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3840" windowWidth="10230" windowHeight="3855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</sheets>
  <definedNames>
    <definedName name="_xlnm._FilterDatabase" localSheetId="5" hidden="1">SAOM!$A$1:$P$377</definedName>
    <definedName name="_xlnm._FilterDatabase" localSheetId="0" hidden="1">VODANET!$A$5:$AB$624</definedName>
    <definedName name="_xlnm.Print_Area" localSheetId="0">VODANET!$A$3:$J$90</definedName>
    <definedName name="Z_0A84A011_5149_49CE_9B21_E7575D6881EC_.wvu.FilterData" localSheetId="0" hidden="1">VODANET!$A$5:$AB$624</definedName>
    <definedName name="Z_2A9615A3_EC56_41A3_9E81_02FB2DC84AAF_.wvu.FilterData" localSheetId="0" hidden="1">VODANET!$A$5:$AB$598</definedName>
    <definedName name="Z_4729CACD_9FBE_41E6_A7F0_37D874A38EFF_.wvu.FilterData" localSheetId="0" hidden="1">VODANET!$A$5:$AB$598</definedName>
    <definedName name="Z_539B099F_E275_407B_9319_0D9ADFCA1C18_.wvu.FilterData" localSheetId="5" hidden="1">SAOM!$A$1:$P$377</definedName>
    <definedName name="Z_539B099F_E275_407B_9319_0D9ADFCA1C18_.wvu.FilterData" localSheetId="0" hidden="1">VODANET!$A$5:$AB$624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VODANET!$A$5:$AA$254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VODANET!$A$5:$AA$288</definedName>
    <definedName name="Z_84B09F39_A452_43B0_8FAD_93FD2A6D7F32_.wvu.FilterData" localSheetId="0" hidden="1">VODANET!$A$5:$AB$624</definedName>
    <definedName name="Z_B6203064_B095_4D19_B0E6_22B9E3EAF041_.wvu.FilterData" localSheetId="0" hidden="1">VODANET!$A$5:$AB$598</definedName>
  </definedNames>
  <calcPr calcId="125725" refMode="R1C1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3"/>
  </customWorkbookViews>
  <pivotCaches>
    <pivotCache cacheId="21" r:id="rId8"/>
    <pivotCache cacheId="25" r:id="rId9"/>
    <pivotCache cacheId="29" r:id="rId10"/>
  </pivotCaches>
</workbook>
</file>

<file path=xl/calcChain.xml><?xml version="1.0" encoding="utf-8"?>
<calcChain xmlns="http://schemas.openxmlformats.org/spreadsheetml/2006/main">
  <c r="E194" i="1"/>
  <c r="E185"/>
  <c r="E179"/>
  <c r="E175"/>
  <c r="E172"/>
  <c r="E148"/>
  <c r="E323"/>
  <c r="E324"/>
  <c r="E328"/>
  <c r="D399"/>
  <c r="E399"/>
  <c r="E262"/>
  <c r="E230"/>
  <c r="M623" l="1"/>
  <c r="O623"/>
  <c r="P623"/>
  <c r="Q623"/>
  <c r="R623"/>
  <c r="S623"/>
  <c r="U623"/>
  <c r="M624"/>
  <c r="O624"/>
  <c r="P624"/>
  <c r="Q624"/>
  <c r="R624"/>
  <c r="S624"/>
  <c r="U624"/>
  <c r="D623"/>
  <c r="E623"/>
  <c r="D624"/>
  <c r="E624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O607"/>
  <c r="P607"/>
  <c r="Q607"/>
  <c r="R607"/>
  <c r="S607"/>
  <c r="U607"/>
  <c r="O608"/>
  <c r="P608"/>
  <c r="Q608"/>
  <c r="R608"/>
  <c r="S608"/>
  <c r="U608"/>
  <c r="O609"/>
  <c r="P609"/>
  <c r="Q609"/>
  <c r="R609"/>
  <c r="S609"/>
  <c r="U609"/>
  <c r="O610"/>
  <c r="P610"/>
  <c r="Q610"/>
  <c r="R610"/>
  <c r="S610"/>
  <c r="U610"/>
  <c r="O611"/>
  <c r="P611"/>
  <c r="Q611"/>
  <c r="R611"/>
  <c r="S611"/>
  <c r="U611"/>
  <c r="O612"/>
  <c r="P612"/>
  <c r="Q612"/>
  <c r="R612"/>
  <c r="S612"/>
  <c r="U612"/>
  <c r="O613"/>
  <c r="P613"/>
  <c r="Q613"/>
  <c r="R613"/>
  <c r="S613"/>
  <c r="U613"/>
  <c r="O614"/>
  <c r="P614"/>
  <c r="Q614"/>
  <c r="R614"/>
  <c r="S614"/>
  <c r="U614"/>
  <c r="O615"/>
  <c r="P615"/>
  <c r="Q615"/>
  <c r="R615"/>
  <c r="S615"/>
  <c r="U615"/>
  <c r="O616"/>
  <c r="P616"/>
  <c r="Q616"/>
  <c r="R616"/>
  <c r="S616"/>
  <c r="U616"/>
  <c r="O617"/>
  <c r="P617"/>
  <c r="Q617"/>
  <c r="R617"/>
  <c r="S617"/>
  <c r="U617"/>
  <c r="O618"/>
  <c r="P618"/>
  <c r="Q618"/>
  <c r="R618"/>
  <c r="S618"/>
  <c r="U618"/>
  <c r="O619"/>
  <c r="P619"/>
  <c r="Q619"/>
  <c r="R619"/>
  <c r="S619"/>
  <c r="U619"/>
  <c r="O620"/>
  <c r="P620"/>
  <c r="Q620"/>
  <c r="R620"/>
  <c r="S620"/>
  <c r="U620"/>
  <c r="O621"/>
  <c r="P621"/>
  <c r="Q621"/>
  <c r="R621"/>
  <c r="S621"/>
  <c r="U621"/>
  <c r="O622"/>
  <c r="P622"/>
  <c r="Q622"/>
  <c r="R622"/>
  <c r="S622"/>
  <c r="U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E211"/>
  <c r="E214"/>
  <c r="E213"/>
  <c r="E215"/>
  <c r="E232"/>
  <c r="E231"/>
  <c r="E243"/>
  <c r="E248"/>
  <c r="E254"/>
  <c r="E257"/>
  <c r="E260"/>
  <c r="E259"/>
  <c r="D242"/>
  <c r="E242" s="1"/>
  <c r="E292"/>
  <c r="E293"/>
  <c r="D600" l="1"/>
  <c r="E600"/>
  <c r="M600"/>
  <c r="O600"/>
  <c r="P600"/>
  <c r="Q600"/>
  <c r="R600"/>
  <c r="S600"/>
  <c r="U600"/>
  <c r="O599"/>
  <c r="P599"/>
  <c r="Q599"/>
  <c r="R599"/>
  <c r="S599"/>
  <c r="U599"/>
  <c r="M599"/>
  <c r="D599"/>
  <c r="E599"/>
  <c r="D466"/>
  <c r="D465"/>
  <c r="D452"/>
  <c r="D451"/>
  <c r="D450"/>
  <c r="D449"/>
  <c r="D437"/>
  <c r="D410"/>
  <c r="D370"/>
  <c r="D322"/>
  <c r="D321"/>
  <c r="D318"/>
  <c r="D316"/>
  <c r="D315"/>
  <c r="D310"/>
  <c r="D309"/>
  <c r="D307"/>
  <c r="D303"/>
  <c r="D301"/>
  <c r="D299"/>
  <c r="D294"/>
  <c r="D209"/>
  <c r="D207"/>
  <c r="D206"/>
  <c r="D204"/>
  <c r="D203"/>
  <c r="D202"/>
  <c r="D199"/>
  <c r="D196"/>
  <c r="D195"/>
  <c r="D192"/>
  <c r="D190"/>
  <c r="D188"/>
  <c r="D187"/>
  <c r="D186"/>
  <c r="D184"/>
  <c r="D182"/>
  <c r="D180"/>
  <c r="D177"/>
  <c r="D173"/>
  <c r="D168"/>
  <c r="D165"/>
  <c r="D160"/>
  <c r="D158"/>
  <c r="D157"/>
  <c r="D154"/>
  <c r="D151"/>
  <c r="D149"/>
  <c r="D147"/>
  <c r="D146"/>
  <c r="D145"/>
  <c r="D137"/>
  <c r="D135"/>
  <c r="D133"/>
  <c r="D127"/>
  <c r="D123"/>
  <c r="D120"/>
  <c r="D118"/>
  <c r="D112"/>
  <c r="D110"/>
  <c r="D108"/>
  <c r="D107"/>
  <c r="D106"/>
  <c r="D42"/>
  <c r="E216" l="1"/>
  <c r="E208"/>
  <c r="E189"/>
  <c r="E181"/>
  <c r="E119"/>
  <c r="E6"/>
  <c r="M598"/>
  <c r="O598"/>
  <c r="P598"/>
  <c r="Q598"/>
  <c r="R598"/>
  <c r="S598"/>
  <c r="U598"/>
  <c r="D598"/>
  <c r="E598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O520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D544"/>
  <c r="E54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O512" l="1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D512"/>
  <c r="E512"/>
  <c r="D513"/>
  <c r="E513"/>
  <c r="D514"/>
  <c r="E514"/>
  <c r="O467"/>
  <c r="P467"/>
  <c r="Q467"/>
  <c r="R467"/>
  <c r="S467"/>
  <c r="U467"/>
  <c r="O468"/>
  <c r="P468"/>
  <c r="Q468"/>
  <c r="R468"/>
  <c r="S468"/>
  <c r="U468"/>
  <c r="O469"/>
  <c r="P469"/>
  <c r="Q469"/>
  <c r="R469"/>
  <c r="S469"/>
  <c r="U469"/>
  <c r="O470"/>
  <c r="P470"/>
  <c r="Q470"/>
  <c r="R470"/>
  <c r="S470"/>
  <c r="U470"/>
  <c r="O471"/>
  <c r="P471"/>
  <c r="Q471"/>
  <c r="R471"/>
  <c r="S471"/>
  <c r="U471"/>
  <c r="O472"/>
  <c r="P472"/>
  <c r="Q472"/>
  <c r="R472"/>
  <c r="S472"/>
  <c r="U472"/>
  <c r="O473"/>
  <c r="P473"/>
  <c r="Q473"/>
  <c r="R473"/>
  <c r="S473"/>
  <c r="U473"/>
  <c r="O474"/>
  <c r="P474"/>
  <c r="Q474"/>
  <c r="R474"/>
  <c r="S474"/>
  <c r="U474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M446"/>
  <c r="O446"/>
  <c r="P446"/>
  <c r="Q446"/>
  <c r="R446"/>
  <c r="S446"/>
  <c r="U446"/>
  <c r="M447"/>
  <c r="O447"/>
  <c r="P447"/>
  <c r="Q447"/>
  <c r="R447"/>
  <c r="S447"/>
  <c r="U447"/>
  <c r="M448"/>
  <c r="O448"/>
  <c r="P448"/>
  <c r="Q448"/>
  <c r="R448"/>
  <c r="S448"/>
  <c r="U448"/>
  <c r="M449"/>
  <c r="O449"/>
  <c r="P449"/>
  <c r="Q449"/>
  <c r="R449"/>
  <c r="S449"/>
  <c r="U449"/>
  <c r="M450"/>
  <c r="O450"/>
  <c r="P450"/>
  <c r="Q450"/>
  <c r="R450"/>
  <c r="S450"/>
  <c r="U450"/>
  <c r="M451"/>
  <c r="O451"/>
  <c r="P451"/>
  <c r="Q451"/>
  <c r="R451"/>
  <c r="S451"/>
  <c r="U451"/>
  <c r="M452"/>
  <c r="O452"/>
  <c r="P452"/>
  <c r="Q452"/>
  <c r="R452"/>
  <c r="S452"/>
  <c r="U452"/>
  <c r="M453"/>
  <c r="O453"/>
  <c r="P453"/>
  <c r="Q453"/>
  <c r="R453"/>
  <c r="S453"/>
  <c r="U453"/>
  <c r="M454"/>
  <c r="O454"/>
  <c r="P454"/>
  <c r="Q454"/>
  <c r="R454"/>
  <c r="S454"/>
  <c r="U454"/>
  <c r="M455"/>
  <c r="O455"/>
  <c r="P455"/>
  <c r="Q455"/>
  <c r="R455"/>
  <c r="S455"/>
  <c r="U455"/>
  <c r="D446"/>
  <c r="E446"/>
  <c r="D447"/>
  <c r="E447"/>
  <c r="E448"/>
  <c r="D448" s="1"/>
  <c r="D453"/>
  <c r="E453"/>
  <c r="D454"/>
  <c r="E454"/>
  <c r="D455"/>
  <c r="E455"/>
  <c r="O445" l="1"/>
  <c r="P445"/>
  <c r="Q445"/>
  <c r="R445"/>
  <c r="S445"/>
  <c r="U445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27"/>
  <c r="P427"/>
  <c r="Q427"/>
  <c r="R427"/>
  <c r="S427"/>
  <c r="U427"/>
  <c r="O428"/>
  <c r="P428"/>
  <c r="Q428"/>
  <c r="R428"/>
  <c r="S428"/>
  <c r="U428"/>
  <c r="O429"/>
  <c r="P429"/>
  <c r="Q429"/>
  <c r="R429"/>
  <c r="S429"/>
  <c r="U429"/>
  <c r="O436"/>
  <c r="P436"/>
  <c r="Q436"/>
  <c r="R436"/>
  <c r="S436"/>
  <c r="U436"/>
  <c r="O435"/>
  <c r="P435"/>
  <c r="Q435"/>
  <c r="R435"/>
  <c r="S435"/>
  <c r="U435"/>
  <c r="O434"/>
  <c r="P434"/>
  <c r="Q434"/>
  <c r="R434"/>
  <c r="S434"/>
  <c r="U434"/>
  <c r="O433"/>
  <c r="P433"/>
  <c r="Q433"/>
  <c r="R433"/>
  <c r="S433"/>
  <c r="U433"/>
  <c r="O432"/>
  <c r="P432"/>
  <c r="Q432"/>
  <c r="R432"/>
  <c r="S432"/>
  <c r="U432"/>
  <c r="O431"/>
  <c r="P431"/>
  <c r="Q431"/>
  <c r="R431"/>
  <c r="S431"/>
  <c r="U431"/>
  <c r="O430"/>
  <c r="P430"/>
  <c r="Q430"/>
  <c r="R430"/>
  <c r="S430"/>
  <c r="U430"/>
  <c r="O437"/>
  <c r="P437"/>
  <c r="Q437"/>
  <c r="R437"/>
  <c r="S437"/>
  <c r="U437"/>
  <c r="O438"/>
  <c r="P438"/>
  <c r="Q438"/>
  <c r="R438"/>
  <c r="S438"/>
  <c r="U438"/>
  <c r="O439"/>
  <c r="P439"/>
  <c r="Q439"/>
  <c r="R439"/>
  <c r="S439"/>
  <c r="U439"/>
  <c r="O440"/>
  <c r="P440"/>
  <c r="Q440"/>
  <c r="R440"/>
  <c r="S440"/>
  <c r="U440"/>
  <c r="O418"/>
  <c r="P418"/>
  <c r="Q418"/>
  <c r="R418"/>
  <c r="S418"/>
  <c r="U418"/>
  <c r="O420"/>
  <c r="P420"/>
  <c r="Q420"/>
  <c r="R420"/>
  <c r="S420"/>
  <c r="U420"/>
  <c r="O419"/>
  <c r="P419"/>
  <c r="Q419"/>
  <c r="R419"/>
  <c r="S419"/>
  <c r="U419"/>
  <c r="O421"/>
  <c r="P421"/>
  <c r="Q421"/>
  <c r="R421"/>
  <c r="S421"/>
  <c r="U421"/>
  <c r="O422"/>
  <c r="P422"/>
  <c r="Q422"/>
  <c r="R422"/>
  <c r="S422"/>
  <c r="U422"/>
  <c r="O423"/>
  <c r="P423"/>
  <c r="Q423"/>
  <c r="R423"/>
  <c r="S423"/>
  <c r="U423"/>
  <c r="O424"/>
  <c r="P424"/>
  <c r="Q424"/>
  <c r="R424"/>
  <c r="S424"/>
  <c r="U424"/>
  <c r="O425"/>
  <c r="P425"/>
  <c r="Q425"/>
  <c r="R425"/>
  <c r="S425"/>
  <c r="U425"/>
  <c r="O426"/>
  <c r="P426"/>
  <c r="Q426"/>
  <c r="R426"/>
  <c r="S426"/>
  <c r="U426"/>
  <c r="O441"/>
  <c r="P441"/>
  <c r="Q441"/>
  <c r="R441"/>
  <c r="S441"/>
  <c r="U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D445"/>
  <c r="E445"/>
  <c r="D444"/>
  <c r="E444"/>
  <c r="D443"/>
  <c r="E443"/>
  <c r="D442"/>
  <c r="E442"/>
  <c r="D427"/>
  <c r="E427"/>
  <c r="D428"/>
  <c r="E428"/>
  <c r="D429"/>
  <c r="E429"/>
  <c r="D436"/>
  <c r="E436"/>
  <c r="D435"/>
  <c r="E435"/>
  <c r="D434"/>
  <c r="E434"/>
  <c r="D433"/>
  <c r="E433"/>
  <c r="D432"/>
  <c r="E432"/>
  <c r="D431"/>
  <c r="E431"/>
  <c r="D430"/>
  <c r="E430"/>
  <c r="D438"/>
  <c r="E438"/>
  <c r="D439"/>
  <c r="E439"/>
  <c r="D440"/>
  <c r="E440"/>
  <c r="D418"/>
  <c r="E418"/>
  <c r="D420"/>
  <c r="E420"/>
  <c r="D419"/>
  <c r="E419"/>
  <c r="D421"/>
  <c r="E421"/>
  <c r="D422"/>
  <c r="E422"/>
  <c r="D423"/>
  <c r="E423"/>
  <c r="D424"/>
  <c r="E424"/>
  <c r="D425"/>
  <c r="E425"/>
  <c r="D426"/>
  <c r="E426"/>
  <c r="D441"/>
  <c r="E441"/>
  <c r="M378"/>
  <c r="M387"/>
  <c r="M379"/>
  <c r="M386"/>
  <c r="M380"/>
  <c r="M381"/>
  <c r="M382"/>
  <c r="M383"/>
  <c r="M384"/>
  <c r="M385"/>
  <c r="O378"/>
  <c r="P378"/>
  <c r="Q378"/>
  <c r="R378"/>
  <c r="S378"/>
  <c r="U378"/>
  <c r="O387"/>
  <c r="P387"/>
  <c r="Q387"/>
  <c r="R387"/>
  <c r="S387"/>
  <c r="U387"/>
  <c r="O379"/>
  <c r="P379"/>
  <c r="Q379"/>
  <c r="R379"/>
  <c r="S379"/>
  <c r="U379"/>
  <c r="O386"/>
  <c r="P386"/>
  <c r="Q386"/>
  <c r="R386"/>
  <c r="S386"/>
  <c r="U386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O385"/>
  <c r="P385"/>
  <c r="Q385"/>
  <c r="R385"/>
  <c r="S385"/>
  <c r="U385"/>
  <c r="D378"/>
  <c r="E378"/>
  <c r="D387"/>
  <c r="E387"/>
  <c r="D379"/>
  <c r="E379"/>
  <c r="D386"/>
  <c r="E386"/>
  <c r="D380"/>
  <c r="E380"/>
  <c r="D381"/>
  <c r="E381"/>
  <c r="D382"/>
  <c r="E382"/>
  <c r="D383"/>
  <c r="E383"/>
  <c r="D384"/>
  <c r="E384"/>
  <c r="D385"/>
  <c r="E385"/>
  <c r="M402"/>
  <c r="O402"/>
  <c r="P402"/>
  <c r="Q402"/>
  <c r="R402"/>
  <c r="S402"/>
  <c r="U402"/>
  <c r="M388"/>
  <c r="O388"/>
  <c r="P388"/>
  <c r="Q388"/>
  <c r="R388"/>
  <c r="S388"/>
  <c r="U388"/>
  <c r="M389"/>
  <c r="O389"/>
  <c r="P389"/>
  <c r="Q389"/>
  <c r="R389"/>
  <c r="S389"/>
  <c r="U389"/>
  <c r="M390"/>
  <c r="O390"/>
  <c r="P390"/>
  <c r="Q390"/>
  <c r="R390"/>
  <c r="S390"/>
  <c r="U390"/>
  <c r="M414"/>
  <c r="O414"/>
  <c r="P414"/>
  <c r="Q414"/>
  <c r="R414"/>
  <c r="S414"/>
  <c r="U414"/>
  <c r="M413"/>
  <c r="O413"/>
  <c r="P413"/>
  <c r="Q413"/>
  <c r="R413"/>
  <c r="S413"/>
  <c r="U413"/>
  <c r="M403"/>
  <c r="O403"/>
  <c r="P403"/>
  <c r="Q403"/>
  <c r="R403"/>
  <c r="S403"/>
  <c r="U403"/>
  <c r="M326"/>
  <c r="O326"/>
  <c r="P326"/>
  <c r="Q326"/>
  <c r="R326"/>
  <c r="S326"/>
  <c r="U326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346"/>
  <c r="O346"/>
  <c r="P346"/>
  <c r="Q346"/>
  <c r="R346"/>
  <c r="S346"/>
  <c r="U346"/>
  <c r="M410"/>
  <c r="O410"/>
  <c r="P410"/>
  <c r="Q410"/>
  <c r="R410"/>
  <c r="S410"/>
  <c r="U410"/>
  <c r="M411"/>
  <c r="O411"/>
  <c r="P411"/>
  <c r="Q411"/>
  <c r="R411"/>
  <c r="S411"/>
  <c r="U411"/>
  <c r="M412"/>
  <c r="O412"/>
  <c r="P412"/>
  <c r="Q412"/>
  <c r="R412"/>
  <c r="S412"/>
  <c r="U412"/>
  <c r="M417"/>
  <c r="O417"/>
  <c r="P417"/>
  <c r="Q417"/>
  <c r="R417"/>
  <c r="S417"/>
  <c r="U417"/>
  <c r="M416"/>
  <c r="O416"/>
  <c r="P416"/>
  <c r="Q416"/>
  <c r="R416"/>
  <c r="S416"/>
  <c r="U416"/>
  <c r="M415"/>
  <c r="O415"/>
  <c r="P415"/>
  <c r="Q415"/>
  <c r="R415"/>
  <c r="S415"/>
  <c r="U415"/>
  <c r="M391"/>
  <c r="O391"/>
  <c r="P391"/>
  <c r="Q391"/>
  <c r="R391"/>
  <c r="S391"/>
  <c r="U391"/>
  <c r="M392"/>
  <c r="O392"/>
  <c r="P392"/>
  <c r="Q392"/>
  <c r="R392"/>
  <c r="S392"/>
  <c r="U392"/>
  <c r="M289"/>
  <c r="O289"/>
  <c r="P289"/>
  <c r="Q289"/>
  <c r="R289"/>
  <c r="S289"/>
  <c r="U289"/>
  <c r="M394"/>
  <c r="O394"/>
  <c r="P394"/>
  <c r="Q394"/>
  <c r="R394"/>
  <c r="S394"/>
  <c r="U394"/>
  <c r="M290"/>
  <c r="O290"/>
  <c r="P290"/>
  <c r="Q290"/>
  <c r="R290"/>
  <c r="S290"/>
  <c r="U290"/>
  <c r="M396"/>
  <c r="O396"/>
  <c r="P396"/>
  <c r="Q396"/>
  <c r="R396"/>
  <c r="S396"/>
  <c r="U396"/>
  <c r="M320"/>
  <c r="O320"/>
  <c r="P320"/>
  <c r="Q320"/>
  <c r="R320"/>
  <c r="S320"/>
  <c r="U320"/>
  <c r="M398"/>
  <c r="O398"/>
  <c r="P398"/>
  <c r="Q398"/>
  <c r="R398"/>
  <c r="S398"/>
  <c r="U398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377"/>
  <c r="O377"/>
  <c r="P377"/>
  <c r="Q377"/>
  <c r="R377"/>
  <c r="S377"/>
  <c r="U377"/>
  <c r="D402"/>
  <c r="E402"/>
  <c r="D388"/>
  <c r="E388"/>
  <c r="D389"/>
  <c r="E389"/>
  <c r="D390"/>
  <c r="E390"/>
  <c r="D414"/>
  <c r="E414"/>
  <c r="D413"/>
  <c r="E413"/>
  <c r="D403"/>
  <c r="E403"/>
  <c r="D326"/>
  <c r="E326"/>
  <c r="D405"/>
  <c r="E405"/>
  <c r="D406"/>
  <c r="E406"/>
  <c r="D407"/>
  <c r="E407"/>
  <c r="D408"/>
  <c r="E408"/>
  <c r="D346"/>
  <c r="E346"/>
  <c r="D411"/>
  <c r="E411"/>
  <c r="D412"/>
  <c r="E412"/>
  <c r="E417"/>
  <c r="D416"/>
  <c r="E416"/>
  <c r="D415"/>
  <c r="E415"/>
  <c r="D391"/>
  <c r="E391"/>
  <c r="D392"/>
  <c r="E392"/>
  <c r="D289"/>
  <c r="E289"/>
  <c r="D394"/>
  <c r="E394"/>
  <c r="D290"/>
  <c r="E290"/>
  <c r="D396"/>
  <c r="E396"/>
  <c r="D320"/>
  <c r="E320"/>
  <c r="D398"/>
  <c r="E398"/>
  <c r="D400"/>
  <c r="E400"/>
  <c r="D401"/>
  <c r="E401"/>
  <c r="D377"/>
  <c r="E377"/>
  <c r="O369"/>
  <c r="P369"/>
  <c r="Q369"/>
  <c r="R369"/>
  <c r="S369"/>
  <c r="U369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M369"/>
  <c r="M370"/>
  <c r="M371"/>
  <c r="M372"/>
  <c r="M373"/>
  <c r="M374"/>
  <c r="M375"/>
  <c r="M376"/>
  <c r="D369"/>
  <c r="E369" s="1"/>
  <c r="D371"/>
  <c r="E371"/>
  <c r="D372"/>
  <c r="E372"/>
  <c r="D373"/>
  <c r="E373"/>
  <c r="D374"/>
  <c r="E374" s="1"/>
  <c r="D375"/>
  <c r="E375"/>
  <c r="D376"/>
  <c r="E376" s="1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D362"/>
  <c r="E362" s="1"/>
  <c r="D363"/>
  <c r="E363"/>
  <c r="D364"/>
  <c r="E364"/>
  <c r="D365"/>
  <c r="E365"/>
  <c r="D366"/>
  <c r="E366" s="1"/>
  <c r="D367"/>
  <c r="E367" s="1"/>
  <c r="D368"/>
  <c r="E368" s="1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7"/>
  <c r="P7"/>
  <c r="Q7"/>
  <c r="R7"/>
  <c r="S7"/>
  <c r="U7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8"/>
  <c r="P8"/>
  <c r="Q8"/>
  <c r="R8"/>
  <c r="S8"/>
  <c r="U8"/>
  <c r="D353"/>
  <c r="E353"/>
  <c r="D354"/>
  <c r="E354"/>
  <c r="D355"/>
  <c r="E355"/>
  <c r="D356"/>
  <c r="E356" s="1"/>
  <c r="D7"/>
  <c r="E7"/>
  <c r="D357"/>
  <c r="E357"/>
  <c r="D358"/>
  <c r="E358"/>
  <c r="D359"/>
  <c r="E359" s="1"/>
  <c r="D360"/>
  <c r="E360"/>
  <c r="D361"/>
  <c r="E361"/>
  <c r="D8"/>
  <c r="E8"/>
  <c r="O311"/>
  <c r="P311"/>
  <c r="Q311"/>
  <c r="R311"/>
  <c r="S311"/>
  <c r="U311"/>
  <c r="O308"/>
  <c r="P308"/>
  <c r="Q308"/>
  <c r="R308"/>
  <c r="S308"/>
  <c r="U308"/>
  <c r="O312"/>
  <c r="P312"/>
  <c r="Q312"/>
  <c r="R312"/>
  <c r="S312"/>
  <c r="U312"/>
  <c r="O314"/>
  <c r="P314"/>
  <c r="Q314"/>
  <c r="R314"/>
  <c r="S314"/>
  <c r="U314"/>
  <c r="O317"/>
  <c r="P317"/>
  <c r="Q317"/>
  <c r="R317"/>
  <c r="S317"/>
  <c r="U317"/>
  <c r="O345"/>
  <c r="P345"/>
  <c r="Q345"/>
  <c r="R345"/>
  <c r="S345"/>
  <c r="U345"/>
  <c r="O306"/>
  <c r="P306"/>
  <c r="Q306"/>
  <c r="R306"/>
  <c r="S306"/>
  <c r="U306"/>
  <c r="O305"/>
  <c r="P305"/>
  <c r="Q305"/>
  <c r="R305"/>
  <c r="S305"/>
  <c r="U305"/>
  <c r="O304"/>
  <c r="P304"/>
  <c r="Q304"/>
  <c r="R304"/>
  <c r="S304"/>
  <c r="U304"/>
  <c r="O300"/>
  <c r="P300"/>
  <c r="Q300"/>
  <c r="R300"/>
  <c r="S300"/>
  <c r="U300"/>
  <c r="O409"/>
  <c r="P409"/>
  <c r="Q409"/>
  <c r="R409"/>
  <c r="S409"/>
  <c r="U409"/>
  <c r="O351"/>
  <c r="P351"/>
  <c r="Q351"/>
  <c r="R351"/>
  <c r="S351"/>
  <c r="U351"/>
  <c r="O352"/>
  <c r="P352"/>
  <c r="Q352"/>
  <c r="R352"/>
  <c r="S352"/>
  <c r="U352"/>
  <c r="M311"/>
  <c r="M308"/>
  <c r="M312"/>
  <c r="M314"/>
  <c r="M317"/>
  <c r="M345"/>
  <c r="M306"/>
  <c r="M305"/>
  <c r="M304"/>
  <c r="M300"/>
  <c r="M409"/>
  <c r="M351"/>
  <c r="M352"/>
  <c r="D311"/>
  <c r="E311"/>
  <c r="D308"/>
  <c r="E308"/>
  <c r="D312"/>
  <c r="E312"/>
  <c r="D314"/>
  <c r="E314"/>
  <c r="D317"/>
  <c r="E317"/>
  <c r="D345"/>
  <c r="E345"/>
  <c r="D306"/>
  <c r="E306"/>
  <c r="D305"/>
  <c r="E305"/>
  <c r="D304"/>
  <c r="E304"/>
  <c r="D300"/>
  <c r="E300"/>
  <c r="D409"/>
  <c r="E409"/>
  <c r="D351"/>
  <c r="E351"/>
  <c r="D352"/>
  <c r="E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E37" l="1"/>
  <c r="E45"/>
  <c r="E49"/>
  <c r="E51"/>
  <c r="E91"/>
  <c r="O349"/>
  <c r="P349"/>
  <c r="Q349"/>
  <c r="R349"/>
  <c r="S349"/>
  <c r="U349"/>
  <c r="O350"/>
  <c r="P350"/>
  <c r="Q350"/>
  <c r="R350"/>
  <c r="S350"/>
  <c r="U350"/>
  <c r="O330"/>
  <c r="P330"/>
  <c r="Q330"/>
  <c r="R330"/>
  <c r="S330"/>
  <c r="U330"/>
  <c r="O329"/>
  <c r="P329"/>
  <c r="Q329"/>
  <c r="R329"/>
  <c r="S329"/>
  <c r="U329"/>
  <c r="D349"/>
  <c r="E349"/>
  <c r="D350"/>
  <c r="E350"/>
  <c r="D330"/>
  <c r="E330"/>
  <c r="D329"/>
  <c r="E329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48"/>
  <c r="P348"/>
  <c r="Q348"/>
  <c r="R348"/>
  <c r="S348"/>
  <c r="U348"/>
  <c r="O234"/>
  <c r="P234"/>
  <c r="Q234"/>
  <c r="R234"/>
  <c r="S234"/>
  <c r="U234"/>
  <c r="O249"/>
  <c r="P249"/>
  <c r="Q249"/>
  <c r="R249"/>
  <c r="S249"/>
  <c r="U249"/>
  <c r="O328"/>
  <c r="P328"/>
  <c r="Q328"/>
  <c r="R328"/>
  <c r="S328"/>
  <c r="U328"/>
  <c r="O266"/>
  <c r="P266"/>
  <c r="Q266"/>
  <c r="R266"/>
  <c r="S266"/>
  <c r="U266"/>
  <c r="O278"/>
  <c r="P278"/>
  <c r="Q278"/>
  <c r="R278"/>
  <c r="S278"/>
  <c r="U278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D348"/>
  <c r="E348"/>
  <c r="D234"/>
  <c r="E234"/>
  <c r="D249"/>
  <c r="E249"/>
  <c r="D266"/>
  <c r="E266"/>
  <c r="D278"/>
  <c r="E278"/>
  <c r="E331"/>
  <c r="D332"/>
  <c r="E332"/>
  <c r="E333"/>
  <c r="E334"/>
  <c r="D335"/>
  <c r="E335"/>
  <c r="O343"/>
  <c r="P343"/>
  <c r="Q343"/>
  <c r="R343"/>
  <c r="S343"/>
  <c r="U343"/>
  <c r="O315"/>
  <c r="P315"/>
  <c r="Q315"/>
  <c r="R315"/>
  <c r="S315"/>
  <c r="U315"/>
  <c r="O316"/>
  <c r="P316"/>
  <c r="Q316"/>
  <c r="R316"/>
  <c r="S316"/>
  <c r="U316"/>
  <c r="O342"/>
  <c r="P342"/>
  <c r="Q342"/>
  <c r="R342"/>
  <c r="S342"/>
  <c r="U342"/>
  <c r="O318"/>
  <c r="P318"/>
  <c r="Q318"/>
  <c r="R318"/>
  <c r="S318"/>
  <c r="U318"/>
  <c r="O344"/>
  <c r="P344"/>
  <c r="Q344"/>
  <c r="R344"/>
  <c r="S344"/>
  <c r="U344"/>
  <c r="O347"/>
  <c r="P347"/>
  <c r="Q347"/>
  <c r="R347"/>
  <c r="S347"/>
  <c r="U347"/>
  <c r="O321"/>
  <c r="P321"/>
  <c r="Q321"/>
  <c r="R321"/>
  <c r="S321"/>
  <c r="U321"/>
  <c r="D343"/>
  <c r="E343"/>
  <c r="D342"/>
  <c r="E342"/>
  <c r="D344"/>
  <c r="E344"/>
  <c r="D347"/>
  <c r="E347"/>
  <c r="O310"/>
  <c r="P310"/>
  <c r="Q310"/>
  <c r="R310"/>
  <c r="S310"/>
  <c r="U310"/>
  <c r="O341"/>
  <c r="P341"/>
  <c r="Q341"/>
  <c r="R341"/>
  <c r="S341"/>
  <c r="U341"/>
  <c r="O340"/>
  <c r="P340"/>
  <c r="Q340"/>
  <c r="R340"/>
  <c r="S340"/>
  <c r="U340"/>
  <c r="O313"/>
  <c r="P313"/>
  <c r="Q313"/>
  <c r="R313"/>
  <c r="S313"/>
  <c r="U313"/>
  <c r="D341"/>
  <c r="E341"/>
  <c r="D340"/>
  <c r="E340"/>
  <c r="D313"/>
  <c r="E313"/>
  <c r="O327"/>
  <c r="P327"/>
  <c r="Q327"/>
  <c r="R327"/>
  <c r="S327"/>
  <c r="U327"/>
  <c r="O301"/>
  <c r="P301"/>
  <c r="Q301"/>
  <c r="R301"/>
  <c r="S301"/>
  <c r="U301"/>
  <c r="O302"/>
  <c r="P302"/>
  <c r="Q302"/>
  <c r="R302"/>
  <c r="S302"/>
  <c r="U302"/>
  <c r="O303"/>
  <c r="P303"/>
  <c r="Q303"/>
  <c r="R303"/>
  <c r="S303"/>
  <c r="U303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07"/>
  <c r="P307"/>
  <c r="Q307"/>
  <c r="R307"/>
  <c r="S307"/>
  <c r="U307"/>
  <c r="O339"/>
  <c r="P339"/>
  <c r="Q339"/>
  <c r="R339"/>
  <c r="S339"/>
  <c r="U339"/>
  <c r="O309"/>
  <c r="P309"/>
  <c r="Q309"/>
  <c r="R309"/>
  <c r="S309"/>
  <c r="U309"/>
  <c r="M327"/>
  <c r="M301"/>
  <c r="M302"/>
  <c r="M303"/>
  <c r="M336"/>
  <c r="M337"/>
  <c r="M338"/>
  <c r="M307"/>
  <c r="M339"/>
  <c r="M309"/>
  <c r="D327"/>
  <c r="E327"/>
  <c r="D302"/>
  <c r="D336"/>
  <c r="E336"/>
  <c r="D337"/>
  <c r="E337"/>
  <c r="D338"/>
  <c r="E338"/>
  <c r="D339"/>
  <c r="Q291"/>
  <c r="Q292"/>
  <c r="Q293"/>
  <c r="Q294"/>
  <c r="Q295"/>
  <c r="Q296"/>
  <c r="Q297"/>
  <c r="Q298"/>
  <c r="Q299"/>
  <c r="P299"/>
  <c r="R299"/>
  <c r="S299"/>
  <c r="U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U265"/>
  <c r="U397"/>
  <c r="U267"/>
  <c r="U268"/>
  <c r="U269"/>
  <c r="U270"/>
  <c r="U271"/>
  <c r="U272"/>
  <c r="U273"/>
  <c r="U274"/>
  <c r="U275"/>
  <c r="U276"/>
  <c r="U277"/>
  <c r="U395"/>
  <c r="U279"/>
  <c r="U280"/>
  <c r="U281"/>
  <c r="U282"/>
  <c r="U283"/>
  <c r="U284"/>
  <c r="U285"/>
  <c r="U286"/>
  <c r="U287"/>
  <c r="U288"/>
  <c r="U325"/>
  <c r="U404"/>
  <c r="U291"/>
  <c r="U292"/>
  <c r="U293"/>
  <c r="U294"/>
  <c r="U295"/>
  <c r="U296"/>
  <c r="U297"/>
  <c r="U298"/>
  <c r="R291"/>
  <c r="S291"/>
  <c r="R292"/>
  <c r="S292"/>
  <c r="R293"/>
  <c r="S293"/>
  <c r="R294"/>
  <c r="S294"/>
  <c r="R295"/>
  <c r="S295"/>
  <c r="R296"/>
  <c r="S296"/>
  <c r="R297"/>
  <c r="S297"/>
  <c r="R298"/>
  <c r="S298"/>
  <c r="P291"/>
  <c r="P292"/>
  <c r="P293"/>
  <c r="P294"/>
  <c r="P295"/>
  <c r="P296"/>
  <c r="P297"/>
  <c r="P298"/>
  <c r="E291"/>
  <c r="E295"/>
  <c r="E296"/>
  <c r="E297"/>
  <c r="E298"/>
  <c r="D291"/>
  <c r="D295"/>
  <c r="D296"/>
  <c r="D297"/>
  <c r="D298"/>
  <c r="S267"/>
  <c r="O265"/>
  <c r="P265"/>
  <c r="Q265"/>
  <c r="R265"/>
  <c r="S265"/>
  <c r="O397"/>
  <c r="P397"/>
  <c r="Q397"/>
  <c r="R397"/>
  <c r="S397"/>
  <c r="O267"/>
  <c r="P267"/>
  <c r="Q267"/>
  <c r="R267"/>
  <c r="O268"/>
  <c r="P268"/>
  <c r="Q268"/>
  <c r="R268"/>
  <c r="S268"/>
  <c r="O269"/>
  <c r="P269"/>
  <c r="Q269"/>
  <c r="R269"/>
  <c r="S269"/>
  <c r="O270"/>
  <c r="P270"/>
  <c r="Q270"/>
  <c r="R270"/>
  <c r="S270"/>
  <c r="O271"/>
  <c r="P271"/>
  <c r="Q271"/>
  <c r="R271"/>
  <c r="S271"/>
  <c r="O272"/>
  <c r="P272"/>
  <c r="Q272"/>
  <c r="R272"/>
  <c r="S272"/>
  <c r="O273"/>
  <c r="P273"/>
  <c r="Q273"/>
  <c r="R273"/>
  <c r="S273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P395"/>
  <c r="Q395"/>
  <c r="R395"/>
  <c r="S395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325"/>
  <c r="P325"/>
  <c r="Q325"/>
  <c r="R325"/>
  <c r="S325"/>
  <c r="O404"/>
  <c r="P404"/>
  <c r="Q404"/>
  <c r="R404"/>
  <c r="S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D265"/>
  <c r="E265"/>
  <c r="D397"/>
  <c r="E397"/>
  <c r="D267"/>
  <c r="E267"/>
  <c r="D268"/>
  <c r="D269"/>
  <c r="E269"/>
  <c r="D270"/>
  <c r="E270"/>
  <c r="D271"/>
  <c r="E271"/>
  <c r="D272"/>
  <c r="D273"/>
  <c r="E273"/>
  <c r="D274"/>
  <c r="E274"/>
  <c r="D275"/>
  <c r="E275"/>
  <c r="D276"/>
  <c r="E276"/>
  <c r="D277"/>
  <c r="E277"/>
  <c r="D395"/>
  <c r="E395"/>
  <c r="D279"/>
  <c r="E279"/>
  <c r="D280"/>
  <c r="E280"/>
  <c r="D281"/>
  <c r="E281"/>
  <c r="D282"/>
  <c r="E282"/>
  <c r="D283"/>
  <c r="D284"/>
  <c r="E284"/>
  <c r="D285"/>
  <c r="D286"/>
  <c r="E286"/>
  <c r="D287"/>
  <c r="D288"/>
  <c r="E288"/>
  <c r="D325"/>
  <c r="E325"/>
  <c r="D404"/>
  <c r="E404"/>
  <c r="P258"/>
  <c r="Q258"/>
  <c r="R258"/>
  <c r="S258"/>
  <c r="U258"/>
  <c r="P259"/>
  <c r="Q259"/>
  <c r="R259"/>
  <c r="S259"/>
  <c r="U259"/>
  <c r="P260"/>
  <c r="Q260"/>
  <c r="R260"/>
  <c r="S260"/>
  <c r="U260"/>
  <c r="P261"/>
  <c r="Q261"/>
  <c r="R261"/>
  <c r="S261"/>
  <c r="U261"/>
  <c r="P262"/>
  <c r="Q262"/>
  <c r="R262"/>
  <c r="S262"/>
  <c r="U262"/>
  <c r="P263"/>
  <c r="Q263"/>
  <c r="R263"/>
  <c r="S263"/>
  <c r="U263"/>
  <c r="P264"/>
  <c r="Q264"/>
  <c r="R264"/>
  <c r="S264"/>
  <c r="U264"/>
  <c r="O258"/>
  <c r="O259"/>
  <c r="O260"/>
  <c r="O261"/>
  <c r="O262"/>
  <c r="O263"/>
  <c r="O264"/>
  <c r="M258"/>
  <c r="M259"/>
  <c r="M260"/>
  <c r="M261"/>
  <c r="M262"/>
  <c r="M263"/>
  <c r="M264"/>
  <c r="D258"/>
  <c r="E258"/>
  <c r="D261"/>
  <c r="E261"/>
  <c r="D263"/>
  <c r="E263"/>
  <c r="D264"/>
  <c r="E264"/>
  <c r="U257"/>
  <c r="S257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6"/>
  <c r="D37"/>
  <c r="D38"/>
  <c r="D39"/>
  <c r="D40"/>
  <c r="D41"/>
  <c r="D43"/>
  <c r="D44"/>
  <c r="D45"/>
  <c r="D46"/>
  <c r="D47"/>
  <c r="D48"/>
  <c r="D49"/>
  <c r="D50"/>
  <c r="D51"/>
  <c r="D52"/>
  <c r="D53"/>
  <c r="D54"/>
  <c r="D55"/>
  <c r="D56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9"/>
  <c r="D111"/>
  <c r="D113"/>
  <c r="D114"/>
  <c r="D115"/>
  <c r="D116"/>
  <c r="D121"/>
  <c r="D122"/>
  <c r="D124"/>
  <c r="D126"/>
  <c r="D128"/>
  <c r="D129"/>
  <c r="D130"/>
  <c r="D131"/>
  <c r="D132"/>
  <c r="D134"/>
  <c r="D136"/>
  <c r="D138"/>
  <c r="D139"/>
  <c r="D140"/>
  <c r="D141"/>
  <c r="D142"/>
  <c r="D143"/>
  <c r="D144"/>
  <c r="D150"/>
  <c r="D152"/>
  <c r="D155"/>
  <c r="D156"/>
  <c r="D159"/>
  <c r="D161"/>
  <c r="D162"/>
  <c r="D163"/>
  <c r="D164"/>
  <c r="D166"/>
  <c r="D169"/>
  <c r="D170"/>
  <c r="D171"/>
  <c r="D174"/>
  <c r="D176"/>
  <c r="D178"/>
  <c r="D183"/>
  <c r="D191"/>
  <c r="D193"/>
  <c r="D197"/>
  <c r="D198"/>
  <c r="D201"/>
  <c r="D205"/>
  <c r="D210"/>
  <c r="D212"/>
  <c r="E217"/>
  <c r="E218"/>
  <c r="D219"/>
  <c r="E220"/>
  <c r="D221"/>
  <c r="E222"/>
  <c r="E223"/>
  <c r="D224"/>
  <c r="E225"/>
  <c r="D226"/>
  <c r="E227"/>
  <c r="E228"/>
  <c r="D229"/>
  <c r="D233"/>
  <c r="D393"/>
  <c r="D235"/>
  <c r="D236"/>
  <c r="D237"/>
  <c r="D238"/>
  <c r="D239"/>
  <c r="D240"/>
  <c r="D241"/>
  <c r="D244"/>
  <c r="D246"/>
  <c r="D247"/>
  <c r="D319"/>
  <c r="D250"/>
  <c r="D251"/>
  <c r="D252"/>
  <c r="D253"/>
  <c r="D255"/>
  <c r="D256"/>
  <c r="D9"/>
  <c r="U243" l="1"/>
  <c r="U244"/>
  <c r="U245"/>
  <c r="U246"/>
  <c r="U247"/>
  <c r="U248"/>
  <c r="U319"/>
  <c r="U250"/>
  <c r="U251"/>
  <c r="U252"/>
  <c r="U253"/>
  <c r="U254"/>
  <c r="U255"/>
  <c r="U256"/>
  <c r="S243"/>
  <c r="S244"/>
  <c r="S245"/>
  <c r="S246"/>
  <c r="S247"/>
  <c r="S248"/>
  <c r="S319"/>
  <c r="S250"/>
  <c r="S251"/>
  <c r="S252"/>
  <c r="S253"/>
  <c r="S254"/>
  <c r="S255"/>
  <c r="S256"/>
  <c r="R243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E244"/>
  <c r="E246"/>
  <c r="E247"/>
  <c r="E319"/>
  <c r="E252"/>
  <c r="E253"/>
  <c r="E255"/>
  <c r="E256"/>
  <c r="M236"/>
  <c r="M237"/>
  <c r="M238"/>
  <c r="M239"/>
  <c r="M240"/>
  <c r="M241"/>
  <c r="M242"/>
  <c r="P393"/>
  <c r="P235"/>
  <c r="U239"/>
  <c r="U240"/>
  <c r="U241"/>
  <c r="U242"/>
  <c r="S239"/>
  <c r="S240"/>
  <c r="S241"/>
  <c r="S242"/>
  <c r="R239"/>
  <c r="R240"/>
  <c r="R241"/>
  <c r="R242"/>
  <c r="Q239"/>
  <c r="Q240"/>
  <c r="Q241"/>
  <c r="Q242"/>
  <c r="P239"/>
  <c r="P240"/>
  <c r="P241"/>
  <c r="P242"/>
  <c r="O239"/>
  <c r="O240"/>
  <c r="O241"/>
  <c r="O242"/>
  <c r="E240" l="1"/>
  <c r="E241"/>
  <c r="E239"/>
  <c r="U238" l="1"/>
  <c r="U237"/>
  <c r="U236"/>
  <c r="S238"/>
  <c r="R238"/>
  <c r="Q238"/>
  <c r="P238"/>
  <c r="O238"/>
  <c r="S237"/>
  <c r="R237"/>
  <c r="Q237"/>
  <c r="P237"/>
  <c r="O237"/>
  <c r="S236"/>
  <c r="R236"/>
  <c r="Q236"/>
  <c r="P236"/>
  <c r="O236"/>
  <c r="E237"/>
  <c r="E238"/>
  <c r="E236"/>
  <c r="R37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6"/>
  <c r="U218"/>
  <c r="U219"/>
  <c r="U220"/>
  <c r="U221"/>
  <c r="U222"/>
  <c r="U223"/>
  <c r="U224"/>
  <c r="U225"/>
  <c r="U226"/>
  <c r="U227"/>
  <c r="U228"/>
  <c r="U229"/>
  <c r="U230"/>
  <c r="U231"/>
  <c r="U232"/>
  <c r="U233"/>
  <c r="U393"/>
  <c r="U235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6"/>
  <c r="S218"/>
  <c r="S219"/>
  <c r="S220"/>
  <c r="S221"/>
  <c r="S222"/>
  <c r="S223"/>
  <c r="S224"/>
  <c r="S225"/>
  <c r="S226"/>
  <c r="S227"/>
  <c r="S228"/>
  <c r="S229"/>
  <c r="S230"/>
  <c r="S231"/>
  <c r="S232"/>
  <c r="S233"/>
  <c r="S393"/>
  <c r="S235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E235" l="1"/>
  <c r="E393" l="1"/>
  <c r="P233" l="1"/>
  <c r="E233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E226" i="1"/>
  <c r="E191" l="1"/>
  <c r="E193"/>
  <c r="E197"/>
  <c r="E198"/>
  <c r="E201"/>
  <c r="E210"/>
  <c r="E219"/>
  <c r="E221"/>
  <c r="E183"/>
  <c r="E178"/>
  <c r="E169"/>
  <c r="E170"/>
  <c r="E171"/>
  <c r="E174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E152"/>
  <c r="E156"/>
  <c r="E159"/>
  <c r="E161"/>
  <c r="E162"/>
  <c r="E164"/>
  <c r="E166"/>
  <c r="E132"/>
  <c r="E134"/>
  <c r="E139"/>
  <c r="E140"/>
  <c r="E141"/>
  <c r="E144"/>
  <c r="E150"/>
  <c r="E131"/>
  <c r="E109"/>
  <c r="E113"/>
  <c r="E114"/>
  <c r="E115"/>
  <c r="E116"/>
  <c r="E121"/>
  <c r="E122"/>
  <c r="E124"/>
  <c r="E128"/>
  <c r="E129"/>
  <c r="E130"/>
  <c r="C5" i="2" l="1"/>
  <c r="C56"/>
  <c r="C55"/>
  <c r="C54"/>
  <c r="C53"/>
  <c r="C57"/>
  <c r="C8" l="1"/>
  <c r="C7" l="1"/>
  <c r="C6"/>
  <c r="E95" i="1" l="1"/>
  <c r="E96"/>
  <c r="E97"/>
  <c r="E98"/>
  <c r="E99"/>
  <c r="E100"/>
  <c r="E101"/>
  <c r="E102"/>
  <c r="E103"/>
  <c r="E105"/>
  <c r="E94"/>
  <c r="P51" l="1"/>
  <c r="E92" l="1"/>
  <c r="E89"/>
  <c r="E87"/>
  <c r="E86"/>
  <c r="E82"/>
  <c r="E81"/>
  <c r="E80"/>
  <c r="E79"/>
  <c r="E78"/>
  <c r="E77"/>
  <c r="E76"/>
  <c r="E75"/>
  <c r="E74"/>
  <c r="E73"/>
  <c r="E72"/>
  <c r="E71"/>
  <c r="E70"/>
  <c r="E69"/>
  <c r="E68"/>
  <c r="E66"/>
  <c r="E65"/>
  <c r="E62"/>
  <c r="E59"/>
  <c r="E55"/>
  <c r="E54"/>
  <c r="E53"/>
  <c r="E52"/>
  <c r="E50"/>
  <c r="E48"/>
  <c r="E47"/>
  <c r="E46"/>
  <c r="E44"/>
  <c r="E40"/>
  <c r="E39"/>
  <c r="E33"/>
  <c r="E29"/>
  <c r="E28"/>
  <c r="E27"/>
  <c r="E26"/>
  <c r="E24"/>
  <c r="E23"/>
  <c r="E22"/>
  <c r="E21"/>
  <c r="E19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  <c r="D117" i="1"/>
</calcChain>
</file>

<file path=xl/sharedStrings.xml><?xml version="1.0" encoding="utf-8"?>
<sst xmlns="http://schemas.openxmlformats.org/spreadsheetml/2006/main" count="15788" uniqueCount="4938">
  <si>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</si>
  <si>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</si>
  <si>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</si>
  <si>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</si>
  <si>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</si>
  <si>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</si>
  <si>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</si>
  <si>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</si>
  <si>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</si>
  <si>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</si>
  <si>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</si>
  <si>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</si>
  <si>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</si>
  <si>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</si>
  <si>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</si>
  <si>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</si>
  <si>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</si>
  <si>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</si>
  <si>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</si>
  <si>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</si>
  <si>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</si>
  <si>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</si>
  <si>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</si>
  <si>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</si>
  <si>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</si>
  <si>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</si>
  <si>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</si>
  <si>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</si>
  <si>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</si>
  <si>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</si>
  <si>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</si>
  <si>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</si>
  <si>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</si>
  <si>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</si>
  <si>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</si>
  <si>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</si>
  <si>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</si>
  <si>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</si>
  <si>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</si>
  <si>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</si>
  <si>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</si>
  <si>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</si>
  <si>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</si>
  <si>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</si>
  <si>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</si>
  <si>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</si>
  <si>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</si>
  <si>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</si>
  <si>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</si>
  <si>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</si>
  <si>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</si>
  <si>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</si>
  <si>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</si>
  <si>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</si>
  <si>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</si>
  <si>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</si>
  <si>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</si>
  <si>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</si>
  <si>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</si>
  <si>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</si>
  <si>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</si>
  <si>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</si>
  <si>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</si>
  <si>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</si>
  <si>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</si>
  <si>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</si>
  <si>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</si>
  <si>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</si>
  <si>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</si>
  <si>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</si>
  <si>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</si>
  <si>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</si>
  <si>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</si>
  <si>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</si>
  <si>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</si>
  <si>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</si>
  <si>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</si>
  <si>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</si>
  <si>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</si>
  <si>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</si>
  <si>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</si>
  <si>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</si>
  <si>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</si>
  <si>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</si>
  <si>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</si>
  <si>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</si>
  <si>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</si>
  <si>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</si>
  <si>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</si>
  <si>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</si>
  <si>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</si>
  <si>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</si>
  <si>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</si>
  <si>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</si>
  <si>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</si>
  <si>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</si>
  <si>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</si>
  <si>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</si>
  <si>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</si>
  <si>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</si>
  <si>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</si>
  <si>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</si>
  <si>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</si>
  <si>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</si>
  <si>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</si>
  <si>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</si>
  <si>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</si>
  <si>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</si>
  <si>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</si>
  <si>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</si>
  <si>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</si>
  <si>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</si>
  <si>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</si>
  <si>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</si>
  <si>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</si>
  <si>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</si>
  <si>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</si>
  <si>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</si>
  <si>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</si>
  <si>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</si>
  <si>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</si>
  <si>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</si>
  <si>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</si>
  <si>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</si>
  <si>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</si>
  <si>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</si>
  <si>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</si>
  <si>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</si>
  <si>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</si>
  <si>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</si>
  <si>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</si>
  <si>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</si>
  <si>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</si>
  <si>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</si>
  <si>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</si>
  <si>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</si>
  <si>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</si>
  <si>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</si>
  <si>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</si>
  <si>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</si>
  <si>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</si>
  <si>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</si>
  <si>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</si>
  <si>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</si>
  <si>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</si>
  <si>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</si>
  <si>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</si>
  <si>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</si>
  <si>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</si>
  <si>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</si>
  <si>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</si>
  <si>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</si>
  <si>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</si>
  <si>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</si>
  <si>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</si>
  <si>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</si>
  <si>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</si>
  <si>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</si>
  <si>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</si>
  <si>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</si>
  <si>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</si>
  <si>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</si>
  <si>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</si>
  <si>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</si>
  <si>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</si>
  <si>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</si>
  <si>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</si>
  <si>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</si>
  <si>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</si>
  <si>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</si>
  <si>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</si>
  <si>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</si>
  <si>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</si>
  <si>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</si>
  <si>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</si>
  <si>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</si>
  <si>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</si>
  <si>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</si>
  <si>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</si>
  <si>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</si>
  <si>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</si>
  <si>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</si>
  <si>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</si>
  <si>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</si>
  <si>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</si>
  <si>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</si>
  <si>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</si>
  <si>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</si>
  <si>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</si>
  <si>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</si>
  <si>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</si>
  <si>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</si>
  <si>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</si>
  <si>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</si>
  <si>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</si>
  <si>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</si>
  <si>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</si>
  <si>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</si>
  <si>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</si>
  <si>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</si>
  <si>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</si>
  <si>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</si>
  <si>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</si>
  <si>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</si>
  <si>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</si>
  <si>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</si>
  <si>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</si>
  <si>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</si>
  <si>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</si>
  <si>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</si>
  <si>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</si>
  <si>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</si>
  <si>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</si>
  <si>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</si>
  <si>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</si>
  <si>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</si>
  <si>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</si>
  <si>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</si>
  <si>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</si>
  <si>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</si>
  <si>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</si>
  <si>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</si>
  <si>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</si>
  <si>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</si>
  <si>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</si>
  <si>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</si>
  <si>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</si>
  <si>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</si>
  <si>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</si>
  <si>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</si>
  <si>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</si>
  <si>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</si>
  <si>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</si>
  <si>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</si>
  <si>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</si>
  <si>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</si>
  <si>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</si>
  <si>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</si>
  <si>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</si>
  <si>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</si>
  <si>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</si>
  <si>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</si>
  <si>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</si>
  <si>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</si>
  <si>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</si>
  <si>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</si>
  <si>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</si>
  <si>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</si>
  <si>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</si>
  <si>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</si>
  <si>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</si>
  <si>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</si>
  <si>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</si>
  <si>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</si>
  <si>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</si>
  <si>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</si>
  <si>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</si>
  <si>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</si>
  <si>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</si>
  <si>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</si>
  <si>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</si>
  <si>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</si>
  <si>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</si>
  <si>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</si>
  <si>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</si>
  <si>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</si>
  <si>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</si>
  <si>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</si>
  <si>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</si>
  <si>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</si>
  <si>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</si>
  <si>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</si>
  <si>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</si>
  <si>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</si>
  <si>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</si>
  <si>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</si>
  <si>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</si>
  <si>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</si>
  <si>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</si>
  <si>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</si>
  <si>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</si>
  <si>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</si>
  <si>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</si>
  <si>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</si>
  <si>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</si>
  <si>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</si>
  <si>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</si>
  <si>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</si>
  <si>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</si>
  <si>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</si>
  <si>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</si>
  <si>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</si>
  <si>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</si>
  <si>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</si>
  <si>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</si>
  <si>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</si>
  <si>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</si>
  <si>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</si>
  <si>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</si>
  <si>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</si>
  <si>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</si>
  <si>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</si>
  <si>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</si>
  <si>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</si>
  <si>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</si>
  <si>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</si>
  <si>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</si>
  <si>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</si>
  <si>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</si>
  <si>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</si>
  <si>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</si>
  <si>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</si>
  <si>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</si>
  <si>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</si>
  <si>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</si>
  <si>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</si>
  <si>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</si>
  <si>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</si>
  <si>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</si>
  <si>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</si>
  <si>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</si>
  <si>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</si>
  <si>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</si>
  <si>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</si>
  <si>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</si>
  <si>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</si>
  <si>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</si>
  <si>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</si>
  <si>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</si>
  <si>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</si>
  <si>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</si>
  <si>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</si>
  <si>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</si>
  <si>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</si>
  <si>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</si>
  <si>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</si>
  <si>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</si>
  <si>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</si>
  <si>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</si>
  <si>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</si>
  <si>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</si>
  <si>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</si>
  <si>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</si>
  <si>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</si>
  <si>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</si>
  <si>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</si>
  <si>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</si>
  <si>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</si>
  <si>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</si>
  <si>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</si>
  <si>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</si>
  <si>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</si>
  <si>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</si>
  <si>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</si>
  <si>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</si>
  <si>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</si>
  <si>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</si>
  <si>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</si>
  <si>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</si>
  <si>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</si>
  <si>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</si>
  <si>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</si>
  <si>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</si>
  <si>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</si>
  <si>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</si>
  <si>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</si>
  <si>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</si>
  <si>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</si>
  <si>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</si>
  <si>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</si>
  <si>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</si>
  <si>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</si>
  <si>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</si>
  <si>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</si>
  <si>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</si>
  <si>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</si>
  <si>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</si>
  <si>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</si>
  <si>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</si>
  <si>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</si>
  <si>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</si>
  <si>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</si>
  <si>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</si>
  <si>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</si>
  <si>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</si>
  <si>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</si>
  <si>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</si>
  <si>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</si>
  <si>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</si>
  <si>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</si>
  <si>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</si>
  <si>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</si>
  <si>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</si>
  <si>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</si>
  <si>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</si>
  <si>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</si>
  <si>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</si>
  <si>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</si>
  <si>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</si>
  <si>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</si>
  <si>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</si>
  <si>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</si>
  <si>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</si>
  <si>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</si>
  <si>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</si>
  <si>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</si>
  <si>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</si>
  <si>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</si>
  <si>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</si>
  <si>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</si>
  <si>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</si>
  <si>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</si>
  <si>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</si>
  <si>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</si>
  <si>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</si>
  <si>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</si>
  <si>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</si>
  <si>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</si>
  <si>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</si>
  <si>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</si>
  <si>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</si>
  <si>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</si>
  <si>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</si>
  <si>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</si>
  <si>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</si>
  <si>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</si>
  <si>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</si>
  <si>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</si>
  <si>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</si>
  <si>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</si>
  <si>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</si>
  <si>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</si>
  <si>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</si>
  <si>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</si>
  <si>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</si>
  <si>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</si>
  <si>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</si>
  <si>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</si>
  <si>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</si>
  <si>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</si>
  <si>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</si>
  <si>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</si>
  <si>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</si>
  <si>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</si>
  <si>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</si>
  <si>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</si>
  <si>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</si>
  <si>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</si>
  <si>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</si>
  <si>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</si>
  <si>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</si>
  <si>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</si>
  <si>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</si>
  <si>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</si>
  <si>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</si>
  <si>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</si>
  <si>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</si>
  <si>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</si>
  <si>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</si>
  <si>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</si>
  <si>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</si>
  <si>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</si>
  <si>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</si>
  <si>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</si>
  <si>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</si>
  <si>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</si>
  <si>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</si>
  <si>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</si>
  <si>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</si>
  <si>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</si>
  <si>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</si>
  <si>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</si>
  <si>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</si>
  <si>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</si>
  <si>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</si>
  <si>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</si>
  <si>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</si>
  <si>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</si>
  <si>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</si>
  <si>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</si>
  <si>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</si>
  <si>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</si>
  <si>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</si>
  <si>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</si>
  <si>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</si>
  <si>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</si>
  <si>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</si>
  <si>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</si>
  <si>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</si>
  <si>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</si>
  <si>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</si>
  <si>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</si>
  <si>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</si>
  <si>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</si>
  <si>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</si>
  <si>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</si>
  <si>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</si>
  <si>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</si>
  <si>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</si>
  <si>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</si>
  <si>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</si>
  <si>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</si>
  <si>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</si>
  <si>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</si>
  <si>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</si>
  <si>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</si>
  <si>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</si>
  <si>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</si>
  <si>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</si>
  <si>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</si>
  <si>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</si>
  <si>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</si>
  <si>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</si>
  <si>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</si>
  <si>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</si>
  <si>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</si>
  <si>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</si>
  <si>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</si>
  <si>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</si>
  <si>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</si>
  <si>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</si>
  <si>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</si>
  <si>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</si>
  <si>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</si>
  <si>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</si>
  <si>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</si>
  <si>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</si>
  <si>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</si>
  <si>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</si>
  <si>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</si>
  <si>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</si>
  <si>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</si>
  <si>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</si>
  <si>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</si>
  <si>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</si>
  <si>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</si>
  <si>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</si>
  <si>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</si>
  <si>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</si>
  <si>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</si>
  <si>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</si>
  <si>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</si>
  <si>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</si>
  <si>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</si>
  <si>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</si>
  <si>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</si>
  <si>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</si>
  <si>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</si>
  <si>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</si>
  <si>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</si>
  <si>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</si>
  <si>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</si>
  <si>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</si>
  <si>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</si>
  <si>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</si>
  <si>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</si>
  <si>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</si>
  <si>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</si>
  <si>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</si>
  <si>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</si>
  <si>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</si>
  <si>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</si>
  <si>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</si>
  <si>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</si>
  <si>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</si>
  <si>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</si>
  <si>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</si>
  <si>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</si>
  <si>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</si>
  <si>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</si>
  <si>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</si>
  <si>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</si>
  <si>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</si>
  <si>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</si>
  <si>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</si>
  <si>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</si>
  <si>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</si>
  <si>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</si>
  <si>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</si>
  <si>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</si>
  <si>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</si>
  <si>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</si>
  <si>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</si>
  <si>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</si>
  <si>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</si>
  <si>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</si>
  <si>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</si>
  <si>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</si>
  <si>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</si>
  <si>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</si>
  <si>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</si>
  <si>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</si>
  <si>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</si>
  <si>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</si>
  <si>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</si>
  <si>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</si>
  <si>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</si>
  <si>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</si>
  <si>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</si>
  <si>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</si>
  <si>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</si>
  <si>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</si>
  <si>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</si>
  <si>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</si>
  <si>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</si>
  <si>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</si>
  <si>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</si>
  <si>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</si>
  <si>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</si>
  <si>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</si>
  <si>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</si>
  <si>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</si>
  <si>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</si>
  <si>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</si>
  <si>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</si>
  <si>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</si>
  <si>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</si>
  <si>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</si>
  <si>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</si>
  <si>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</si>
  <si>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</si>
  <si>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</si>
  <si>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</si>
  <si>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</si>
  <si>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</si>
  <si>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</si>
  <si>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</si>
  <si>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</si>
  <si>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</si>
  <si>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</si>
  <si>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</si>
  <si>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</si>
  <si>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</si>
  <si>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</si>
  <si>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</si>
  <si>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</si>
  <si>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</si>
  <si>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</si>
  <si>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</si>
  <si>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</si>
  <si>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</si>
  <si>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</si>
  <si>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</si>
  <si>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</si>
  <si>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</si>
  <si>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</si>
  <si>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</si>
  <si>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</si>
  <si>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</si>
  <si>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</si>
  <si>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</si>
  <si>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</si>
  <si>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</si>
  <si>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</si>
  <si>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</si>
  <si>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</si>
  <si>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</si>
  <si>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</si>
  <si>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</si>
  <si>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</si>
  <si>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</si>
  <si>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</si>
  <si>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</si>
  <si>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</si>
  <si>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</si>
  <si>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</si>
  <si>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</si>
  <si>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</si>
  <si>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</si>
  <si>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</si>
  <si>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</si>
  <si>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</si>
  <si>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</si>
  <si>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</si>
  <si>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</si>
  <si>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</si>
  <si>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</si>
  <si>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</si>
  <si>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</si>
  <si>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</si>
  <si>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</si>
  <si>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</si>
  <si>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</si>
  <si>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</si>
  <si>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</si>
  <si>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</si>
  <si>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</si>
  <si>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</si>
  <si>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</si>
  <si>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</si>
  <si>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</si>
  <si>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</si>
  <si>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</si>
  <si>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</si>
  <si>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</si>
  <si>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</si>
  <si>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</si>
  <si>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</si>
  <si>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</si>
  <si>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</si>
  <si>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</si>
  <si>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</si>
  <si>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</si>
  <si>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</si>
  <si>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</si>
  <si>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</si>
  <si>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</si>
  <si>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</si>
  <si>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</si>
  <si>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</si>
  <si>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</si>
  <si>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</si>
  <si>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</si>
  <si>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</si>
  <si>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</si>
  <si>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</si>
  <si>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</si>
  <si>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</si>
  <si>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</si>
  <si>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</si>
  <si>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</si>
  <si>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</si>
  <si>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</si>
  <si>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</si>
  <si>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</si>
  <si>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</si>
  <si>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</si>
  <si>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</si>
  <si>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</si>
  <si>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</si>
  <si>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</si>
  <si>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</si>
  <si>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</si>
  <si>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</si>
  <si>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</si>
  <si>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</si>
  <si>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</si>
  <si>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</si>
  <si>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</si>
  <si>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</si>
  <si>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</si>
  <si>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</si>
  <si>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</si>
  <si>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</si>
  <si>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</si>
  <si>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</si>
  <si>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</si>
  <si>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</si>
  <si>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</si>
  <si>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</si>
  <si>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</si>
  <si>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</si>
  <si>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</si>
  <si>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</si>
  <si>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</si>
  <si>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</si>
  <si>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</si>
  <si>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</si>
  <si>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</si>
  <si>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</si>
  <si>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</si>
  <si>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</si>
  <si>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</si>
  <si>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</si>
  <si>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</si>
  <si>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</si>
  <si>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</si>
  <si>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</si>
  <si>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</si>
  <si>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</si>
  <si>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</si>
  <si>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</si>
  <si>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</si>
  <si>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</si>
  <si>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</si>
  <si>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</si>
  <si>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</si>
  <si>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</si>
  <si>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</si>
  <si>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</si>
  <si>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</si>
  <si>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</si>
  <si>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</si>
  <si>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</si>
  <si>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</si>
  <si>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</si>
  <si>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</si>
  <si>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</si>
  <si>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</si>
  <si>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</si>
  <si>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</si>
  <si>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</si>
  <si>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</si>
  <si>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</si>
  <si>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</si>
  <si>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</si>
  <si>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</si>
  <si>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</si>
  <si>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</si>
  <si>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</si>
  <si>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</si>
  <si>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</si>
  <si>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</si>
  <si>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</si>
  <si>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</si>
  <si>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</si>
  <si>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</si>
  <si>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</si>
  <si>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</si>
  <si>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</si>
  <si>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</si>
  <si>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</si>
  <si>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</si>
  <si>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</si>
  <si>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</si>
  <si>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</si>
  <si>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</si>
  <si>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</si>
  <si>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</si>
  <si>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</si>
  <si>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</si>
  <si>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</si>
  <si>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</si>
  <si>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</si>
  <si>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</si>
  <si>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</si>
  <si>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</si>
  <si>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</si>
  <si>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</si>
  <si>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</si>
  <si>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</si>
  <si>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</si>
  <si>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</si>
  <si>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</si>
  <si>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</si>
  <si>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</si>
  <si>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</si>
  <si>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</si>
  <si>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</si>
  <si>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</si>
  <si>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</si>
  <si>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</si>
  <si>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</si>
  <si>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</si>
  <si>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</si>
  <si>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</si>
  <si>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</si>
  <si>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</si>
  <si>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</si>
  <si>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</si>
  <si>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</si>
  <si>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</si>
  <si>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</si>
  <si>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</si>
  <si>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</si>
  <si>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</si>
  <si>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</si>
  <si>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</si>
  <si>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</si>
  <si>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</si>
  <si>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</si>
  <si>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</si>
  <si>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</si>
  <si>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</si>
  <si>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</si>
  <si>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</si>
  <si>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</si>
  <si>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</si>
  <si>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</si>
  <si>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</si>
  <si>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</si>
  <si>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</si>
  <si>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</si>
  <si>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</si>
  <si>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</si>
  <si>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</si>
  <si>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</si>
  <si>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</si>
  <si>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</si>
  <si>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</si>
  <si>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</si>
  <si>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</si>
  <si>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</si>
  <si>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</si>
  <si>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</si>
  <si>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</si>
  <si>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</si>
  <si>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</si>
  <si>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</si>
  <si>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</si>
  <si>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</si>
  <si>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</si>
  <si>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</si>
  <si>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</si>
  <si>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</si>
  <si>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</si>
  <si>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</si>
  <si>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</si>
  <si>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</si>
  <si>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</si>
  <si>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</si>
  <si>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</si>
  <si>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</si>
  <si>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</si>
  <si>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</si>
  <si>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</si>
  <si>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</si>
  <si>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</si>
  <si>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</si>
  <si>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</si>
  <si>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</si>
  <si>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</si>
  <si>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</si>
  <si>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</si>
  <si>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</si>
  <si>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</si>
  <si>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</si>
  <si>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</si>
  <si>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</si>
  <si>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</si>
  <si>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</si>
  <si>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</si>
  <si>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</si>
  <si>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</si>
  <si>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</si>
  <si>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</si>
  <si>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</si>
  <si>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</si>
  <si>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</si>
  <si>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</si>
  <si>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</si>
  <si>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</si>
  <si>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</si>
  <si>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</si>
  <si>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</si>
  <si>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</si>
  <si>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</si>
  <si>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</si>
  <si>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</si>
  <si>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</si>
  <si>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</si>
  <si>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</si>
  <si>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</si>
  <si>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</si>
  <si>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</si>
  <si>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</si>
  <si>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</si>
  <si>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</si>
  <si>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</si>
  <si>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</si>
  <si>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</si>
  <si>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</si>
  <si>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</si>
  <si>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</si>
  <si>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</si>
  <si>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</si>
  <si>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</si>
  <si>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</si>
  <si>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</si>
  <si>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</si>
  <si>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</si>
  <si>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</si>
  <si>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</si>
  <si>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</si>
  <si>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</si>
  <si>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</si>
  <si>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</si>
  <si>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</si>
  <si>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</si>
  <si>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</si>
  <si>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</si>
  <si>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</si>
  <si>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</si>
  <si>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</si>
  <si>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</si>
  <si>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</si>
  <si>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</si>
  <si>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</si>
  <si>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</si>
  <si>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</si>
  <si>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</si>
  <si>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</si>
  <si>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</si>
  <si>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</si>
  <si>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</si>
  <si>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</si>
  <si>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</si>
  <si>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</si>
  <si>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</si>
  <si>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</si>
  <si>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</si>
  <si>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</si>
  <si>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</si>
  <si>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</si>
  <si>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</si>
  <si>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</si>
  <si>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</si>
  <si>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</si>
  <si>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</si>
  <si>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</si>
  <si>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</si>
  <si>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</si>
  <si>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</si>
  <si>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</si>
  <si>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</si>
  <si>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</si>
  <si>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</si>
  <si>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</si>
  <si>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</si>
  <si>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</si>
  <si>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</si>
  <si>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</si>
  <si>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</si>
  <si>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</si>
  <si>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</si>
  <si>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</si>
  <si>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</si>
  <si>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</si>
  <si>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</si>
  <si>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</si>
  <si>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</si>
  <si>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</si>
  <si>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</si>
  <si>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</si>
  <si>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</si>
  <si>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</si>
  <si>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</si>
  <si>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</si>
  <si>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</si>
  <si>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</si>
  <si>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</si>
  <si>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</si>
  <si>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</si>
  <si>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</si>
  <si>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</si>
  <si>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</si>
  <si>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</si>
  <si>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</si>
  <si>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</si>
  <si>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</si>
  <si>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</si>
  <si>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</si>
  <si>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</si>
  <si>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</si>
  <si>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</si>
  <si>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</si>
  <si>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</si>
  <si>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</si>
  <si>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</si>
  <si>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</si>
  <si>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</si>
  <si>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</si>
  <si>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</si>
  <si>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</si>
  <si>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</si>
  <si>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</si>
  <si>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</si>
  <si>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</si>
  <si>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</si>
  <si>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</si>
  <si>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</si>
  <si>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</si>
  <si>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</si>
  <si>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</si>
  <si>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</si>
  <si>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</si>
  <si>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</si>
  <si>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</si>
  <si>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</si>
  <si>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</si>
  <si>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</si>
  <si>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</si>
  <si>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</si>
  <si>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</si>
  <si>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</si>
  <si>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</si>
  <si>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</si>
  <si>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</si>
  <si>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</si>
  <si>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</si>
  <si>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</si>
  <si>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</si>
  <si>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</si>
  <si>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</si>
  <si>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</si>
  <si>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</si>
  <si>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</si>
  <si>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</si>
  <si>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</si>
  <si>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</si>
  <si>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</si>
  <si>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</si>
  <si>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</si>
  <si>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</si>
  <si>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</si>
  <si>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</si>
  <si>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</si>
  <si>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</si>
  <si>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</si>
  <si>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</si>
  <si>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</si>
  <si>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</si>
  <si>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</si>
  <si>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</si>
  <si>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</si>
  <si>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</si>
  <si>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</si>
  <si>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</si>
  <si>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</si>
  <si>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</si>
  <si>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</si>
  <si>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</si>
  <si>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</si>
  <si>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</si>
  <si>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</si>
  <si>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</si>
  <si>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</si>
  <si>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</si>
  <si>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</si>
  <si>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</si>
  <si>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</si>
  <si>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</si>
  <si>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</si>
  <si>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</si>
  <si>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</si>
  <si>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</si>
  <si>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</si>
  <si>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</si>
  <si>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</si>
  <si>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</si>
  <si>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</si>
  <si>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</si>
  <si>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</si>
  <si>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</si>
  <si>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</si>
  <si>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</si>
  <si>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</si>
  <si>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</si>
  <si>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</si>
  <si>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</si>
  <si>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</si>
  <si>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</si>
  <si>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</si>
  <si>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</si>
  <si>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</si>
  <si>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</si>
  <si>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</si>
  <si>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</si>
  <si>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</si>
  <si>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</si>
  <si>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</si>
  <si>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</si>
  <si>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</si>
  <si>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</si>
  <si>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</si>
  <si>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</si>
  <si>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</si>
  <si>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</si>
  <si>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</si>
  <si>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</si>
  <si>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</si>
  <si>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</si>
  <si>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</si>
  <si>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</si>
  <si>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</si>
  <si>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</si>
  <si>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</si>
  <si>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</si>
  <si>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</si>
  <si>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</si>
  <si>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</si>
  <si>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</si>
  <si>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</si>
  <si>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</si>
  <si>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</si>
  <si>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</si>
  <si>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</si>
  <si>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</si>
  <si>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</si>
  <si>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</si>
  <si>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</si>
  <si>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</si>
  <si>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</si>
  <si>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</si>
  <si>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</si>
  <si>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</si>
  <si>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</si>
  <si>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</si>
  <si>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</si>
  <si>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</si>
  <si>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</si>
  <si>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</si>
  <si>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</si>
  <si>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</si>
  <si>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</si>
  <si>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</si>
  <si>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</si>
  <si>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</si>
  <si>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</si>
  <si>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</si>
  <si>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</si>
  <si>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</si>
  <si>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</si>
  <si>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</si>
  <si>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</si>
  <si>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</si>
  <si>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</si>
  <si>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</si>
  <si>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</si>
  <si>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</si>
  <si>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</si>
  <si>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</si>
  <si>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</si>
  <si>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</si>
  <si>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</si>
  <si>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</si>
  <si>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</si>
  <si>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</si>
  <si>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</si>
  <si>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</si>
  <si>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</si>
  <si>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</si>
  <si>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</si>
  <si>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</si>
  <si>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</si>
  <si>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</si>
  <si>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</si>
  <si>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</si>
  <si>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</si>
  <si>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</si>
  <si>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</si>
  <si>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</si>
  <si>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</si>
  <si>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</si>
  <si>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</si>
  <si>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</si>
  <si>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</si>
  <si>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</si>
  <si>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</si>
  <si>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</si>
  <si>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</si>
  <si>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</si>
  <si>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</si>
  <si>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</si>
  <si>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</si>
  <si>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</si>
  <si>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</si>
  <si>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</si>
  <si>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</si>
  <si>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</si>
  <si>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</si>
  <si>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</si>
  <si>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</si>
  <si>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</si>
  <si>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</si>
  <si>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</si>
  <si>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</si>
  <si>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</si>
  <si>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</si>
  <si>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</si>
  <si>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</si>
  <si>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</si>
  <si>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</si>
  <si>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</si>
  <si>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</si>
  <si>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</si>
  <si>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</si>
  <si>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</si>
  <si>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</si>
  <si>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</si>
  <si>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</si>
  <si>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</si>
  <si>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</si>
  <si>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</si>
  <si>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</si>
  <si>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</si>
  <si>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</si>
  <si>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</si>
  <si>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</si>
  <si>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</si>
  <si>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</si>
  <si>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</si>
  <si>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</si>
  <si>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</si>
  <si>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</si>
  <si>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</si>
  <si>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</si>
  <si>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</si>
  <si>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</si>
  <si>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</si>
  <si>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</si>
  <si>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</si>
  <si>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</si>
  <si>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</si>
  <si>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</si>
  <si>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</si>
  <si>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</si>
  <si>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</si>
  <si>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</si>
  <si>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</si>
  <si>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</si>
  <si>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</si>
  <si>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</si>
  <si>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</si>
  <si>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</si>
  <si>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</si>
  <si>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</si>
  <si>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</si>
  <si>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</si>
  <si>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</si>
  <si>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</si>
  <si>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</si>
  <si>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</si>
  <si>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</si>
  <si>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</si>
  <si>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</si>
  <si>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</si>
  <si>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</si>
  <si>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</si>
  <si>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</si>
  <si>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</si>
  <si>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</si>
  <si>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</si>
  <si>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</si>
  <si>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</si>
  <si>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</si>
  <si>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</si>
  <si>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</si>
  <si>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</si>
  <si>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</si>
  <si>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</si>
  <si>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</si>
  <si>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</si>
  <si>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</si>
  <si>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</si>
  <si>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</si>
  <si>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</si>
  <si>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</si>
  <si>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</si>
  <si>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</si>
  <si>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</si>
  <si>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</si>
  <si>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</si>
  <si>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</si>
  <si>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</si>
  <si>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</si>
  <si>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</si>
  <si>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</si>
  <si>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</si>
  <si>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</si>
  <si>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</si>
  <si>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</si>
  <si>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</si>
  <si>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</si>
  <si>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</si>
  <si>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</si>
  <si>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</si>
  <si>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</si>
  <si>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</si>
  <si>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</si>
  <si>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</si>
  <si>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</si>
  <si>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</si>
  <si>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</si>
  <si>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</si>
  <si>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</si>
  <si>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</si>
  <si>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</si>
  <si>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</si>
  <si>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</si>
  <si>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</si>
  <si>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</si>
  <si>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</si>
  <si>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</si>
  <si>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</si>
  <si>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</si>
  <si>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</si>
  <si>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</si>
  <si>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</si>
  <si>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</si>
  <si>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</si>
  <si>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</si>
  <si>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</si>
  <si>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</si>
  <si>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</si>
  <si>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</si>
  <si>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</si>
  <si>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</si>
  <si>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</si>
  <si>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</si>
  <si>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</si>
  <si>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</si>
  <si>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</si>
  <si>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</si>
  <si>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</si>
  <si>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</si>
  <si>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</si>
  <si>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</si>
  <si>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</si>
  <si>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</si>
  <si>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</si>
  <si>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</si>
  <si>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</si>
  <si>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</si>
  <si>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</si>
  <si>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</si>
  <si>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</si>
  <si>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</si>
  <si>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</si>
  <si>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</si>
  <si>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</si>
  <si>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</si>
  <si>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</si>
  <si>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</si>
  <si>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</si>
  <si>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</si>
  <si>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</si>
  <si>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</si>
  <si>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</si>
  <si>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</si>
  <si>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</si>
  <si>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</si>
  <si>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</si>
  <si>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</si>
  <si>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</si>
  <si>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</si>
  <si>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</si>
  <si>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</si>
  <si>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</si>
  <si>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</si>
  <si>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</si>
  <si>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</si>
  <si>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</si>
  <si>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</si>
  <si>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</si>
  <si>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</si>
  <si>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</si>
  <si>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</si>
  <si>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</si>
  <si>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</si>
  <si>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</si>
  <si>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</si>
  <si>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</si>
  <si>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</si>
  <si>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</si>
  <si>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</si>
  <si>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</si>
  <si>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</si>
  <si>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</si>
  <si>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</si>
  <si>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</si>
  <si>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</si>
  <si>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</si>
  <si>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</si>
  <si>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</si>
  <si>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</si>
  <si>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</si>
  <si>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</si>
  <si>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</si>
  <si>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</si>
  <si>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</si>
  <si>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</si>
  <si>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</si>
  <si>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</si>
  <si>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</si>
  <si>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</si>
  <si>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</si>
  <si>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</si>
  <si>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</si>
  <si>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</si>
  <si>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</si>
  <si>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</si>
  <si>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</si>
  <si>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</si>
  <si>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</si>
  <si>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</si>
  <si>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</si>
  <si>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</si>
  <si>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</si>
  <si>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</si>
  <si>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</si>
  <si>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</si>
  <si>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</si>
  <si>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</si>
  <si>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</si>
  <si>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</si>
  <si>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</si>
  <si>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</si>
  <si>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</si>
  <si>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</si>
  <si>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</si>
  <si>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</si>
  <si>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</si>
  <si>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</si>
  <si>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</si>
  <si>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</si>
  <si>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</si>
  <si>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</si>
  <si>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</si>
  <si>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</si>
  <si>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</si>
  <si>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</si>
  <si>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</si>
  <si>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</si>
  <si>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</si>
  <si>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</si>
  <si>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</si>
  <si>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</si>
  <si>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</si>
  <si>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</si>
  <si>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</si>
  <si>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</si>
  <si>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</si>
  <si>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</si>
  <si>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</si>
  <si>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</si>
  <si>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</si>
  <si>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</si>
  <si>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</si>
  <si>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</si>
  <si>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</si>
  <si>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</si>
  <si>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</si>
  <si>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</si>
  <si>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</si>
  <si>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</si>
  <si>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</si>
  <si>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</si>
  <si>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</si>
  <si>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</si>
  <si>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</si>
  <si>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</si>
  <si>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</si>
  <si>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</si>
  <si>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</si>
  <si>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</si>
  <si>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</si>
  <si>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</si>
  <si>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</si>
  <si>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</si>
  <si>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</si>
  <si>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</si>
  <si>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</si>
  <si>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</si>
  <si>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</si>
  <si>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</si>
  <si>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</si>
  <si>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</si>
  <si>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</si>
  <si>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</si>
  <si>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</si>
  <si>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</si>
  <si>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</si>
  <si>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</si>
  <si>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</si>
  <si>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</si>
  <si>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</si>
  <si>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</si>
  <si>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</si>
  <si>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</si>
  <si>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</si>
  <si>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</si>
  <si>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</si>
  <si>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</si>
  <si>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</si>
  <si>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</si>
  <si>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</si>
  <si>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</si>
  <si>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</si>
  <si>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</si>
  <si>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</si>
  <si>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</si>
  <si>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</si>
  <si>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</si>
  <si>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</si>
  <si>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</si>
  <si>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</si>
  <si>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</si>
  <si>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</si>
  <si>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</si>
  <si>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</si>
  <si>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</si>
  <si>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</si>
  <si>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</si>
  <si>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</si>
  <si>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</si>
  <si>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</si>
  <si>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</si>
  <si>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</si>
  <si>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</si>
  <si>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</si>
  <si>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</si>
  <si>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</si>
  <si>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</si>
  <si>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</si>
  <si>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</si>
  <si>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</si>
  <si>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</si>
  <si>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</si>
  <si>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</si>
  <si>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</si>
  <si>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</si>
  <si>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</si>
  <si>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</si>
  <si>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</si>
  <si>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</si>
  <si>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</si>
  <si>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</si>
  <si>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</si>
  <si>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</si>
  <si>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</si>
  <si>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</si>
  <si>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</si>
  <si>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</si>
  <si>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</si>
  <si>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</si>
  <si>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</si>
  <si>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</si>
  <si>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</si>
  <si>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</si>
  <si>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</si>
  <si>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</si>
  <si>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</si>
  <si>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</si>
  <si>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</si>
  <si>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</si>
  <si>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</si>
  <si>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</si>
  <si>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</si>
  <si>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</si>
  <si>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</si>
  <si>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</si>
  <si>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</si>
  <si>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</si>
  <si>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</si>
  <si>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</si>
  <si>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</si>
  <si>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</si>
  <si>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</si>
  <si>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</si>
  <si>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</si>
  <si>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</si>
  <si>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</si>
  <si>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</si>
  <si>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</si>
  <si>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</si>
  <si>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</si>
  <si>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</si>
  <si>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</si>
  <si>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</si>
  <si>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</si>
  <si>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</si>
  <si>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</si>
  <si>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</si>
  <si>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</si>
  <si>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</si>
  <si>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</si>
  <si>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</si>
  <si>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</si>
  <si>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</si>
  <si>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</si>
  <si>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</si>
  <si>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</si>
  <si>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</si>
  <si>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</si>
  <si>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</si>
  <si>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</si>
  <si>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</si>
  <si>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</si>
  <si>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</si>
  <si>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</si>
  <si>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</si>
  <si>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</si>
  <si>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</si>
  <si>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</si>
  <si>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</si>
  <si>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</si>
  <si>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</si>
  <si>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</si>
  <si>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</si>
  <si>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</si>
  <si>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</si>
  <si>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</si>
  <si>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</si>
  <si>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</si>
  <si>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</si>
  <si>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</si>
  <si>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</si>
  <si>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</si>
  <si>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</si>
  <si>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</si>
  <si>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</si>
  <si>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</si>
  <si>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</si>
  <si>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</si>
  <si>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</si>
  <si>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</si>
  <si>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</si>
  <si>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</si>
  <si>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</si>
  <si>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</si>
  <si>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</si>
  <si>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</si>
  <si>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</si>
  <si>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</si>
  <si>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</si>
  <si>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</si>
  <si>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</si>
  <si>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</si>
  <si>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</si>
  <si>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</si>
  <si>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</si>
  <si>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</si>
  <si>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</si>
  <si>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</si>
  <si>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</si>
  <si>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</si>
  <si>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</si>
  <si>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</si>
  <si>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</si>
  <si>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</si>
  <si>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</si>
  <si>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</si>
  <si>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</si>
  <si>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</si>
  <si>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</si>
  <si>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</si>
  <si>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</si>
  <si>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</si>
  <si>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</si>
  <si>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</si>
  <si>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</si>
  <si>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</si>
  <si>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</si>
  <si>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</si>
  <si>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</si>
  <si>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</si>
  <si>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</si>
  <si>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</si>
  <si>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</si>
  <si>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</si>
  <si>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</si>
  <si>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</si>
  <si>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</si>
  <si>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</si>
  <si>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</si>
  <si>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</si>
  <si>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</si>
  <si>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</si>
  <si>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</si>
  <si>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</si>
  <si>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</si>
  <si>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</si>
  <si>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</si>
  <si>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</si>
  <si>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</si>
  <si>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</si>
  <si>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</si>
  <si>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</si>
  <si>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</si>
  <si>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</si>
  <si>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</si>
  <si>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</si>
  <si>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</si>
  <si>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</si>
  <si>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</si>
  <si>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</si>
  <si>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</si>
  <si>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</si>
  <si>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</si>
  <si>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</si>
  <si>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</si>
  <si>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</si>
  <si>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</si>
  <si>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</si>
  <si>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</si>
  <si>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</si>
  <si>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</si>
  <si>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</si>
  <si>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</si>
  <si>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</si>
  <si>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</si>
  <si>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</si>
  <si>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</si>
  <si>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</si>
  <si>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</si>
  <si>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</si>
  <si>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</si>
  <si>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</si>
  <si>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</si>
  <si>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</si>
  <si>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</si>
  <si>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</si>
  <si>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</si>
  <si>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</si>
  <si>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</si>
  <si>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</si>
  <si>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</si>
  <si>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</si>
  <si>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</si>
  <si>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</si>
  <si>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</si>
  <si>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</si>
  <si>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</si>
  <si>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</si>
  <si>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</si>
  <si>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</si>
  <si>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</si>
  <si>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</si>
  <si>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</si>
  <si>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</si>
  <si>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</si>
  <si>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</si>
  <si>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</si>
  <si>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</si>
  <si>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</si>
  <si>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</si>
  <si>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</si>
  <si>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</si>
  <si>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</si>
  <si>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</si>
  <si>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</si>
  <si>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</si>
  <si>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</si>
  <si>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</si>
  <si>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</si>
  <si>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</si>
  <si>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</si>
  <si>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</si>
  <si>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</si>
  <si>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</si>
  <si>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</si>
  <si>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</si>
  <si>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</si>
  <si>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</si>
  <si>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</si>
  <si>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</si>
  <si>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</si>
  <si>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</si>
  <si>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</si>
  <si>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</si>
  <si>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</si>
  <si>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</si>
  <si>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</si>
  <si>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</si>
  <si>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</si>
  <si>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</si>
  <si>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</si>
  <si>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</si>
  <si>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</si>
  <si>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</si>
  <si>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</si>
  <si>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</si>
  <si>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</si>
  <si>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</si>
  <si>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</si>
  <si>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</si>
  <si>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</si>
  <si>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</si>
  <si>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</si>
  <si>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</si>
  <si>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</si>
  <si>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</si>
  <si>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</si>
  <si>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</si>
  <si>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</si>
  <si>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</si>
  <si>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</si>
  <si>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</si>
  <si>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</si>
  <si>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</si>
  <si>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</si>
  <si>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</si>
  <si>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</si>
  <si>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</si>
  <si>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</si>
  <si>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</si>
  <si>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</si>
  <si>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</si>
  <si>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</si>
  <si>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</si>
  <si>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</si>
  <si>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</si>
  <si>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</si>
  <si>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</si>
  <si>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</si>
  <si>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</si>
  <si>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</si>
  <si>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</si>
  <si>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</si>
  <si>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</si>
  <si>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</si>
  <si>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</si>
  <si>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</si>
  <si>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</si>
  <si>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</si>
  <si>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</si>
  <si>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</si>
  <si>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</si>
  <si>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</si>
  <si>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</si>
  <si>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</si>
  <si>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</si>
  <si>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</si>
  <si>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</si>
  <si>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</si>
  <si>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</si>
  <si>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</si>
  <si>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</si>
  <si>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</si>
  <si>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</si>
  <si>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</si>
  <si>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</si>
  <si>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</si>
  <si>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</si>
  <si>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</si>
  <si>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</si>
  <si>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</si>
  <si>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</si>
  <si>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</si>
  <si>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</si>
  <si>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</si>
  <si>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</si>
  <si>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</si>
  <si>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</si>
  <si>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</si>
  <si>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</si>
  <si>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</si>
  <si>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</si>
  <si>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</si>
  <si>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</si>
  <si>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</si>
  <si>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</si>
  <si>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</si>
  <si>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</si>
  <si>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</si>
  <si>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</si>
  <si>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</si>
  <si>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</si>
  <si>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</si>
  <si>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</si>
  <si>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</si>
  <si>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</si>
  <si>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</si>
  <si>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</si>
  <si>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</si>
  <si>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</si>
  <si>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</si>
  <si>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</si>
  <si>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</si>
  <si>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</si>
  <si>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</si>
  <si>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</si>
  <si>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</si>
  <si>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</si>
  <si>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</si>
  <si>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</si>
  <si>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</si>
  <si>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</si>
  <si>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</si>
  <si>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</si>
  <si>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</si>
  <si>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</si>
  <si>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</si>
  <si>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</si>
  <si>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</si>
  <si>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</si>
  <si>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</si>
  <si>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</si>
  <si>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</si>
  <si>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</si>
  <si>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</si>
  <si>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</si>
  <si>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</si>
  <si>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</si>
  <si>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</si>
  <si>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</si>
  <si>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</si>
  <si>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</si>
  <si>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</si>
  <si>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</si>
  <si>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</si>
  <si>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</si>
  <si>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</si>
  <si>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</si>
  <si>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</si>
  <si>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</si>
  <si>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</si>
  <si>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</si>
  <si>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</si>
  <si>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</si>
  <si>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</si>
  <si>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</si>
  <si>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</si>
  <si>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</si>
  <si>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</si>
  <si>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</si>
  <si>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</si>
  <si>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</si>
  <si>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</si>
  <si>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</si>
  <si>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</si>
  <si>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</si>
  <si>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</si>
  <si>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</si>
  <si>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</si>
  <si>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</si>
  <si>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</si>
  <si>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</si>
  <si>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</si>
  <si>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</si>
  <si>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</si>
  <si>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</si>
  <si>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</si>
  <si>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</si>
  <si>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</si>
  <si>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</si>
  <si>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</si>
  <si>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</si>
  <si>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</si>
  <si>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</si>
  <si>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</si>
  <si>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</si>
  <si>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</si>
  <si>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</si>
  <si>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</si>
  <si>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</si>
  <si>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</si>
  <si>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</si>
  <si>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</si>
  <si>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</si>
  <si>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</si>
  <si>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</si>
  <si>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</si>
  <si>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</si>
  <si>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</si>
  <si>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</si>
  <si>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</si>
  <si>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</si>
  <si>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</si>
  <si>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</si>
  <si>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</si>
  <si>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</si>
  <si>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</si>
  <si>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</si>
  <si>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</si>
  <si>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</si>
  <si>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</si>
  <si>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</si>
  <si>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</si>
  <si>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</si>
  <si>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</si>
  <si>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</si>
  <si>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</si>
  <si>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</si>
  <si>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</si>
  <si>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</si>
  <si>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</si>
  <si>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</si>
  <si>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</si>
  <si>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</si>
  <si>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</si>
  <si>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</si>
  <si>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</si>
  <si>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</si>
  <si>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</si>
  <si>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</si>
  <si>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</si>
  <si>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</si>
  <si>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</si>
  <si>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</si>
  <si>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</si>
  <si>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</si>
  <si>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</si>
  <si>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</si>
  <si>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</si>
  <si>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</si>
  <si>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</si>
  <si>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</si>
  <si>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</si>
  <si>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</si>
  <si>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</si>
  <si>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</si>
  <si>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</si>
  <si>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</si>
  <si>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</si>
  <si>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</si>
  <si>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</si>
  <si>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</si>
  <si>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</si>
  <si>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</si>
  <si>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</si>
  <si>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</si>
  <si>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</si>
  <si>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</si>
  <si>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</si>
  <si>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</si>
  <si>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</si>
  <si>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</si>
  <si>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</si>
  <si>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</si>
  <si>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</si>
  <si>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</si>
  <si>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</si>
  <si>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</si>
  <si>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</si>
  <si>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</si>
  <si>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</si>
  <si>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</si>
  <si>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</si>
  <si>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</si>
  <si>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</si>
  <si>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</si>
  <si>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</si>
  <si>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</si>
  <si>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</si>
  <si>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</si>
  <si>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</si>
  <si>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</si>
  <si>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</si>
  <si>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</si>
  <si>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</si>
  <si>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</si>
  <si>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</si>
  <si>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</si>
  <si>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</si>
  <si>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</si>
  <si>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</si>
  <si>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</si>
  <si>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</si>
  <si>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</si>
  <si>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</si>
  <si>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</si>
  <si>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</si>
  <si>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</si>
  <si>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</si>
  <si>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</si>
  <si>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</si>
  <si>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</si>
  <si>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</si>
  <si>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</si>
  <si>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</si>
  <si>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</si>
  <si>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</si>
  <si>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</si>
  <si>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</si>
  <si>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</si>
  <si>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</si>
  <si>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</si>
  <si>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</si>
  <si>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</si>
  <si>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</si>
  <si>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</si>
  <si>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</si>
  <si>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</si>
  <si>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</si>
  <si>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</si>
  <si>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</si>
  <si>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</si>
  <si>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</si>
  <si>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</si>
  <si>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</si>
  <si>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</si>
  <si>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</si>
  <si>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</si>
  <si>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</si>
  <si>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</si>
  <si>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</si>
  <si>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</si>
  <si>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</si>
  <si>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</si>
  <si>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</si>
  <si>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</si>
  <si>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</si>
  <si>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</si>
  <si>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</si>
  <si>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</si>
  <si>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</si>
  <si>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</si>
  <si>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</si>
  <si>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</si>
  <si>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</si>
  <si>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</si>
  <si>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</si>
  <si>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</si>
  <si>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</si>
  <si>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</si>
  <si>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</si>
  <si>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</si>
  <si>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</si>
  <si>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</si>
  <si>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</si>
  <si>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</si>
  <si>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</si>
  <si>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</si>
  <si>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</si>
  <si>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</si>
  <si>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</si>
  <si>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</si>
  <si>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</si>
  <si>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</si>
  <si>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</si>
  <si>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</si>
  <si>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</si>
  <si>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</si>
  <si>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</si>
  <si>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</si>
  <si>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</si>
  <si>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</si>
  <si>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</si>
  <si>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</si>
  <si>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</si>
  <si>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</si>
  <si>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</si>
  <si>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</si>
  <si>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</si>
  <si>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</si>
  <si>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</si>
  <si>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</si>
  <si>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</si>
  <si>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</si>
  <si>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</si>
  <si>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</si>
  <si>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</si>
  <si>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</si>
  <si>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</si>
  <si>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</si>
  <si>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</si>
  <si>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</si>
  <si>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</si>
  <si>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</si>
  <si>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</si>
  <si>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</si>
  <si>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</si>
  <si>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</si>
  <si>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</si>
  <si>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</si>
  <si>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</si>
  <si>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</si>
  <si>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</si>
  <si>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</si>
  <si>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</si>
  <si>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</si>
  <si>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</si>
  <si>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</si>
  <si>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</si>
  <si>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</si>
  <si>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</si>
  <si>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</si>
  <si>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</si>
  <si>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</si>
  <si>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</si>
  <si>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</si>
  <si>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</si>
  <si>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</si>
  <si>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</si>
  <si>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</si>
  <si>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</si>
  <si>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</si>
  <si>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</si>
  <si>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</si>
  <si>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</si>
  <si>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</si>
  <si>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</si>
  <si>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</si>
  <si>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</si>
  <si>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</si>
  <si>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</si>
  <si>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</si>
  <si>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</si>
  <si>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</si>
  <si>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</si>
  <si>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</si>
  <si>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</si>
  <si>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</si>
  <si>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</si>
  <si>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</si>
  <si>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</si>
  <si>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</si>
  <si>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</si>
  <si>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</si>
  <si>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</si>
  <si>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</si>
  <si>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</si>
  <si>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</si>
  <si>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</si>
  <si>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</si>
  <si>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</si>
  <si>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</si>
  <si>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</si>
  <si>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</si>
  <si>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</si>
  <si>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</si>
  <si>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</si>
  <si>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</si>
  <si>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</si>
  <si>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</si>
  <si>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</si>
  <si>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</si>
  <si>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</si>
  <si>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</si>
  <si>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</si>
  <si>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</si>
  <si>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</si>
  <si>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</si>
  <si>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</si>
  <si>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</si>
  <si>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</si>
  <si>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</si>
  <si>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</si>
  <si>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</si>
  <si>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</si>
  <si>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</si>
  <si>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</si>
  <si>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</si>
  <si>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</si>
  <si>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</si>
  <si>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</si>
  <si>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</si>
  <si>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</si>
  <si>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</si>
  <si>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</si>
  <si>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</si>
  <si>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</si>
  <si>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</si>
  <si>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</si>
  <si>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</si>
  <si>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</si>
  <si>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</si>
  <si>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</si>
  <si>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</si>
  <si>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</si>
  <si>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</si>
  <si>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</si>
  <si>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</si>
  <si>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</si>
  <si>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</si>
  <si>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</si>
  <si>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</si>
  <si>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</si>
  <si>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</si>
  <si>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</si>
  <si>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</si>
  <si>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</si>
  <si>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</si>
  <si>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</si>
  <si>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</si>
  <si>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</si>
  <si>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</si>
  <si>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</si>
  <si>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</si>
  <si>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</si>
  <si>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</si>
  <si>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</si>
  <si>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</si>
  <si>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</si>
  <si>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</si>
  <si>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</si>
  <si>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</si>
  <si>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</si>
  <si>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</si>
  <si>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</si>
  <si>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</si>
  <si>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</si>
  <si>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</si>
  <si>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</si>
  <si>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</si>
  <si>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</si>
  <si>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</si>
  <si>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</si>
  <si>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</si>
  <si>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</si>
  <si>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</si>
  <si>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</si>
  <si>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</si>
  <si>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</si>
  <si>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</si>
  <si>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</si>
  <si>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</si>
  <si>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</si>
  <si>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</si>
  <si>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</si>
  <si>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</si>
  <si>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</si>
  <si>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</si>
  <si>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</si>
  <si>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</si>
  <si>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</si>
  <si>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</si>
  <si>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</si>
  <si>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</si>
  <si>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</si>
  <si>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</si>
  <si>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</si>
  <si>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</si>
  <si>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</si>
  <si>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</si>
  <si>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</si>
  <si>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</si>
  <si>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</si>
  <si>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</si>
  <si>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</si>
  <si>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</si>
  <si>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</si>
  <si>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</si>
  <si>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</si>
  <si>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</si>
  <si>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</si>
  <si>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</si>
  <si>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</si>
  <si>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</si>
  <si>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</si>
  <si>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</si>
  <si>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</si>
  <si>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</si>
  <si>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</si>
  <si>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</si>
  <si>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</si>
  <si>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</si>
  <si>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</si>
  <si>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</si>
  <si>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</si>
  <si>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</si>
  <si>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</si>
  <si>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</si>
  <si>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</si>
  <si>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</si>
  <si>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</si>
  <si>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</si>
  <si>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</si>
  <si>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</si>
  <si>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</si>
  <si>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</si>
  <si>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</si>
  <si>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</si>
  <si>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</si>
  <si>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</si>
  <si>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</si>
  <si>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</si>
  <si>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</si>
  <si>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</si>
  <si>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</si>
  <si>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</si>
  <si>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</si>
  <si>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</si>
  <si>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</si>
  <si>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</si>
  <si>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</si>
  <si>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</si>
  <si>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</si>
  <si>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</si>
  <si>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</si>
  <si>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</si>
  <si>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</si>
  <si>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</si>
  <si>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</si>
  <si>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</si>
  <si>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</si>
  <si>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</si>
  <si>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</si>
  <si>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</si>
  <si>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</si>
  <si>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</si>
  <si>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</si>
  <si>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</si>
  <si>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</si>
  <si>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</si>
  <si>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</si>
  <si>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</si>
  <si>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</si>
  <si>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</si>
  <si>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</si>
  <si>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</si>
  <si>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</si>
  <si>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</si>
  <si>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</si>
  <si>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</si>
  <si>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</si>
  <si>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</si>
  <si>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</si>
  <si>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</si>
  <si>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</si>
  <si>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</si>
  <si>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</si>
  <si>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</si>
  <si>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</si>
  <si>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</si>
  <si>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</si>
  <si>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</si>
  <si>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</si>
  <si>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</si>
  <si>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</si>
  <si>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</si>
  <si>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</si>
  <si>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</si>
  <si>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</si>
  <si>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</si>
  <si>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</si>
  <si>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</si>
  <si>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</si>
  <si>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</si>
  <si>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</si>
  <si>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</si>
  <si>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</si>
  <si>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</si>
  <si>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</si>
  <si>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</si>
  <si>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</si>
  <si>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</si>
  <si>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</si>
  <si>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</si>
  <si>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</si>
  <si>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</si>
  <si>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</si>
  <si>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</si>
  <si>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</si>
  <si>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</si>
  <si>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</si>
  <si>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</si>
  <si>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</si>
  <si>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</si>
  <si>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</si>
  <si>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</si>
  <si>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</si>
  <si>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</si>
  <si>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</si>
  <si>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</si>
  <si>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</si>
  <si>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</si>
  <si>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</si>
  <si>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</si>
  <si>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</si>
  <si>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</si>
  <si>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</si>
  <si>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</si>
  <si>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</si>
  <si>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</si>
  <si>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</si>
  <si>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</si>
  <si>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</si>
  <si>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</si>
  <si>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</si>
  <si>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</si>
  <si>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</si>
  <si>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</si>
  <si>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</si>
  <si>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</si>
  <si>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</si>
  <si>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</si>
  <si>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</si>
  <si>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</si>
  <si>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</si>
  <si>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</si>
  <si>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</si>
  <si>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</si>
  <si>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</si>
  <si>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</si>
  <si>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</si>
  <si>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</si>
  <si>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</si>
  <si>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</si>
  <si>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</si>
  <si>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</si>
  <si>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</si>
  <si>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</si>
  <si>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</si>
  <si>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</si>
  <si>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</si>
  <si>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</si>
  <si>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</si>
  <si>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</si>
  <si>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</si>
  <si>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</si>
  <si>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</si>
  <si>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</si>
  <si>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</si>
  <si>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</si>
  <si>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</si>
  <si>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</si>
  <si>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</si>
  <si>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</si>
  <si>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</si>
  <si>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</si>
  <si>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</si>
  <si>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</si>
  <si>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</si>
  <si>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</si>
  <si>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</si>
  <si>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</si>
  <si>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</si>
  <si>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</si>
  <si>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</si>
  <si>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</si>
  <si>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</si>
  <si>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</si>
  <si>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</si>
  <si>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</si>
  <si>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</si>
  <si>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</si>
  <si>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</si>
  <si>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</si>
  <si>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</si>
  <si>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</si>
  <si>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</si>
  <si>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</si>
  <si>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</si>
  <si>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</si>
  <si>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</si>
  <si>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</si>
  <si>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</si>
  <si>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</si>
  <si>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</si>
  <si>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</si>
  <si>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</si>
  <si>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</si>
  <si>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</si>
  <si>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</si>
  <si>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</si>
  <si>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</si>
  <si>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</si>
  <si>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</si>
  <si>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</si>
  <si>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</si>
  <si>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</si>
  <si>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</si>
  <si>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</si>
  <si>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</si>
  <si>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</si>
  <si>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</si>
  <si>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</si>
  <si>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</si>
  <si>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</si>
  <si>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</si>
  <si>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</si>
  <si>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</si>
  <si>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</si>
  <si>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</si>
  <si>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</si>
  <si>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</si>
  <si>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</si>
  <si>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</si>
  <si>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</si>
  <si>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</si>
  <si>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</si>
  <si>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</si>
  <si>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</si>
  <si>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</si>
  <si>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</si>
  <si>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</si>
  <si>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</si>
  <si>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</si>
  <si>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</si>
  <si>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</si>
  <si>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</si>
  <si>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</si>
  <si>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</si>
  <si>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</si>
  <si>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</si>
  <si>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</si>
  <si>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</si>
  <si>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</si>
  <si>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</si>
  <si>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</si>
  <si>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</si>
  <si>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</si>
  <si>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</si>
  <si>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</si>
  <si>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</si>
  <si>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</si>
  <si>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</si>
  <si>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</si>
  <si>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</si>
  <si>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</si>
  <si>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</si>
  <si>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</si>
  <si>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</si>
  <si>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</si>
  <si>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</si>
  <si>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</si>
  <si>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</si>
  <si>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</si>
  <si>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</si>
  <si>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</si>
  <si>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</si>
  <si>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</si>
  <si>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</si>
  <si>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</si>
  <si>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</si>
  <si>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</si>
  <si>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</si>
  <si>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</si>
  <si>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</si>
  <si>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</si>
  <si>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</si>
  <si>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</si>
  <si>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</si>
  <si>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</si>
  <si>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</si>
  <si>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</si>
  <si>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</si>
  <si>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</si>
  <si>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</si>
  <si>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</si>
  <si>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</si>
  <si>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</si>
  <si>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</si>
  <si>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</si>
  <si>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</si>
  <si>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</si>
  <si>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</si>
  <si>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</si>
  <si>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</si>
  <si>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</si>
  <si>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</si>
  <si>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</si>
  <si>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</si>
  <si>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</si>
  <si>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</si>
  <si>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</si>
  <si>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</si>
  <si>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</si>
  <si>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</si>
  <si>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</si>
  <si>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</si>
  <si>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</si>
  <si>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</si>
  <si>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</si>
  <si>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</si>
  <si>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</si>
  <si>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</si>
  <si>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</si>
  <si>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</si>
  <si>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</si>
  <si>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</si>
  <si>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</si>
  <si>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</si>
  <si>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</si>
  <si>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</si>
  <si>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</si>
  <si>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</si>
  <si>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</si>
  <si>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</si>
  <si>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</si>
  <si>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</si>
  <si>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</si>
  <si>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</si>
  <si>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</si>
  <si>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</si>
  <si>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</si>
  <si>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</si>
  <si>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</si>
  <si>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</si>
  <si>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</si>
  <si>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</si>
  <si>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</si>
  <si>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</si>
  <si>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</si>
  <si>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</si>
  <si>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</si>
  <si>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</si>
  <si>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</si>
  <si>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</si>
  <si>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</si>
  <si>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</si>
  <si>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</si>
  <si>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</si>
  <si>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</si>
  <si>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</si>
  <si>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</si>
  <si>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</si>
  <si>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</si>
  <si>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</si>
  <si>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</si>
  <si>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</si>
  <si>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</si>
  <si>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</si>
  <si>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</si>
  <si>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</si>
  <si>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</si>
  <si>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</si>
  <si>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</si>
  <si>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</si>
  <si>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</si>
  <si>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</si>
  <si>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</si>
  <si>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</si>
  <si>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</si>
  <si>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</si>
  <si>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</si>
  <si>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</si>
  <si>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</si>
  <si>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</si>
  <si>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</si>
  <si>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</si>
  <si>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</si>
  <si>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</si>
  <si>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</si>
  <si>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</si>
  <si>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</si>
  <si>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</si>
  <si>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</si>
  <si>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</si>
  <si>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</si>
  <si>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</si>
  <si>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</si>
  <si>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</si>
  <si>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</si>
  <si>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</si>
  <si>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</si>
  <si>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</si>
  <si>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</si>
  <si>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</si>
  <si>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</si>
  <si>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</si>
  <si>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</si>
  <si>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</si>
  <si>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</si>
  <si>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</si>
  <si>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</si>
  <si>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</si>
  <si>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</si>
  <si>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</si>
  <si>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</si>
  <si>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</si>
  <si>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</si>
  <si>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</si>
  <si>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</si>
  <si>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</si>
  <si>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</si>
  <si>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</si>
  <si>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</si>
  <si>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</si>
  <si>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</si>
  <si>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</si>
  <si>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</si>
  <si>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</si>
  <si>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</si>
  <si>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</si>
  <si>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</si>
  <si>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</si>
  <si>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</si>
  <si>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</si>
  <si>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</si>
  <si>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</si>
  <si>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</si>
  <si>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</si>
  <si>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</si>
  <si>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</si>
  <si>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</si>
  <si>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</si>
  <si>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</si>
  <si>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</si>
  <si>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</si>
  <si>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</si>
  <si>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</si>
  <si>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</si>
  <si>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</si>
  <si>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</si>
  <si>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</si>
  <si>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</si>
  <si>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</si>
  <si>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</si>
  <si>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</si>
  <si>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</si>
  <si>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</si>
  <si>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</si>
  <si>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</si>
  <si>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</si>
  <si>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</si>
  <si>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</si>
  <si>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</si>
  <si>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</si>
  <si>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</si>
  <si>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</si>
  <si>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</si>
  <si>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</si>
  <si>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</si>
  <si>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</si>
  <si>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</si>
  <si>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</si>
  <si>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</si>
  <si>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</si>
  <si>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</si>
  <si>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</si>
  <si>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</si>
  <si>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</si>
  <si>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</si>
  <si>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</si>
  <si>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</si>
  <si>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</si>
  <si>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</si>
  <si>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</si>
  <si>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</si>
  <si>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</si>
  <si>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</si>
  <si>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</si>
  <si>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</si>
  <si>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</si>
  <si>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</si>
  <si>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</si>
  <si>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</si>
  <si>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</si>
  <si>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</si>
  <si>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</si>
  <si>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</si>
  <si>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</si>
  <si>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</si>
  <si>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</si>
  <si>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</si>
  <si>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</si>
  <si>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</si>
  <si>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</si>
  <si>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</si>
  <si>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</si>
  <si>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</si>
  <si>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</si>
  <si>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</si>
  <si>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</si>
  <si>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</si>
  <si>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</si>
  <si>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</si>
  <si>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</si>
  <si>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</si>
  <si>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</si>
  <si>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</si>
  <si>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</si>
  <si>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</si>
  <si>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</si>
  <si>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</si>
  <si>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</si>
  <si>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</si>
  <si>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</si>
  <si>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</si>
  <si>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</si>
  <si>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</si>
  <si>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</si>
  <si>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</si>
  <si>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</si>
  <si>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</si>
  <si>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</si>
  <si>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</si>
  <si>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</si>
  <si>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</si>
  <si>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</si>
  <si>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</si>
  <si>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</si>
  <si>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</si>
  <si>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</si>
  <si>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</si>
  <si>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</si>
  <si>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</si>
  <si>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</si>
  <si>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</si>
  <si>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</si>
  <si>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</si>
  <si>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</si>
  <si>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</si>
  <si>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</si>
  <si>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</si>
  <si>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</si>
  <si>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</si>
  <si>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</si>
  <si>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</si>
  <si>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</si>
  <si>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</si>
  <si>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</si>
  <si>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</si>
  <si>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</si>
  <si>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</si>
  <si>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</si>
  <si>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</si>
  <si>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</si>
  <si>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</si>
  <si>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</si>
  <si>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</si>
  <si>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</si>
  <si>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</si>
  <si>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</si>
  <si>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</si>
  <si>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</si>
  <si>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</si>
  <si>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</si>
  <si>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</si>
  <si>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</si>
  <si>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</si>
  <si>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</si>
  <si>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</si>
  <si>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</si>
  <si>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</si>
  <si>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</si>
  <si>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</si>
  <si>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</si>
  <si>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</si>
  <si>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</si>
  <si>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</si>
  <si>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</si>
  <si>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</si>
  <si>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</si>
  <si>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</si>
  <si>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</si>
  <si>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</si>
  <si>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</si>
  <si>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</si>
  <si>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</si>
  <si>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</si>
  <si>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</si>
  <si>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</si>
  <si>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</si>
  <si>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</si>
  <si>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</si>
  <si>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</si>
  <si>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</si>
  <si>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</si>
  <si>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</si>
  <si>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</si>
  <si>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</si>
  <si>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</si>
  <si>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</si>
  <si>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</si>
  <si>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</si>
  <si>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</si>
  <si>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</si>
  <si>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</si>
  <si>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</si>
  <si>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</si>
  <si>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</si>
  <si>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</si>
  <si>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</si>
  <si>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</si>
  <si>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</si>
  <si>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</si>
  <si>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</si>
  <si>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</si>
  <si>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</si>
  <si>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</si>
  <si>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</si>
  <si>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</si>
  <si>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</si>
  <si>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</si>
  <si>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</si>
  <si>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</si>
  <si>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</si>
  <si>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</si>
  <si>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</si>
  <si>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</si>
  <si>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</si>
  <si>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</si>
  <si>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</si>
  <si>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</si>
  <si>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</si>
  <si>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</si>
  <si>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</si>
  <si>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</si>
  <si>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</si>
  <si>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</si>
  <si>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</si>
  <si>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</si>
  <si>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</si>
  <si>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</si>
  <si>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</si>
  <si>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</si>
  <si>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</si>
  <si>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</si>
  <si>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</si>
  <si>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</si>
  <si>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</si>
  <si>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</si>
  <si>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</si>
  <si>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</si>
  <si>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</si>
  <si>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</si>
  <si>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</si>
  <si>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</si>
  <si>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</si>
  <si>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</si>
  <si>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</si>
  <si>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</si>
  <si>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</si>
  <si>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</si>
  <si>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</si>
  <si>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</si>
  <si>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</si>
  <si>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</si>
  <si>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</si>
  <si>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</si>
  <si>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</si>
  <si>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</si>
  <si>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</si>
  <si>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</si>
  <si>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</si>
  <si>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</si>
  <si>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</si>
  <si>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</si>
  <si>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</si>
  <si>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</si>
  <si>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</si>
  <si>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</si>
  <si>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</si>
  <si>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</si>
  <si>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</si>
  <si>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</si>
  <si>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</si>
  <si>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</si>
  <si>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</si>
  <si>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</si>
  <si>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</si>
  <si>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</si>
  <si>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</si>
  <si>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</si>
  <si>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</si>
  <si>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</si>
  <si>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</si>
  <si>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</si>
  <si>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</si>
  <si>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</si>
  <si>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</si>
  <si>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</si>
  <si>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</si>
  <si>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</si>
  <si>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</si>
  <si>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</si>
  <si>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</si>
  <si>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</si>
  <si>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</si>
  <si>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</si>
  <si>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</si>
  <si>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</si>
  <si>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</si>
  <si>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</si>
  <si>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</si>
  <si>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</si>
  <si>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</si>
  <si>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</si>
  <si>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</si>
  <si>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</si>
  <si>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</si>
  <si>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</si>
  <si>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</si>
  <si>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</si>
  <si>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</si>
  <si>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</si>
  <si>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</si>
  <si>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</si>
  <si>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</si>
  <si>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</si>
  <si>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</si>
  <si>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</si>
  <si>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</si>
  <si>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</si>
  <si>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</si>
  <si>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</si>
  <si>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</si>
  <si>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</si>
  <si>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</si>
  <si>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</si>
  <si>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</si>
  <si>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</si>
  <si>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</si>
  <si>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</si>
  <si>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</si>
  <si>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</si>
  <si>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</si>
  <si>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</si>
  <si>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</si>
  <si>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</si>
  <si>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</si>
  <si>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</si>
  <si>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</si>
  <si>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</si>
  <si>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</si>
  <si>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</si>
  <si>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</si>
  <si>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</si>
  <si>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</si>
  <si>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</si>
  <si>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</si>
  <si>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</si>
  <si>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</si>
  <si>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</si>
  <si>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</si>
  <si>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</si>
  <si>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</si>
  <si>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</si>
  <si>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</si>
  <si>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</si>
  <si>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</si>
  <si>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</si>
  <si>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</si>
  <si>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</si>
  <si>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</si>
  <si>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</si>
  <si>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</si>
  <si>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</si>
  <si>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</si>
  <si>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</si>
  <si>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</si>
  <si>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</si>
  <si>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</si>
  <si>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</si>
  <si>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</si>
  <si>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</si>
  <si>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</si>
  <si>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</si>
  <si>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</si>
  <si>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</si>
  <si>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</si>
  <si>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</si>
  <si>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</si>
  <si>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</si>
  <si>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</si>
  <si>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</si>
  <si>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</si>
  <si>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</si>
  <si>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</si>
  <si>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</si>
  <si>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</si>
  <si>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</si>
  <si>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</si>
  <si>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</si>
  <si>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</si>
  <si>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</si>
  <si>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</si>
  <si>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</si>
  <si>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</si>
  <si>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</si>
  <si>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</si>
  <si>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</si>
  <si>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</si>
  <si>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</si>
  <si>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</si>
  <si>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</si>
  <si>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</si>
  <si>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</si>
  <si>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</si>
  <si>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</si>
  <si>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</si>
  <si>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</si>
  <si>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</si>
  <si>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</si>
  <si>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</si>
  <si>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</si>
  <si>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</si>
  <si>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</si>
  <si>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</si>
  <si>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</si>
  <si>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</si>
  <si>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</si>
  <si>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</si>
  <si>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</si>
  <si>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</si>
  <si>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</si>
  <si>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</si>
  <si>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</si>
  <si>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</si>
  <si>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</si>
  <si>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</si>
  <si>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</si>
  <si>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</si>
  <si>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</si>
  <si>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</si>
  <si>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</si>
  <si>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</si>
  <si>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</si>
  <si>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</si>
  <si>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</si>
  <si>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</si>
  <si>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</si>
  <si>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</si>
  <si>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</si>
  <si>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</si>
  <si>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</si>
  <si>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</si>
  <si>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</si>
  <si>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</si>
  <si>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</si>
  <si>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</si>
  <si>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</si>
  <si>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</si>
  <si>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</si>
  <si>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</si>
  <si>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</si>
  <si>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</si>
  <si>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</si>
  <si>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</si>
  <si>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</si>
  <si>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</si>
  <si>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</si>
  <si>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</si>
  <si>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</si>
  <si>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</si>
  <si>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</si>
  <si>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</si>
  <si>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</si>
  <si>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</si>
  <si>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</si>
  <si>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</si>
  <si>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</si>
  <si>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</si>
  <si>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</si>
  <si>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</si>
  <si>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</si>
  <si>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</si>
  <si>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</si>
  <si>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</si>
  <si>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</si>
  <si>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</si>
  <si>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</si>
  <si>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</si>
  <si>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</si>
  <si>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</si>
  <si>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</si>
  <si>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</si>
  <si>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</si>
  <si>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</si>
  <si>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</si>
  <si>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</si>
  <si>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</si>
  <si>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</si>
  <si>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</si>
  <si>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</si>
  <si>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</si>
  <si>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</si>
  <si>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</si>
  <si>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</si>
  <si>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</si>
  <si>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</si>
  <si>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</si>
  <si>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</si>
  <si>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</si>
  <si>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</si>
  <si>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</si>
  <si>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</si>
  <si>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</si>
  <si>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</si>
  <si>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</si>
  <si>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</si>
  <si>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</si>
  <si>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</si>
  <si>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</si>
  <si>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</si>
  <si>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</si>
  <si>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</si>
  <si>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</si>
  <si>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</si>
  <si>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</si>
  <si>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</si>
  <si>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</si>
  <si>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</si>
  <si>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</si>
  <si>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</si>
  <si>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</si>
  <si>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</si>
  <si>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</si>
  <si>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</si>
  <si>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</si>
  <si>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</si>
  <si>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</si>
  <si>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</si>
  <si>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</si>
  <si>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</si>
  <si>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</si>
  <si>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</si>
  <si>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</si>
  <si>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</si>
  <si>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</si>
  <si>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</si>
  <si>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</si>
  <si>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</si>
  <si>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</si>
  <si>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</si>
  <si>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</si>
  <si>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</si>
  <si>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</si>
  <si>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</si>
  <si>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</si>
  <si>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</si>
  <si>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</si>
  <si>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</si>
  <si>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</si>
  <si>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</si>
  <si>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</si>
  <si>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</si>
  <si>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</si>
  <si>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</si>
  <si>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</si>
  <si>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</si>
  <si>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</si>
  <si>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</si>
  <si>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</si>
  <si>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</si>
  <si>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</si>
  <si>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</si>
  <si>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</si>
  <si>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</si>
  <si>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</si>
  <si>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</si>
  <si>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</si>
  <si>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</si>
  <si>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</si>
  <si>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</si>
  <si>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</si>
  <si>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</si>
  <si>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</si>
  <si>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</si>
  <si>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</si>
  <si>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</si>
  <si>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</si>
  <si>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</si>
  <si>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</si>
  <si>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</si>
  <si>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</si>
  <si>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</si>
  <si>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</si>
  <si>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</si>
  <si>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</si>
  <si>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</si>
  <si>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</si>
  <si>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</si>
  <si>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</si>
  <si>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</si>
  <si>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</si>
  <si>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</si>
  <si>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</si>
  <si>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</si>
  <si>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</si>
  <si>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</si>
  <si>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</si>
  <si>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</si>
  <si>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</si>
  <si>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</si>
  <si>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</si>
  <si>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</si>
  <si>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</si>
  <si>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</si>
  <si>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</si>
  <si>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</si>
  <si>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</si>
  <si>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</si>
  <si>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</si>
  <si>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</si>
  <si>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</si>
  <si>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</si>
  <si>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</si>
  <si>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</si>
  <si>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</si>
  <si>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</si>
  <si>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</si>
  <si>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</si>
  <si>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</si>
  <si>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</si>
  <si>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</si>
  <si>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</si>
  <si>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</si>
  <si>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</si>
  <si>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</si>
  <si>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</si>
  <si>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</si>
  <si>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</si>
  <si>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</si>
  <si>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</si>
  <si>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</si>
  <si>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</si>
  <si>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</si>
  <si>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</si>
  <si>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</si>
  <si>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</si>
  <si>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</si>
  <si>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</si>
  <si>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</si>
  <si>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</si>
  <si>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</si>
  <si>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</si>
  <si>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</si>
  <si>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</si>
  <si>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</si>
  <si>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</si>
  <si>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</si>
  <si>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</si>
  <si>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</si>
  <si>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</si>
  <si>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</si>
  <si>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</si>
  <si>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</si>
  <si>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</si>
  <si>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</si>
  <si>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</si>
  <si>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</si>
  <si>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</si>
  <si>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</si>
  <si>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</si>
  <si>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</si>
  <si>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</si>
  <si>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</si>
  <si>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</si>
  <si>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</si>
  <si>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</si>
  <si>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</si>
  <si>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</si>
  <si>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</si>
  <si>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</si>
  <si>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</si>
  <si>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</si>
  <si>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</si>
  <si>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</si>
  <si>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</si>
  <si>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</si>
  <si>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</si>
  <si>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</si>
  <si>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</si>
  <si>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</si>
  <si>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</si>
  <si>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</si>
  <si>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</si>
  <si>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</si>
  <si>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</si>
  <si>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</si>
  <si>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</si>
  <si>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</si>
  <si>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</si>
  <si>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</si>
  <si>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</si>
  <si>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</si>
  <si>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</si>
  <si>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</si>
  <si>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</si>
  <si>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</si>
  <si>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</si>
  <si>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</si>
  <si>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</si>
  <si>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</si>
  <si>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</si>
  <si>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</si>
  <si>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</si>
  <si>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</si>
  <si>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</si>
  <si>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</si>
  <si>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</si>
  <si>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</si>
  <si>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</si>
  <si>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</si>
  <si>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</si>
  <si>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</si>
  <si>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</si>
  <si>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</si>
  <si>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</si>
  <si>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</si>
  <si>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</si>
  <si>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</si>
  <si>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</si>
  <si>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</si>
  <si>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</si>
  <si>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</si>
  <si>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</si>
  <si>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</si>
  <si>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</si>
  <si>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</si>
  <si>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</si>
  <si>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</si>
  <si>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</si>
  <si>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</si>
  <si>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</si>
  <si>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</si>
  <si>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</si>
  <si>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</si>
  <si>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</si>
  <si>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</si>
  <si>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</si>
  <si>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</si>
  <si>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</si>
  <si>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</si>
  <si>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</si>
  <si>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</si>
  <si>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</si>
  <si>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</si>
  <si>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</si>
  <si>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</si>
  <si>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</si>
  <si>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</si>
  <si>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</si>
  <si>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</si>
  <si>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</si>
  <si>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</si>
  <si>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</si>
  <si>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</si>
  <si>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</si>
  <si>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</si>
  <si>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</si>
  <si>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</si>
  <si>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</si>
  <si>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</si>
  <si>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</si>
  <si>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</si>
  <si>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</si>
  <si>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</si>
  <si>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</si>
  <si>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</si>
  <si>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</si>
  <si>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</si>
  <si>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</si>
  <si>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</si>
  <si>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</si>
  <si>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</si>
  <si>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</si>
  <si>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</si>
  <si>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</si>
  <si>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</si>
  <si>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</si>
  <si>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</si>
  <si>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</si>
  <si>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</si>
  <si>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</si>
  <si>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</si>
  <si>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</si>
  <si>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</si>
  <si>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</si>
  <si>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</si>
  <si>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</si>
  <si>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</si>
  <si>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</si>
  <si>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</si>
  <si>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</si>
  <si>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</si>
  <si>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</si>
  <si>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</si>
  <si>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</si>
  <si>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</si>
  <si>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</si>
  <si>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</si>
  <si>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</si>
  <si>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</si>
  <si>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</si>
  <si>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</si>
  <si>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</si>
  <si>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</si>
  <si>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</si>
  <si>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</si>
  <si>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</si>
  <si>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</si>
  <si>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</si>
  <si>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AV ODILON LOURES, 375 - CENTRO - CIDADE FRANCISCO DUMON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</si>
  <si>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</si>
  <si>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</si>
  <si>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</si>
  <si>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</si>
  <si>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</si>
  <si>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</si>
  <si>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</si>
  <si>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</si>
  <si>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</si>
  <si>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</si>
  <si>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</si>
  <si>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</si>
  <si>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</si>
  <si>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</si>
  <si>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</si>
  <si>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</si>
  <si>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</si>
  <si>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</si>
  <si>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</si>
  <si>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</si>
  <si>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</si>
  <si>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</si>
  <si>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</si>
  <si>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</si>
  <si>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</si>
  <si>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</si>
  <si>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</si>
  <si>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</si>
  <si>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</si>
  <si>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</si>
  <si>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</si>
  <si>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</si>
  <si>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</si>
  <si>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</si>
  <si>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</si>
  <si>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</si>
  <si>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</si>
  <si>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</si>
  <si>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</si>
  <si>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</si>
  <si>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</si>
  <si>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</si>
  <si>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</si>
  <si>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</si>
  <si>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</si>
  <si>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</si>
  <si>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</si>
  <si>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</si>
  <si>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</si>
  <si>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</si>
  <si>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</si>
  <si>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</si>
  <si>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</si>
  <si>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</si>
  <si>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</si>
  <si>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</si>
  <si>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</si>
  <si>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</si>
  <si>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</si>
  <si>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</si>
  <si>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</si>
  <si>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</si>
  <si>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</si>
  <si>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</si>
  <si>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</si>
  <si>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</si>
  <si>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</si>
  <si>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</si>
  <si>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</si>
  <si>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</si>
  <si>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</si>
  <si>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</si>
  <si>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</si>
  <si>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</si>
  <si>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</si>
  <si>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</si>
  <si>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</si>
  <si>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</si>
  <si>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</si>
  <si>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</si>
  <si>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</si>
  <si>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</si>
  <si>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</si>
  <si>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</si>
  <si>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</si>
  <si>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</si>
  <si>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</si>
  <si>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</si>
  <si>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</si>
  <si>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</si>
  <si>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</si>
  <si>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</si>
  <si>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</si>
  <si>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</si>
  <si>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</si>
  <si>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</si>
  <si>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</si>
  <si>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</si>
  <si>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</si>
  <si>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</si>
  <si>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</si>
  <si>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</si>
  <si>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</si>
  <si>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</si>
  <si>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</si>
  <si>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</si>
  <si>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</si>
  <si>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</si>
  <si>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</si>
  <si>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</si>
  <si>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</si>
  <si>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</si>
  <si>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</si>
  <si>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</si>
  <si>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</si>
  <si>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</si>
  <si>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</si>
  <si>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</si>
  <si>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</si>
  <si>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</si>
  <si>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</si>
  <si>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</si>
  <si>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</si>
  <si>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</si>
  <si>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</si>
  <si>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</si>
  <si>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</si>
  <si>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</si>
  <si>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</si>
  <si>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</si>
  <si>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</si>
  <si>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</si>
  <si>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</si>
  <si>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</si>
  <si>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</si>
  <si>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</si>
  <si>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</si>
  <si>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</si>
  <si>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</si>
  <si>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</si>
  <si>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</si>
  <si>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</si>
  <si>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</si>
  <si>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</si>
  <si>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</si>
  <si>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</si>
  <si>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</si>
  <si>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</si>
  <si>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</si>
  <si>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</si>
  <si>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</si>
  <si>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</si>
  <si>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</si>
  <si>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</si>
  <si>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</si>
  <si>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</si>
  <si>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</si>
  <si>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</si>
  <si>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</si>
  <si>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</si>
  <si>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</si>
  <si>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</si>
  <si>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</si>
  <si>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</si>
  <si>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</si>
  <si>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</si>
  <si>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</si>
  <si>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</si>
  <si>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</si>
  <si>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</si>
  <si>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</si>
  <si>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</si>
  <si>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</si>
  <si>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</si>
  <si>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</si>
  <si>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</si>
  <si>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</si>
  <si>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</si>
  <si>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</si>
  <si>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</si>
  <si>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</si>
  <si>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</si>
  <si>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</si>
  <si>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</si>
  <si>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</si>
  <si>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</si>
  <si>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</si>
  <si>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</si>
  <si>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</si>
  <si>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</si>
  <si>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</si>
  <si>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</si>
  <si>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</si>
  <si>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</si>
  <si>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</si>
  <si>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</si>
  <si>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</si>
  <si>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</si>
  <si>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</si>
  <si>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</si>
  <si>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</si>
  <si>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</si>
  <si>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</si>
  <si>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</si>
  <si>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</si>
  <si>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</si>
  <si>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</si>
  <si>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</si>
  <si>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</si>
  <si>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</si>
  <si>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</si>
  <si>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</si>
  <si>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</si>
  <si>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</si>
  <si>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</si>
  <si>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</si>
  <si>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</si>
  <si>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</si>
  <si>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</si>
  <si>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</si>
  <si>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</si>
  <si>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</si>
  <si>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</si>
  <si>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</si>
  <si>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</si>
  <si>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</si>
  <si>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</si>
  <si>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</si>
  <si>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</si>
  <si>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</si>
  <si>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</si>
  <si>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</si>
  <si>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</si>
  <si>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</si>
  <si>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</si>
  <si>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</si>
  <si>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</si>
  <si>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</si>
  <si>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</si>
  <si>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</si>
  <si>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</si>
  <si>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</si>
  <si>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</si>
  <si>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</si>
  <si>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</si>
  <si>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</si>
  <si>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</si>
  <si>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</si>
  <si>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</si>
  <si>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</si>
  <si>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</si>
  <si>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</si>
  <si>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</si>
  <si>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</si>
  <si>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</si>
  <si>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</si>
  <si>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</si>
  <si>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</si>
  <si>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</si>
  <si>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</si>
  <si>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</si>
  <si>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</si>
  <si>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</si>
  <si>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</si>
  <si>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</si>
  <si>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</si>
  <si>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</si>
  <si>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</si>
  <si>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</si>
  <si>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</si>
  <si>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</si>
  <si>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</si>
  <si>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</si>
  <si>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</si>
  <si>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</si>
  <si>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</si>
  <si>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</si>
  <si>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</si>
  <si>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</si>
  <si>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</si>
  <si>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</si>
  <si>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</si>
  <si>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</si>
  <si>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</si>
  <si>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</si>
  <si>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</si>
  <si>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</si>
  <si>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</si>
  <si>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31 3867-5205</t>
  </si>
  <si>
    <t>SARZEDO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</si>
  <si>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</si>
  <si>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</si>
  <si>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</si>
  <si>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</si>
  <si>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</si>
  <si>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</si>
  <si>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</si>
  <si>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</si>
  <si>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</si>
  <si>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</si>
  <si>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</si>
  <si>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</si>
  <si>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</si>
  <si>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</si>
  <si>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</si>
  <si>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</si>
  <si>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</si>
  <si>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</si>
  <si>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</si>
  <si>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</si>
  <si>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</si>
  <si>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</si>
  <si>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</si>
  <si>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</si>
  <si>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</si>
  <si>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</si>
  <si>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</si>
  <si>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</si>
  <si>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</si>
  <si>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</si>
  <si>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</si>
  <si>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</si>
  <si>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</si>
  <si>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</si>
  <si>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</si>
  <si>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</si>
  <si>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</si>
  <si>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</si>
  <si>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</si>
  <si>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</si>
  <si>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</si>
  <si>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</si>
  <si>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</si>
  <si>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</si>
  <si>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</si>
  <si>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</si>
  <si>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</si>
  <si>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</si>
  <si>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</si>
  <si>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</si>
  <si>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</si>
  <si>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</si>
  <si>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</si>
  <si>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</si>
  <si>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</si>
  <si>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</si>
  <si>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</si>
  <si>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</si>
  <si>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</si>
  <si>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</si>
  <si>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</si>
  <si>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</si>
  <si>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</si>
  <si>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</si>
  <si>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</si>
  <si>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</si>
  <si>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</si>
  <si>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</si>
  <si>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</si>
  <si>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</si>
  <si>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</si>
  <si>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</si>
  <si>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</si>
  <si>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</si>
  <si>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</si>
  <si>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</si>
  <si>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</si>
  <si>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</si>
  <si>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</si>
  <si>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</si>
  <si>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</si>
  <si>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</si>
  <si>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</si>
  <si>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</si>
  <si>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</si>
  <si>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</si>
  <si>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</si>
  <si>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</si>
  <si>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</si>
  <si>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</si>
  <si>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</si>
  <si>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</si>
  <si>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</si>
  <si>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</si>
  <si>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</si>
  <si>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</si>
  <si>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</si>
  <si>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</si>
  <si>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</si>
  <si>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</si>
  <si>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</si>
  <si>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</si>
  <si>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</si>
  <si>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</si>
  <si>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</si>
  <si>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</si>
  <si>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</si>
  <si>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</si>
  <si>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</si>
  <si>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</si>
  <si>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</si>
  <si>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</si>
  <si>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</si>
  <si>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</si>
  <si>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</si>
  <si>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</si>
  <si>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</si>
  <si>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</si>
  <si>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</si>
  <si>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</si>
  <si>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</si>
  <si>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</si>
  <si>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</si>
  <si>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</si>
  <si>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</si>
  <si>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</si>
  <si>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</si>
  <si>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</si>
  <si>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</si>
  <si>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</si>
  <si>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</si>
  <si>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</si>
  <si>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</si>
  <si>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</si>
  <si>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</si>
  <si>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</si>
  <si>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</si>
  <si>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</si>
  <si>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</si>
  <si>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</si>
  <si>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</si>
  <si>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</si>
  <si>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</si>
  <si>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</si>
  <si>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</si>
  <si>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</si>
  <si>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</si>
  <si>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</si>
  <si>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</si>
  <si>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</si>
  <si>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</si>
  <si>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</si>
  <si>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</si>
  <si>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</si>
  <si>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</si>
  <si>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</si>
  <si>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</si>
  <si>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</si>
  <si>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</si>
  <si>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</si>
  <si>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</si>
  <si>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</si>
  <si>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</si>
  <si>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</si>
  <si>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</si>
  <si>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</si>
  <si>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</si>
  <si>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</si>
  <si>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</si>
  <si>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</si>
  <si>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</si>
  <si>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</si>
  <si>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</si>
  <si>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</si>
  <si>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</si>
  <si>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</si>
  <si>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</si>
  <si>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</si>
  <si>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</si>
  <si>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</si>
  <si>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</si>
  <si>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</si>
  <si>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</si>
  <si>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</si>
  <si>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</si>
  <si>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</si>
  <si>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</si>
  <si>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</si>
  <si>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</si>
  <si>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</si>
  <si>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</si>
  <si>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</si>
  <si>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</si>
  <si>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</si>
  <si>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</si>
  <si>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</si>
  <si>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</si>
  <si>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</si>
  <si>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</si>
  <si>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</si>
  <si>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</si>
  <si>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</si>
  <si>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</si>
  <si>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</si>
  <si>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</si>
  <si>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</si>
  <si>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</si>
  <si>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</si>
  <si>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</si>
  <si>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</si>
  <si>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</si>
  <si>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</si>
  <si>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</si>
  <si>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</si>
  <si>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</si>
  <si>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</si>
  <si>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</si>
  <si>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</si>
  <si>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</si>
  <si>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</si>
  <si>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</si>
  <si>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</si>
  <si>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</si>
  <si>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</si>
  <si>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</si>
  <si>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</si>
  <si>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</si>
  <si>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</si>
  <si>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</si>
  <si>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</si>
  <si>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</si>
  <si>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</si>
  <si>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</si>
  <si>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</si>
  <si>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</si>
  <si>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</si>
  <si>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</si>
  <si>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</si>
  <si>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Cnes: 2169630 
UNIDADE DE SAÚDE DA FAMÍLIA CORRENTINHO 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</si>
  <si>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</si>
  <si>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</si>
  <si>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</si>
  <si>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</si>
  <si>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</si>
  <si>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</si>
  <si>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</si>
  <si>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</si>
  <si>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</si>
  <si>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</si>
  <si>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</si>
  <si>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</si>
  <si>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</si>
  <si>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</si>
  <si>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</si>
  <si>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</si>
  <si>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</si>
  <si>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</si>
  <si>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</si>
  <si>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Cnes: 2185946 
secretariademachacalis@hotmail.com 
UNIDADE DE SAÚDE DA FAMÍLIA MONTE PASCOAL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</si>
  <si>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</si>
  <si>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</si>
  <si>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</si>
  <si>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</si>
  <si>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</si>
  <si>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</si>
  <si>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</si>
  <si>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</si>
  <si>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</si>
  <si>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</si>
  <si>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</si>
  <si>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</si>
  <si>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</si>
  <si>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</si>
  <si>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 xml:space="preserve">Cnes: 2220792 
PSF Monte Carlo/Serra Verde 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</si>
  <si>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</si>
  <si>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</si>
  <si>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</si>
  <si>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</si>
  <si>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</si>
  <si>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</si>
  <si>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</si>
  <si>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</si>
  <si>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</si>
  <si>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</si>
  <si>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</si>
  <si>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</si>
  <si>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</si>
  <si>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</si>
  <si>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</si>
  <si>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</si>
  <si>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</si>
  <si>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</si>
  <si>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</si>
  <si>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</si>
  <si>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</si>
  <si>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</si>
  <si>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</si>
  <si>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</si>
  <si>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</si>
  <si>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</si>
  <si>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</si>
  <si>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</si>
  <si>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</si>
  <si>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</si>
  <si>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</si>
  <si>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</si>
  <si>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</si>
  <si>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</si>
  <si>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</si>
  <si>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</si>
  <si>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</si>
  <si>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</si>
  <si>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</si>
  <si>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</si>
  <si>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</si>
  <si>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</si>
  <si>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</si>
  <si>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</si>
  <si>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</si>
  <si>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</si>
  <si>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</si>
  <si>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</si>
  <si>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</si>
  <si>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</si>
  <si>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</si>
  <si>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</si>
  <si>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</si>
  <si>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</si>
  <si>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</si>
  <si>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</si>
  <si>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</si>
  <si>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</si>
  <si>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</si>
  <si>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</si>
  <si>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</si>
  <si>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</si>
  <si>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</si>
  <si>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</si>
  <si>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</si>
  <si>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</si>
  <si>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</si>
  <si>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</si>
  <si>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</si>
  <si>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</si>
  <si>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</si>
  <si>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</si>
  <si>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</si>
  <si>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</si>
  <si>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</si>
  <si>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</si>
  <si>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</si>
  <si>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</si>
  <si>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</si>
  <si>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</si>
  <si>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</si>
  <si>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</si>
  <si>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 xml:space="preserve">Cnes: 2705338 
PSF Topázio 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</si>
  <si>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</si>
  <si>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</si>
  <si>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</si>
  <si>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</si>
  <si>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</si>
  <si>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</si>
  <si>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</si>
  <si>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 xml:space="preserve">Cnes: 2209799 
PSF CONSTRUINDO A SAÚDE </t>
  </si>
  <si>
    <t>Maria Luiza M. Soares</t>
  </si>
  <si>
    <t>RUA XINGU , n1125 - Bairro V. BAIANA</t>
  </si>
  <si>
    <t xml:space="preserve">Cnes: 2209802 
PSF VIDA E SAÚDE </t>
  </si>
  <si>
    <t xml:space="preserve"> Cintia Aparecida Costa e Silva</t>
  </si>
  <si>
    <t>PRAÇA JOAQUIM PIRES DE OLIVEIRA MAIA , s/n</t>
  </si>
  <si>
    <t>(31) 3866-1307</t>
  </si>
  <si>
    <t xml:space="preserve">Cnes: 2168235
UNIDADE DE SAÚDE DA FAMÍLIA VIDA NOVA 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</si>
  <si>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</si>
  <si>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</si>
  <si>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</si>
  <si>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</si>
  <si>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</si>
  <si>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</si>
  <si>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</si>
  <si>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</si>
  <si>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</si>
  <si>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</si>
  <si>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</si>
  <si>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</si>
  <si>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</si>
  <si>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 xml:space="preserve">Cnes: 2185938 
secretariademachacalis@hotmail.com 
CENTRO DE SAÚDE DE MACHACALIS </t>
  </si>
  <si>
    <t>Mariane Dantas Archanjo</t>
  </si>
  <si>
    <t>RUA PEDRO DIAS DO NASCIMENTO , s/n - Centro</t>
  </si>
  <si>
    <t xml:space="preserve">Cnes: 6055036 
secretariademachacalis@hotmail.com 
UNIDADE PSF JUVÊNCIO ALVES SILVA 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</si>
  <si>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</si>
  <si>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</si>
  <si>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</si>
  <si>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</si>
  <si>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</si>
  <si>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</si>
  <si>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 xml:space="preserve">Cnes: 2210509 
UNIDADE DE SAÚDE FAMÍLIA VILA NOVA </t>
  </si>
  <si>
    <t>SÉRGIO ALVES REZENDE</t>
  </si>
  <si>
    <t>RUA PRINCIPAL , s/n - Centro</t>
  </si>
  <si>
    <t xml:space="preserve">Cnes: 2210541 
UNIDADE SAÚDE FAMÍLIA GABRIEL PASSOS 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</si>
  <si>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</si>
  <si>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</si>
  <si>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</si>
  <si>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</si>
  <si>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</si>
  <si>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</si>
  <si>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</si>
  <si>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</si>
  <si>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</si>
  <si>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</si>
  <si>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</si>
  <si>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</si>
  <si>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</si>
  <si>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</si>
  <si>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</si>
  <si>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</si>
  <si>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</si>
  <si>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</si>
  <si>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</si>
  <si>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</si>
  <si>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</si>
  <si>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</si>
  <si>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</si>
  <si>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</si>
  <si>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</si>
  <si>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</si>
  <si>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</si>
  <si>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</si>
  <si>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</si>
  <si>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</si>
  <si>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</si>
  <si>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</si>
  <si>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</si>
  <si>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</si>
  <si>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</si>
  <si>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</si>
  <si>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</si>
  <si>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</si>
  <si>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</si>
  <si>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</si>
  <si>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</si>
  <si>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</si>
  <si>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</si>
  <si>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</si>
  <si>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</si>
  <si>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</si>
  <si>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</si>
  <si>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</si>
  <si>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</si>
  <si>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</si>
  <si>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</si>
  <si>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</si>
  <si>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</si>
  <si>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</si>
  <si>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</si>
  <si>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</si>
  <si>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</si>
  <si>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</si>
  <si>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</si>
  <si>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</si>
  <si>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</si>
  <si>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</si>
  <si>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</si>
  <si>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</si>
  <si>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</si>
  <si>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</si>
  <si>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</si>
  <si>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</si>
  <si>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</si>
  <si>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</si>
  <si>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</si>
  <si>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</si>
  <si>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</si>
  <si>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</si>
  <si>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</si>
  <si>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</si>
  <si>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</si>
  <si>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</si>
  <si>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</si>
  <si>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</si>
  <si>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</si>
  <si>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</si>
  <si>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</si>
  <si>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</si>
  <si>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</si>
  <si>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</si>
  <si>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</si>
  <si>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</si>
  <si>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</si>
  <si>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</si>
  <si>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</si>
  <si>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</si>
  <si>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</si>
  <si>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</si>
  <si>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</si>
  <si>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</si>
  <si>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</si>
  <si>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</si>
  <si>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</si>
  <si>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</si>
  <si>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</si>
  <si>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</si>
  <si>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</si>
  <si>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</si>
  <si>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</si>
  <si>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</si>
  <si>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</si>
  <si>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</si>
  <si>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</si>
  <si>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</si>
  <si>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</si>
  <si>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</si>
  <si>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</si>
  <si>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</si>
  <si>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 xml:space="preserve">Cnes: 3883558 
PSF SÃO BENEDITO 
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</si>
  <si>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</si>
  <si>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</si>
  <si>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</si>
  <si>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</si>
  <si>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</si>
  <si>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</si>
  <si>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</si>
  <si>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</si>
  <si>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</si>
  <si>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</si>
  <si>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</si>
  <si>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</si>
  <si>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</si>
  <si>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</si>
  <si>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</si>
  <si>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</si>
  <si>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</si>
  <si>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</si>
  <si>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</si>
  <si>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</si>
  <si>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</si>
  <si>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</si>
  <si>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</si>
  <si>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</si>
  <si>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</si>
  <si>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</si>
  <si>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</si>
  <si>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</si>
  <si>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</si>
  <si>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</si>
  <si>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</si>
  <si>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</si>
  <si>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</si>
  <si>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</si>
  <si>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</si>
  <si>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</si>
  <si>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</si>
  <si>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</si>
  <si>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</si>
  <si>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</si>
  <si>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</si>
  <si>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</si>
  <si>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</si>
  <si>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</si>
  <si>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</si>
  <si>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</si>
  <si>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</si>
  <si>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</si>
  <si>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</si>
  <si>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</si>
  <si>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</si>
  <si>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</si>
  <si>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</si>
  <si>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</si>
  <si>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</si>
  <si>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</si>
  <si>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</si>
  <si>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</si>
  <si>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Telefone não existe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</si>
  <si>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</si>
  <si>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</si>
  <si>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</si>
  <si>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</si>
  <si>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</si>
  <si>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</si>
  <si>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</si>
  <si>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</si>
  <si>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</si>
  <si>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</si>
  <si>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</si>
  <si>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</si>
  <si>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</si>
  <si>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</si>
  <si>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</si>
  <si>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</si>
  <si>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</si>
  <si>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</si>
  <si>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</si>
  <si>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</si>
  <si>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</si>
  <si>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</si>
  <si>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</si>
  <si>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</si>
  <si>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</si>
  <si>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</si>
  <si>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</si>
  <si>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</si>
  <si>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</si>
  <si>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</si>
  <si>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</si>
  <si>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</si>
  <si>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</si>
  <si>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</si>
  <si>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</si>
  <si>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</si>
  <si>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</si>
  <si>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>Cnes:5873835 PSF São Cristóvão 
Em contato com o Sr. Carlos  (33) 3529-2349 , informou que o endereço correto e Rua Dulce Benjamin N: 50 - Bairro São Cristóvão. 19/06/2012</t>
  </si>
  <si>
    <t>Cnes: 2211149 PSF São Jerônimo 
Falta de Estrutura no Posto de saúde. Em contato com a Sra. Kátia 8825-9330, informou as condições de estrutura do posto de saúde, não está em boas condições, solicitou que a secretaria realiza-se uma analise.19/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</si>
  <si>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</si>
  <si>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</si>
  <si>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</si>
  <si>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</si>
  <si>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</si>
  <si>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</si>
  <si>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</si>
  <si>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</si>
  <si>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</si>
  <si>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</si>
  <si>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</si>
  <si>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</si>
  <si>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</si>
  <si>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</si>
  <si>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</si>
  <si>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</si>
  <si>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</si>
  <si>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</si>
  <si>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</si>
  <si>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</si>
  <si>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</si>
  <si>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</si>
  <si>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</si>
  <si>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</si>
  <si>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</si>
  <si>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</si>
  <si>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</si>
  <si>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</si>
  <si>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</si>
  <si>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</si>
  <si>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</si>
  <si>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Não consegue contato com o cliente. 1º telefone não existe e 2º não atende.</t>
  </si>
  <si>
    <t>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</si>
  <si>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14/6 - Dados corrigidos / Em contato com a Sra. Bruna 38 3743-9937, informa que o endereço cadastrado no sistema refere-se ao endereço novo do Posto de saúde, porem o mesmo não tem previsão para o término da construção. 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</si>
  <si>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</si>
  <si>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Endereço incorreto. Conforme o cliente o enderço correto é: Av do contorno, 36, Nossa Senhora as Graças.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</si>
  <si>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</si>
  <si>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</si>
  <si>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</si>
  <si>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</si>
  <si>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</si>
  <si>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</si>
  <si>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</si>
  <si>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</si>
  <si>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 Cliente notificado por ofício. / CLIENTE NÃO ESTA CIENTE.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</si>
  <si>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</si>
  <si>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</si>
  <si>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</si>
  <si>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</si>
  <si>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</si>
  <si>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</si>
  <si>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</si>
  <si>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</si>
  <si>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</si>
  <si>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</si>
  <si>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</si>
  <si>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</si>
  <si>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</si>
  <si>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</si>
  <si>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</si>
  <si>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</si>
  <si>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</si>
  <si>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</si>
  <si>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</si>
  <si>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</si>
  <si>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</si>
  <si>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</si>
  <si>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</si>
  <si>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Favor verificar outro contato telefonico. Não consegue contato com o cliente.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</si>
  <si>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</si>
  <si>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</si>
  <si>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</si>
  <si>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</si>
  <si>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</si>
  <si>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</si>
  <si>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</si>
  <si>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</si>
  <si>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Correção do endereço e contato: 
RUA ESPINOSA,468 - (38)3824-1185 
Cliente notificado por ofício / Não esta ciente</t>
  </si>
  <si>
    <t xml:space="preserve">18/6 - endereço corrigido pelo gestor. / Em contato com o Sr. Francisco 32 3573-2292, endereço correto : Maria de Aguiar / SN , Bairro : João Gonçalves Daneiva </t>
  </si>
  <si>
    <t>18/6 - endereço corrigido pelo gestor. / Realizando o contato telefônico, no dia 29/05/2012, informação passada que Posto de saúde mudou de endereço, agora localiza no endereço Rua Braz Mariana /48.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</si>
  <si>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</si>
  <si>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</si>
  <si>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</si>
  <si>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</si>
  <si>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</si>
  <si>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</si>
  <si>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</si>
  <si>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</si>
  <si>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 / Não esta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</si>
  <si>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</si>
  <si>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</si>
  <si>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</si>
  <si>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</si>
  <si>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</si>
  <si>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</si>
  <si>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</si>
  <si>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endereço 
(32)3343-1200/1233 - RODOVIA AMG 420 KM 2 ENDEREÇO CONFIRMADO / Endereço incorreto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</si>
  <si>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</si>
  <si>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</si>
  <si>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</si>
  <si>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</si>
  <si>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</si>
  <si>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</si>
  <si>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</si>
  <si>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</si>
  <si>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Contao e endereço 
(32) 35541565 - Rua Andrades Irmãos nº 32 / Conforme o cliente o endereço é: Rua Andrade Irmão nº 35 ao lado da prefeitura Bairro centro cidade Ervália.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</si>
  <si>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</si>
  <si>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</si>
  <si>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</si>
  <si>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</si>
  <si>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</si>
  <si>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</si>
  <si>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</si>
  <si>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</si>
  <si>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</si>
  <si>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</si>
  <si>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</si>
  <si>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</si>
  <si>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</si>
  <si>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</si>
  <si>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</si>
  <si>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</si>
  <si>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</si>
  <si>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</si>
  <si>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</si>
  <si>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</si>
  <si>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</si>
  <si>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</si>
  <si>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</si>
  <si>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</si>
  <si>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</si>
  <si>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</si>
  <si>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</si>
  <si>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 xml:space="preserve">(38) 99723291 </t>
  </si>
  <si>
    <t>(31)3755-1450</t>
  </si>
  <si>
    <t xml:space="preserve">
</t>
  </si>
  <si>
    <t xml:space="preserve">AVENIDA PADRE JULIO DE RAZZ, 505 - 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</si>
  <si>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</si>
  <si>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</si>
  <si>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</si>
  <si>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</si>
  <si>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</si>
  <si>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</si>
  <si>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</si>
  <si>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</si>
  <si>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</si>
  <si>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</si>
  <si>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</si>
  <si>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</si>
  <si>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</si>
  <si>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</si>
  <si>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</si>
  <si>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</si>
  <si>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</si>
  <si>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</si>
  <si>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</si>
  <si>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</si>
  <si>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</si>
  <si>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</si>
  <si>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</si>
  <si>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</si>
  <si>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</si>
  <si>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</si>
  <si>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</si>
  <si>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</si>
  <si>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</si>
  <si>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</si>
  <si>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</si>
  <si>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</si>
  <si>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</si>
  <si>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</si>
  <si>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 xml:space="preserve"> RAÇA MAGALHAES PINTO, SN - 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</si>
  <si>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</si>
  <si>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</si>
  <si>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</si>
  <si>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</si>
  <si>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</si>
  <si>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</si>
  <si>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</si>
  <si>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</si>
  <si>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</si>
  <si>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</si>
  <si>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</si>
  <si>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</si>
  <si>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</si>
  <si>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</si>
  <si>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Chegamos na localidade, onde fomos informados pelo Isac, que o endereço de instalação que está na OS não é da Farmácia, e sim da Secretaria de Saúde. O endereço da farmácia é: Rua Francisca Rosa nº 5.
</t>
  </si>
  <si>
    <t xml:space="preserve">RUA ESPINOSA,468 </t>
  </si>
  <si>
    <t xml:space="preserve">18/6 - Cliente notificado por Ofício
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</si>
  <si>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</si>
  <si>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</si>
  <si>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</si>
  <si>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</si>
  <si>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</si>
  <si>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</si>
  <si>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</si>
  <si>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</si>
  <si>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</si>
  <si>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</si>
  <si>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</si>
  <si>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</si>
  <si>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 xml:space="preserve">18/6 - Correção de Contato e endereço (32) 35541565 - Rua Andrades Irmãos nº 32
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</si>
  <si>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</si>
  <si>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</si>
  <si>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</si>
  <si>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</si>
  <si>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</si>
  <si>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</si>
  <si>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</si>
  <si>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</si>
  <si>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</si>
  <si>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</si>
  <si>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</si>
  <si>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</si>
  <si>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</si>
  <si>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</si>
  <si>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</si>
  <si>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</si>
  <si>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</si>
  <si>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</si>
  <si>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</si>
  <si>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</si>
  <si>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</si>
  <si>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</si>
  <si>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</si>
  <si>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</si>
  <si>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</si>
  <si>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</si>
  <si>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</si>
  <si>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</si>
  <si>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 xml:space="preserve">  (33) 3374-9161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</si>
  <si>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</si>
  <si>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</si>
  <si>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</si>
  <si>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</si>
  <si>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</si>
  <si>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</si>
  <si>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</si>
  <si>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</si>
  <si>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Braz Mariana, 41 - Centro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</si>
  <si>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</si>
  <si>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</si>
  <si>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</si>
  <si>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</si>
  <si>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</si>
  <si>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</si>
  <si>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</si>
  <si>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</si>
  <si>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</si>
  <si>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</si>
  <si>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</si>
  <si>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</si>
  <si>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</si>
  <si>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</si>
  <si>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</si>
  <si>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</si>
  <si>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</si>
  <si>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</si>
  <si>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</si>
  <si>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</si>
  <si>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</si>
  <si>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</si>
  <si>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</si>
  <si>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</si>
  <si>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</si>
  <si>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</si>
  <si>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</si>
  <si>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</si>
  <si>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</si>
  <si>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</si>
  <si>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</si>
  <si>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</si>
  <si>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</si>
  <si>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</si>
  <si>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</si>
  <si>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</si>
  <si>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</si>
  <si>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</si>
  <si>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</si>
  <si>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</si>
  <si>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</si>
  <si>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</si>
  <si>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</si>
  <si>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</si>
  <si>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</si>
  <si>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</si>
  <si>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</si>
  <si>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</si>
  <si>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</si>
  <si>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</si>
  <si>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</si>
  <si>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</si>
  <si>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</si>
  <si>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</si>
  <si>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</si>
  <si>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</si>
  <si>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</si>
  <si>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</si>
  <si>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</si>
  <si>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</si>
  <si>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</si>
  <si>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</si>
  <si>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</si>
  <si>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</si>
  <si>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</si>
  <si>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</si>
  <si>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</si>
  <si>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</si>
  <si>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</si>
  <si>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</si>
  <si>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</si>
  <si>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</si>
  <si>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</si>
  <si>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</si>
  <si>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</si>
  <si>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</si>
  <si>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</si>
  <si>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</si>
  <si>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</si>
  <si>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</si>
  <si>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</si>
  <si>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</si>
  <si>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</si>
  <si>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SES-DOOS- 3500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</si>
  <si>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</si>
  <si>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</si>
  <si>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</si>
  <si>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</si>
  <si>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</si>
  <si>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</si>
  <si>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31 3763-1592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</si>
  <si>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</si>
  <si>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</si>
  <si>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</si>
  <si>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</si>
  <si>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</si>
  <si>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</si>
  <si>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</si>
  <si>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</si>
  <si>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</si>
  <si>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</si>
  <si>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</si>
  <si>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</si>
  <si>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 xml:space="preserve">Cnes: 6440517 
EQUIPE DE SAÚDE DA FAMÍLIA BAIRRO NAÇÕES 
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</si>
  <si>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</si>
  <si>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</si>
  <si>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</si>
  <si>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</si>
  <si>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</si>
  <si>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</si>
  <si>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</si>
  <si>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</si>
  <si>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</si>
  <si>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</si>
  <si>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</si>
  <si>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</si>
  <si>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</si>
  <si>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</si>
  <si>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</si>
  <si>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</si>
  <si>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</si>
  <si>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</si>
  <si>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</si>
  <si>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</si>
  <si>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</si>
  <si>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</si>
  <si>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</si>
  <si>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</si>
  <si>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</si>
  <si>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</si>
  <si>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</si>
  <si>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</si>
  <si>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</si>
  <si>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</si>
  <si>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</si>
  <si>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</si>
  <si>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>25/6 - Endereço corrigido / Endereço incorreto. Endereço correto informado pelo cliente é: AV CORONEL PEDRO LINO 645- SÃO GERALDORua São Vicente,s/n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</si>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</sst>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0" fillId="0" borderId="18" xfId="0" applyBorder="1" applyAlignment="1"/>
    <xf numFmtId="0" fontId="0" fillId="0" borderId="21" xfId="0" applyBorder="1"/>
    <xf numFmtId="0" fontId="10" fillId="0" borderId="10" xfId="0" applyFont="1" applyBorder="1" applyAlignment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268</c:v>
                </c:pt>
                <c:pt idx="1">
                  <c:v>0</c:v>
                </c:pt>
                <c:pt idx="2">
                  <c:v>71</c:v>
                </c:pt>
                <c:pt idx="3">
                  <c:v>263</c:v>
                </c:pt>
                <c:pt idx="4">
                  <c:v>1</c:v>
                </c:pt>
                <c:pt idx="5">
                  <c:v>14</c:v>
                </c:pt>
              </c:numCache>
            </c:numRef>
          </c:val>
        </c:ser>
        <c:axId val="75605120"/>
        <c:axId val="75606656"/>
      </c:barChart>
      <c:catAx>
        <c:axId val="75605120"/>
        <c:scaling>
          <c:orientation val="minMax"/>
        </c:scaling>
        <c:axPos val="b"/>
        <c:tickLblPos val="nextTo"/>
        <c:crossAx val="75606656"/>
        <c:crosses val="autoZero"/>
        <c:auto val="1"/>
        <c:lblAlgn val="ctr"/>
        <c:lblOffset val="100"/>
      </c:catAx>
      <c:valAx>
        <c:axId val="75606656"/>
        <c:scaling>
          <c:orientation val="minMax"/>
        </c:scaling>
        <c:axPos val="l"/>
        <c:majorGridlines/>
        <c:numFmt formatCode="General" sourceLinked="1"/>
        <c:tickLblPos val="nextTo"/>
        <c:crossAx val="756051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52" footer="0.314960620000008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126</c:v>
                </c:pt>
                <c:pt idx="1">
                  <c:v>75</c:v>
                </c:pt>
                <c:pt idx="2">
                  <c:v>2</c:v>
                </c:pt>
                <c:pt idx="3">
                  <c:v>0</c:v>
                </c:pt>
                <c:pt idx="4">
                  <c:v>386</c:v>
                </c:pt>
              </c:numCache>
            </c:numRef>
          </c:val>
        </c:ser>
        <c:axId val="75901184"/>
        <c:axId val="75907072"/>
      </c:barChart>
      <c:catAx>
        <c:axId val="75901184"/>
        <c:scaling>
          <c:orientation val="minMax"/>
        </c:scaling>
        <c:axPos val="b"/>
        <c:tickLblPos val="nextTo"/>
        <c:crossAx val="75907072"/>
        <c:crosses val="autoZero"/>
        <c:auto val="1"/>
        <c:lblAlgn val="ctr"/>
        <c:lblOffset val="100"/>
      </c:catAx>
      <c:valAx>
        <c:axId val="75907072"/>
        <c:scaling>
          <c:orientation val="minMax"/>
        </c:scaling>
        <c:axPos val="l"/>
        <c:majorGridlines/>
        <c:numFmt formatCode="General" sourceLinked="1"/>
        <c:tickLblPos val="nextTo"/>
        <c:crossAx val="759011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46" footer="0.3149606200000084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559</c:v>
                </c:pt>
                <c:pt idx="1">
                  <c:v>7</c:v>
                </c:pt>
                <c:pt idx="2">
                  <c:v>51</c:v>
                </c:pt>
              </c:numCache>
            </c:numRef>
          </c:val>
        </c:ser>
        <c:axId val="75926912"/>
        <c:axId val="75940992"/>
      </c:barChart>
      <c:catAx>
        <c:axId val="75926912"/>
        <c:scaling>
          <c:orientation val="minMax"/>
        </c:scaling>
        <c:axPos val="b"/>
        <c:tickLblPos val="nextTo"/>
        <c:crossAx val="75940992"/>
        <c:crosses val="autoZero"/>
        <c:auto val="1"/>
        <c:lblAlgn val="ctr"/>
        <c:lblOffset val="100"/>
      </c:catAx>
      <c:valAx>
        <c:axId val="75940992"/>
        <c:scaling>
          <c:orientation val="minMax"/>
        </c:scaling>
        <c:axPos val="l"/>
        <c:majorGridlines/>
        <c:numFmt formatCode="General" sourceLinked="1"/>
        <c:tickLblPos val="nextTo"/>
        <c:crossAx val="7592691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1" footer="0.314960620000007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- 27-06-2012.xlsx]Lider!Tabela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235</c:v>
                </c:pt>
                <c:pt idx="1">
                  <c:v>245</c:v>
                </c:pt>
                <c:pt idx="2">
                  <c:v>66</c:v>
                </c:pt>
                <c:pt idx="3">
                  <c:v>1</c:v>
                </c:pt>
                <c:pt idx="4">
                  <c:v>12</c:v>
                </c:pt>
              </c:numCache>
            </c:numRef>
          </c:val>
        </c:ser>
        <c:axId val="87116416"/>
        <c:axId val="87122304"/>
      </c:barChart>
      <c:catAx>
        <c:axId val="87116416"/>
        <c:scaling>
          <c:orientation val="minMax"/>
        </c:scaling>
        <c:axPos val="b"/>
        <c:tickLblPos val="nextTo"/>
        <c:crossAx val="87122304"/>
        <c:crosses val="autoZero"/>
        <c:auto val="1"/>
        <c:lblAlgn val="ctr"/>
        <c:lblOffset val="100"/>
      </c:catAx>
      <c:valAx>
        <c:axId val="87122304"/>
        <c:scaling>
          <c:orientation val="minMax"/>
        </c:scaling>
        <c:axPos val="l"/>
        <c:majorGridlines/>
        <c:numFmt formatCode="General" sourceLinked="1"/>
        <c:tickLblPos val="nextTo"/>
        <c:crossAx val="871164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1" footer="0.314960620000007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- 27-06-2012.xlsx]Nelta!Tabela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8275328"/>
        <c:axId val="78276864"/>
      </c:barChart>
      <c:catAx>
        <c:axId val="78275328"/>
        <c:scaling>
          <c:orientation val="minMax"/>
        </c:scaling>
        <c:axPos val="b"/>
        <c:tickLblPos val="nextTo"/>
        <c:crossAx val="78276864"/>
        <c:crosses val="autoZero"/>
        <c:auto val="1"/>
        <c:lblAlgn val="ctr"/>
        <c:lblOffset val="100"/>
      </c:catAx>
      <c:valAx>
        <c:axId val="78276864"/>
        <c:scaling>
          <c:orientation val="minMax"/>
        </c:scaling>
        <c:axPos val="l"/>
        <c:majorGridlines/>
        <c:numFmt formatCode="General" sourceLinked="1"/>
        <c:tickLblPos val="nextTo"/>
        <c:crossAx val="782753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1" footer="0.314960620000007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- 27-06-2012.xlsx]Vodanet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28</c:v>
                </c:pt>
                <c:pt idx="1">
                  <c:v>17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87222528"/>
        <c:axId val="88276992"/>
      </c:barChart>
      <c:catAx>
        <c:axId val="87222528"/>
        <c:scaling>
          <c:orientation val="minMax"/>
        </c:scaling>
        <c:axPos val="b"/>
        <c:tickLblPos val="nextTo"/>
        <c:crossAx val="88276992"/>
        <c:crosses val="autoZero"/>
        <c:auto val="1"/>
        <c:lblAlgn val="ctr"/>
        <c:lblOffset val="100"/>
      </c:catAx>
      <c:valAx>
        <c:axId val="88276992"/>
        <c:scaling>
          <c:orientation val="minMax"/>
        </c:scaling>
        <c:axPos val="l"/>
        <c:majorGridlines/>
        <c:numFmt formatCode="General" sourceLinked="1"/>
        <c:tickLblPos val="nextTo"/>
        <c:crossAx val="872225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1" footer="0.314960620000007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87.789841087964" createdVersion="3" refreshedVersion="3" minRefreshableVersion="3" recordCount="622">
  <cacheSource type="worksheet">
    <worksheetSource ref="G3:I888" sheet="VODANET"/>
  </cacheSource>
  <cacheFields count="3">
    <cacheField name="Status" numFmtId="49">
      <sharedItems containsBlank="1" count="9">
        <m/>
        <s v="A AGENDAR"/>
        <s v="CANCELADO"/>
        <s v="ACEITO"/>
        <s v="PARALISADO"/>
        <s v="AGENDADO"/>
        <s v="EM ANDAMENTO"/>
        <s v="DESPARALIS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87.789841435188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AGENDADO" u="1"/>
        <s v="DESPARALIS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87.789841550926" createdVersion="3" refreshedVersion="3" minRefreshableVersion="3" recordCount="622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800"/>
    </cacheField>
    <cacheField name="OS" numFmtId="0">
      <sharedItems containsBlank="1" containsMixedTypes="1" containsNumber="1" containsInteger="1" minValue="3206" maxValue="3800"/>
    </cacheField>
    <cacheField name="Data de Solicitação" numFmtId="14">
      <sharedItems containsNonDate="0" containsDate="1" containsString="0" containsBlank="1" minDate="2011-11-21T00:00:00" maxDate="2012-06-20T00:00:00"/>
    </cacheField>
    <cacheField name="Prazo Empreiteira" numFmtId="14">
      <sharedItems containsNonDate="0" containsDate="1" containsString="0" containsBlank="1" minDate="2012-01-05T00:00:00" maxDate="2012-08-12T00:00:00"/>
    </cacheField>
    <cacheField name="Prazo" numFmtId="14">
      <sharedItems containsDate="1" containsBlank="1" containsMixedTypes="1" minDate="2012-01-20T00:00:00" maxDate="2012-08-27T00:00:00"/>
    </cacheField>
    <cacheField name="Data da Paralização" numFmtId="14">
      <sharedItems containsDate="1" containsBlank="1" containsMixedTypes="1" minDate="2011-12-14T00:00:00" maxDate="2012-06-26T00:00:00"/>
    </cacheField>
    <cacheField name="Status" numFmtId="49">
      <sharedItems containsBlank="1" count="9">
        <m/>
        <s v="A AGENDAR"/>
        <s v="CANCELADO"/>
        <s v="ACEITO"/>
        <s v="PARALISADO"/>
        <s v="AGENDADO"/>
        <s v="EM ANDAMENTO"/>
        <s v="DESPARALIS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2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4"/>
    <x v="4"/>
    <s v="SAUDE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5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5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4"/>
    <x v="4"/>
    <s v="SAUDE"/>
  </r>
  <r>
    <x v="3"/>
    <x v="4"/>
    <s v="-"/>
  </r>
  <r>
    <x v="3"/>
    <x v="4"/>
    <s v="-"/>
  </r>
  <r>
    <x v="5"/>
    <x v="4"/>
    <s v="-"/>
  </r>
  <r>
    <x v="3"/>
    <x v="1"/>
    <s v="-"/>
  </r>
  <r>
    <x v="3"/>
    <x v="4"/>
    <s v="-"/>
  </r>
  <r>
    <x v="3"/>
    <x v="4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4"/>
    <x v="1"/>
    <s v="SAUDE"/>
  </r>
  <r>
    <x v="4"/>
    <x v="1"/>
    <s v="SAUDE"/>
  </r>
  <r>
    <x v="5"/>
    <x v="4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5"/>
    <x v="1"/>
    <s v="-"/>
  </r>
  <r>
    <x v="1"/>
    <x v="1"/>
    <s v="LIDER"/>
  </r>
  <r>
    <x v="3"/>
    <x v="1"/>
    <s v="-"/>
  </r>
  <r>
    <x v="6"/>
    <x v="1"/>
    <s v="-"/>
  </r>
  <r>
    <x v="1"/>
    <x v="1"/>
    <s v="-"/>
  </r>
  <r>
    <x v="4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5"/>
    <x v="1"/>
    <s v="-"/>
  </r>
  <r>
    <x v="3"/>
    <x v="1"/>
    <s v="-"/>
  </r>
  <r>
    <x v="5"/>
    <x v="1"/>
    <s v="-"/>
  </r>
  <r>
    <x v="1"/>
    <x v="1"/>
    <s v="LIDER"/>
  </r>
  <r>
    <x v="1"/>
    <x v="1"/>
    <s v="LIDER"/>
  </r>
  <r>
    <x v="5"/>
    <x v="1"/>
    <s v="-"/>
  </r>
  <r>
    <x v="5"/>
    <x v="1"/>
    <s v="-"/>
  </r>
  <r>
    <x v="3"/>
    <x v="1"/>
    <s v="-"/>
  </r>
  <r>
    <x v="1"/>
    <x v="1"/>
    <s v="LIDER"/>
  </r>
  <r>
    <x v="5"/>
    <x v="1"/>
    <s v="-"/>
  </r>
  <r>
    <x v="1"/>
    <x v="1"/>
    <s v="LIDER"/>
  </r>
  <r>
    <x v="1"/>
    <x v="1"/>
    <s v="LIDER"/>
  </r>
  <r>
    <x v="1"/>
    <x v="1"/>
    <s v="-"/>
  </r>
  <r>
    <x v="1"/>
    <x v="1"/>
    <s v="-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1"/>
    <x v="1"/>
    <s v="LIDER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4"/>
    <s v="VODANET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4"/>
    <s v="VODANET"/>
  </r>
  <r>
    <x v="1"/>
    <x v="4"/>
    <s v="VODANET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4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1"/>
    <x v="1"/>
  </r>
  <r>
    <x v="4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4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2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4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4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3"/>
    <x v="1"/>
    <s v="-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7-14T00:00:00"/>
    <d v="2012-07-14T00:00:00"/>
    <d v="2011-12-15T00:00:00"/>
    <x v="1"/>
    <x v="1"/>
    <s v="-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6-20T00:00:00"/>
    <d v="2012-06-20T00:00:00"/>
    <d v="2012-01-06T00:00:00"/>
    <x v="3"/>
    <x v="1"/>
    <s v="-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7-27T00:00:00"/>
    <d v="2012-02-15T00:00:00"/>
    <x v="1"/>
    <x v="1"/>
    <s v="-"/>
  </r>
  <r>
    <n v="797"/>
    <s v="2998/12"/>
    <d v="2012-02-09T00:00:00"/>
    <d v="2012-07-14T00:00:00"/>
    <d v="2012-07-14T00:00:00"/>
    <d v="2012-02-28T00:00:00"/>
    <x v="1"/>
    <x v="1"/>
    <s v="-"/>
  </r>
  <r>
    <n v="798"/>
    <s v="2999/12"/>
    <d v="2012-02-09T00:00:00"/>
    <d v="2012-07-27T00:00:00"/>
    <d v="2012-07-27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14T00:00:00"/>
    <d v="2012-02-28T00:00:00"/>
    <x v="1"/>
    <x v="1"/>
    <s v="-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7-27T00:00:00"/>
    <d v="2012-07-27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14T00:00:00"/>
    <d v="2012-02-28T00:00:00"/>
    <x v="1"/>
    <x v="1"/>
    <s v="-"/>
  </r>
  <r>
    <n v="828"/>
    <s v="3033/12"/>
    <d v="2012-02-09T00:00:00"/>
    <d v="2012-07-27T00:00:00"/>
    <d v="2012-07-27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4"/>
    <x v="1"/>
    <s v="SAUDE"/>
  </r>
  <r>
    <n v="787"/>
    <s v="2988/12"/>
    <d v="2012-02-09T00:00:00"/>
    <d v="2012-07-14T00:00:00"/>
    <d v="2012-07-14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14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08T00:00:00"/>
    <d v="2012-02-28T00:00:00"/>
    <x v="1"/>
    <x v="1"/>
    <s v="-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7-14T00:00:00"/>
    <d v="2012-07-14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15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15T00:00:00"/>
    <d v="2012-02-28T00:00:00"/>
    <x v="1"/>
    <x v="1"/>
    <s v="-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7-15T00:00:00"/>
    <d v="2012-07-15T00:00:00"/>
    <d v="2012-02-28T00:00:00"/>
    <x v="1"/>
    <x v="1"/>
    <s v="-"/>
  </r>
  <r>
    <n v="812"/>
    <s v="3016/12"/>
    <d v="2012-02-10T00:00:00"/>
    <d v="2012-03-26T00:00:00"/>
    <s v="-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4"/>
    <x v="1"/>
    <s v="SAUDE"/>
  </r>
  <r>
    <n v="822"/>
    <s v="3027/12"/>
    <d v="2012-02-10T00:00:00"/>
    <d v="2012-03-26T00:00:00"/>
    <s v="-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15T00:00:00"/>
    <d v="2012-02-28T00:00:00"/>
    <x v="1"/>
    <x v="1"/>
    <s v="-"/>
  </r>
  <r>
    <n v="825"/>
    <s v="3030/12"/>
    <d v="2012-02-10T00:00:00"/>
    <d v="2012-07-15T00:00:00"/>
    <d v="2012-07-15T00:00:00"/>
    <d v="2012-02-28T00:00:00"/>
    <x v="1"/>
    <x v="1"/>
    <s v="-"/>
  </r>
  <r>
    <n v="826"/>
    <s v="3031/12"/>
    <d v="2012-02-10T00:00:00"/>
    <d v="2012-07-15T00:00:00"/>
    <d v="2012-07-15T00:00:00"/>
    <d v="2012-02-28T00:00:00"/>
    <x v="1"/>
    <x v="1"/>
    <s v="-"/>
  </r>
  <r>
    <n v="827"/>
    <s v="3032/12"/>
    <d v="2012-02-10T00:00:00"/>
    <d v="2012-06-26T00:00:00"/>
    <d v="2012-07-11T00:00:00"/>
    <d v="2012-02-28T00:00:00"/>
    <x v="1"/>
    <x v="1"/>
    <s v="-"/>
  </r>
  <r>
    <n v="829"/>
    <s v="3034/12"/>
    <d v="2012-02-10T00:00:00"/>
    <d v="2012-07-15T00:00:00"/>
    <d v="2012-07-15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7-18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06T00:00:00"/>
    <d v="2012-02-28T00:00:00"/>
    <x v="1"/>
    <x v="1"/>
    <s v="-"/>
  </r>
  <r>
    <n v="834"/>
    <s v="3039/12"/>
    <d v="2012-02-13T00:00:00"/>
    <d v="2012-07-18T00:00:00"/>
    <d v="2012-07-18T00:00:00"/>
    <d v="2012-02-28T00:00:00"/>
    <x v="1"/>
    <x v="1"/>
    <s v="-"/>
  </r>
  <r>
    <n v="843"/>
    <s v="3049/12"/>
    <d v="2012-02-13T00:00:00"/>
    <d v="2012-03-29T00:00:00"/>
    <s v="-"/>
    <d v="2012-03-08T00:00:00"/>
    <x v="4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7-18T00:00:00"/>
    <d v="2012-02-28T00:00:00"/>
    <x v="1"/>
    <x v="1"/>
    <s v="-"/>
  </r>
  <r>
    <n v="865"/>
    <s v="3072/12"/>
    <d v="2012-02-13T00:00:00"/>
    <d v="2012-07-18T00:00:00"/>
    <d v="2012-07-18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7-18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7-18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3"/>
    <x v="1"/>
    <s v="-"/>
  </r>
  <r>
    <n v="832"/>
    <s v="3037/12"/>
    <d v="2012-02-13T00:00:00"/>
    <d v="2012-07-18T00:00:00"/>
    <d v="2012-07-18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7-18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2-28T00:00:00"/>
    <x v="1"/>
    <x v="1"/>
    <s v="-"/>
  </r>
  <r>
    <n v="835"/>
    <s v="3040/12"/>
    <d v="2012-02-14T00:00:00"/>
    <d v="2012-03-30T00:00:00"/>
    <s v="-"/>
    <d v="2012-03-22T00:00:00"/>
    <x v="4"/>
    <x v="4"/>
    <s v="SAUDE"/>
  </r>
  <r>
    <n v="838"/>
    <s v="3043/12"/>
    <d v="2012-02-14T00:00:00"/>
    <d v="2012-07-19T00:00:00"/>
    <d v="2012-07-19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-"/>
  </r>
  <r>
    <n v="847"/>
    <s v="3053/12"/>
    <d v="2012-02-14T00:00:00"/>
    <d v="2012-07-20T00:00:00"/>
    <d v="2012-07-20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7-20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7-19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1"/>
    <x v="1"/>
    <s v="-"/>
  </r>
  <r>
    <n v="903"/>
    <s v="3118/12"/>
    <d v="2012-02-17T00:00:00"/>
    <d v="2012-07-23T00:00:00"/>
    <d v="2012-07-23T00:00:00"/>
    <d v="2012-02-28T00:00:00"/>
    <x v="1"/>
    <x v="1"/>
    <s v="-"/>
  </r>
  <r>
    <n v="888"/>
    <s v="3103/12"/>
    <d v="2012-02-17T00:00:00"/>
    <d v="2012-07-23T00:00:00"/>
    <d v="2012-07-23T00:00:00"/>
    <d v="2012-02-28T00:00:00"/>
    <x v="1"/>
    <x v="1"/>
    <s v="-"/>
  </r>
  <r>
    <n v="907"/>
    <s v="3122/12"/>
    <d v="2012-02-17T00:00:00"/>
    <d v="2012-07-13T00:00:00"/>
    <d v="2012-07-13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7-22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7-22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7-11T00:00:00"/>
    <d v="2012-02-28T00:00:00"/>
    <x v="1"/>
    <x v="1"/>
    <s v="-"/>
  </r>
  <r>
    <n v="885"/>
    <s v="3100/12"/>
    <d v="2012-02-17T00:00:00"/>
    <d v="2012-07-22T00:00:00"/>
    <d v="2012-07-22T00:00:00"/>
    <d v="2012-02-28T00:00:00"/>
    <x v="1"/>
    <x v="1"/>
    <s v="-"/>
  </r>
  <r>
    <n v="904"/>
    <s v="3119/12"/>
    <d v="2012-02-17T00:00:00"/>
    <d v="2012-07-22T00:00:00"/>
    <d v="2012-07-22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7-22T00:00:00"/>
    <d v="2012-02-28T00:00:00"/>
    <x v="1"/>
    <x v="1"/>
    <s v="-"/>
  </r>
  <r>
    <n v="893"/>
    <s v="3108/12"/>
    <d v="2012-02-17T00:00:00"/>
    <d v="2012-07-27T00:00:00"/>
    <d v="2012-07-27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7-22T00:00:00"/>
    <d v="2012-02-28T00:00:00"/>
    <x v="1"/>
    <x v="1"/>
    <s v="-"/>
  </r>
  <r>
    <n v="882"/>
    <s v="3096/12"/>
    <d v="2012-02-17T00:00:00"/>
    <d v="2012-07-22T00:00:00"/>
    <d v="2012-07-22T00:00:00"/>
    <d v="2012-02-28T00:00:00"/>
    <x v="1"/>
    <x v="1"/>
    <s v="-"/>
  </r>
  <r>
    <n v="912"/>
    <s v="3127/12"/>
    <d v="2012-02-17T00:00:00"/>
    <d v="2012-07-22T00:00:00"/>
    <d v="2012-07-22T00:00:00"/>
    <d v="2012-02-28T00:00:00"/>
    <x v="1"/>
    <x v="1"/>
    <s v="-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7-22T00:00:00"/>
    <d v="2012-07-22T00:00:00"/>
    <d v="2012-02-28T00:00:00"/>
    <x v="1"/>
    <x v="1"/>
    <s v="-"/>
  </r>
  <r>
    <n v="905"/>
    <s v="3120/12"/>
    <d v="2012-02-17T00:00:00"/>
    <d v="2012-07-22T00:00:00"/>
    <d v="2012-07-22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7-22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2-28T00:00:00"/>
    <x v="1"/>
    <x v="1"/>
    <s v="-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7-22T00:00:00"/>
    <d v="2012-08-06T00:00:00"/>
    <d v="2012-02-28T00:00:00"/>
    <x v="1"/>
    <x v="1"/>
    <s v="-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2-28T00:00:00"/>
    <x v="1"/>
    <x v="1"/>
    <s v="-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s v="-"/>
    <d v="2012-03-09T00:00:00"/>
    <x v="4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1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4"/>
    <x v="1"/>
    <s v="SAUDE"/>
  </r>
  <r>
    <n v="946"/>
    <s v="3211/12"/>
    <d v="2012-03-21T00:00:00"/>
    <d v="2012-05-05T00:00:00"/>
    <s v="-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4-24T00:00:00"/>
    <x v="1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4-17T00:00:00"/>
    <x v="1"/>
    <x v="1"/>
    <s v="-"/>
  </r>
  <r>
    <n v="3269"/>
    <n v="3269"/>
    <d v="2012-04-04T00:00:00"/>
    <d v="2012-07-21T00:00:00"/>
    <d v="2012-07-21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06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7-29T00:00:00"/>
    <d v="2012-04-20T00:00:00"/>
    <x v="1"/>
    <x v="1"/>
    <s v="-"/>
  </r>
  <r>
    <n v="3320"/>
    <n v="3320"/>
    <d v="2012-04-16T00:00:00"/>
    <d v="2012-05-31T00:00:00"/>
    <s v="-"/>
    <d v="2012-04-20T00:00:00"/>
    <x v="4"/>
    <x v="1"/>
    <s v="SAUDE"/>
  </r>
  <r>
    <n v="3323"/>
    <n v="3323"/>
    <d v="2012-04-16T00:00:00"/>
    <d v="2012-07-29T00:00:00"/>
    <d v="2012-07-29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7-29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7-25T00:00:00"/>
    <d v="2012-04-24T00:00:00"/>
    <x v="1"/>
    <x v="1"/>
    <s v="-"/>
  </r>
  <r>
    <n v="3336"/>
    <n v="3336"/>
    <d v="2012-04-17T00:00:00"/>
    <d v="2012-07-26T00:00:00"/>
    <d v="2012-07-26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7-27T00:00:00"/>
    <d v="2012-04-24T00:00:00"/>
    <x v="1"/>
    <x v="1"/>
    <s v="-"/>
  </r>
  <r>
    <n v="3342"/>
    <n v="3342"/>
    <d v="2012-04-18T00:00:00"/>
    <d v="2012-07-27T00:00:00"/>
    <d v="2012-07-27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14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7-27T00:00:00"/>
    <d v="2012-04-24T00:00:00"/>
    <x v="1"/>
    <x v="1"/>
    <s v="-"/>
  </r>
  <r>
    <n v="3350"/>
    <n v="3350"/>
    <d v="2012-04-20T00:00:00"/>
    <d v="2012-07-29T00:00:00"/>
    <d v="2012-07-29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1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3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4"/>
    <x v="1"/>
    <s v="SAUDE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5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s v="-"/>
    <x v="1"/>
    <x v="1"/>
    <s v="LIDER"/>
  </r>
  <r>
    <n v="3470"/>
    <n v="3470"/>
    <d v="2012-05-11T00:00:00"/>
    <d v="2012-06-25T00:00:00"/>
    <d v="2012-07-10T00:00:00"/>
    <s v="-"/>
    <x v="5"/>
    <x v="1"/>
    <s v="-"/>
  </r>
  <r>
    <n v="3469"/>
    <n v="3469"/>
    <d v="2012-05-11T00:00:00"/>
    <d v="2012-07-29T00:00:00"/>
    <d v="2012-07-29T00:00:00"/>
    <d v="2012-05-15T00:00:00"/>
    <x v="1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5"/>
    <x v="1"/>
    <s v="-"/>
  </r>
  <r>
    <n v="3466"/>
    <n v="3466"/>
    <d v="2012-05-11T00:00:00"/>
    <d v="2012-06-25T00:00:00"/>
    <d v="2012-07-10T00:00:00"/>
    <d v="2012-05-15T00:00:00"/>
    <x v="4"/>
    <x v="1"/>
    <s v="SAUDE"/>
  </r>
  <r>
    <n v="3463"/>
    <n v="3463"/>
    <d v="2012-05-11T00:00:00"/>
    <d v="2012-06-25T00:00:00"/>
    <d v="2012-07-10T00:00:00"/>
    <s v="-"/>
    <x v="1"/>
    <x v="1"/>
    <s v="LIDER"/>
  </r>
  <r>
    <n v="3476"/>
    <n v="3476"/>
    <d v="2012-05-15T00:00:00"/>
    <d v="2012-06-29T00:00:00"/>
    <d v="2012-07-14T00:00:00"/>
    <s v="-"/>
    <x v="1"/>
    <x v="1"/>
    <s v="LIDER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5"/>
    <x v="1"/>
    <s v="-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6-29T00:00:00"/>
    <d v="2012-07-14T00:00:00"/>
    <d v="2012-06-25T00:00:00"/>
    <x v="4"/>
    <x v="4"/>
    <s v="SAUDE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5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6-29T00:00:00"/>
    <d v="2012-07-14T00:00:00"/>
    <d v="2012-05-21T00:00:00"/>
    <x v="4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7-27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5"/>
    <x v="4"/>
    <s v="-"/>
  </r>
  <r>
    <n v="3513"/>
    <n v="3513"/>
    <d v="2012-05-15T00:00:00"/>
    <d v="2012-06-29T00:00:00"/>
    <d v="2012-07-14T00:00:00"/>
    <d v="2012-05-21T00:00:00"/>
    <x v="4"/>
    <x v="1"/>
    <s v="SAUDE"/>
  </r>
  <r>
    <n v="3514"/>
    <n v="3514"/>
    <d v="2012-05-15T00:00:00"/>
    <d v="2012-06-29T00:00:00"/>
    <d v="2012-07-14T00:00:00"/>
    <d v="2012-05-21T00:00:00"/>
    <x v="4"/>
    <x v="1"/>
    <s v="SAUDE"/>
  </r>
  <r>
    <n v="3515"/>
    <n v="3515"/>
    <d v="2012-05-15T00:00:00"/>
    <d v="2012-06-29T00:00:00"/>
    <d v="2012-07-14T00:00:00"/>
    <d v="2012-06-20T00:00:00"/>
    <x v="4"/>
    <x v="1"/>
    <s v="SAUDE"/>
  </r>
  <r>
    <n v="3516"/>
    <n v="3516"/>
    <d v="2012-05-15T00:00:00"/>
    <d v="2012-07-09T00:00:00"/>
    <d v="2012-07-1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7-02T00:00:00"/>
    <d v="2012-07-17T00:00:00"/>
    <d v="2012-05-25T00:00:00"/>
    <x v="4"/>
    <x v="1"/>
    <s v="SAUDE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1"/>
    <x v="1"/>
    <s v="LIDER"/>
  </r>
  <r>
    <n v="3536"/>
    <n v="3536"/>
    <d v="2012-05-18T00:00:00"/>
    <d v="2012-07-02T00:00:00"/>
    <d v="2012-07-17T00:00:00"/>
    <s v="-"/>
    <x v="5"/>
    <x v="1"/>
    <s v="-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6"/>
    <x v="1"/>
    <s v="-"/>
  </r>
  <r>
    <n v="3540"/>
    <n v="3540"/>
    <d v="2012-05-18T00:00:00"/>
    <d v="2012-07-26T00:00:00"/>
    <d v="2012-07-26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21T00:00:00"/>
    <d v="2012-07-21T00:00:00"/>
    <d v="2012-05-25T00:00:00"/>
    <x v="1"/>
    <x v="1"/>
    <s v="-"/>
  </r>
  <r>
    <n v="3562"/>
    <n v="3562"/>
    <d v="2012-05-22T00:00:00"/>
    <d v="2012-07-30T00:00:00"/>
    <d v="2012-07-30T00:00:00"/>
    <d v="2012-05-25T00:00:00"/>
    <x v="1"/>
    <x v="1"/>
    <s v="-"/>
  </r>
  <r>
    <n v="3561"/>
    <n v="3561"/>
    <d v="2012-05-22T00:00:00"/>
    <d v="2012-07-30T00:00:00"/>
    <d v="2012-07-30T00:00:00"/>
    <d v="2012-05-25T00:00:00"/>
    <x v="1"/>
    <x v="1"/>
    <s v="-"/>
  </r>
  <r>
    <n v="3559"/>
    <n v="3559"/>
    <d v="2012-05-22T00:00:00"/>
    <d v="2012-07-30T00:00:00"/>
    <d v="2012-07-30T00:00:00"/>
    <d v="2012-05-25T00:00:00"/>
    <x v="1"/>
    <x v="1"/>
    <s v="-"/>
  </r>
  <r>
    <n v="3558"/>
    <n v="3558"/>
    <d v="2012-05-22T00:00:00"/>
    <d v="2012-07-30T00:00:00"/>
    <d v="2012-07-30T00:00:00"/>
    <d v="2012-05-25T00:00:00"/>
    <x v="1"/>
    <x v="1"/>
    <s v="-"/>
  </r>
  <r>
    <n v="3557"/>
    <n v="3557"/>
    <d v="2012-05-22T00:00:00"/>
    <d v="2012-07-06T00:00:00"/>
    <d v="2012-07-21T00:00:00"/>
    <s v="-"/>
    <x v="5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5"/>
    <x v="1"/>
    <s v="-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5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5"/>
    <x v="1"/>
    <s v="-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28T00:00:00"/>
    <d v="2012-07-28T00:00:00"/>
    <d v="2012-05-28T00:00:00"/>
    <x v="1"/>
    <x v="1"/>
    <s v="-"/>
  </r>
  <r>
    <n v="3576"/>
    <n v="3576"/>
    <d v="2012-05-23T00:00:00"/>
    <d v="2012-07-26T00:00:00"/>
    <d v="2012-07-26T00:00:00"/>
    <d v="2012-05-30T00:00:00"/>
    <x v="1"/>
    <x v="1"/>
    <s v="-"/>
  </r>
  <r>
    <n v="3625"/>
    <n v="3625"/>
    <d v="2012-05-28T00:00:00"/>
    <d v="2012-07-12T00:00:00"/>
    <d v="2012-07-27T00:00:00"/>
    <s v="-"/>
    <x v="1"/>
    <x v="1"/>
    <s v="LIDER"/>
  </r>
  <r>
    <n v="3630"/>
    <n v="3630"/>
    <d v="2012-05-28T00:00:00"/>
    <d v="2012-07-12T00:00:00"/>
    <d v="2012-07-27T00:00:00"/>
    <s v="-"/>
    <x v="1"/>
    <x v="1"/>
    <s v="LIDER"/>
  </r>
  <r>
    <n v="3626"/>
    <n v="3626"/>
    <d v="2012-05-28T00:00:00"/>
    <d v="2012-07-12T00:00:00"/>
    <d v="2012-07-27T00:00:00"/>
    <d v="2012-06-05T00:00:00"/>
    <x v="4"/>
    <x v="1"/>
    <s v="SAUDE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SAUDE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SAUDE"/>
  </r>
  <r>
    <n v="3619"/>
    <n v="3619"/>
    <d v="2012-05-28T00:00:00"/>
    <d v="2012-07-12T00:00:00"/>
    <d v="2012-07-27T00:00:00"/>
    <s v="-"/>
    <x v="1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4"/>
    <x v="1"/>
    <s v="SAUDE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4"/>
    <x v="1"/>
    <s v="SAUDE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12T00:00:00"/>
    <d v="2012-07-27T00:00:00"/>
    <s v="-"/>
    <x v="1"/>
    <x v="1"/>
    <s v="LIDER"/>
  </r>
  <r>
    <n v="3594"/>
    <n v="3594"/>
    <d v="2012-05-28T00:00:00"/>
    <d v="2012-07-12T00:00:00"/>
    <d v="2012-07-27T00:00:00"/>
    <s v="-"/>
    <x v="1"/>
    <x v="1"/>
    <s v="LIDER"/>
  </r>
  <r>
    <n v="3595"/>
    <n v="3595"/>
    <d v="2012-05-28T00:00:00"/>
    <d v="2012-07-12T00:00:00"/>
    <d v="2012-07-27T00:00:00"/>
    <s v="-"/>
    <x v="1"/>
    <x v="4"/>
    <s v="VODANET"/>
  </r>
  <r>
    <n v="3596"/>
    <n v="3596"/>
    <d v="2012-05-28T00:00:00"/>
    <d v="2012-07-12T00:00:00"/>
    <d v="2012-07-27T00:00:00"/>
    <s v="-"/>
    <x v="1"/>
    <x v="1"/>
    <s v="LIDER"/>
  </r>
  <r>
    <n v="3597"/>
    <n v="3597"/>
    <d v="2012-05-28T00:00:00"/>
    <d v="2012-07-12T00:00:00"/>
    <d v="2012-07-27T00:00:00"/>
    <s v="-"/>
    <x v="1"/>
    <x v="1"/>
    <s v="LIDER"/>
  </r>
  <r>
    <n v="3598"/>
    <n v="3598"/>
    <d v="2012-05-28T00:00:00"/>
    <d v="2012-07-12T00:00:00"/>
    <d v="2012-07-27T00:00:00"/>
    <s v="-"/>
    <x v="1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12T00:00:00"/>
    <d v="2012-07-27T00:00:00"/>
    <s v="-"/>
    <x v="1"/>
    <x v="1"/>
    <s v="LIDER"/>
  </r>
  <r>
    <n v="3601"/>
    <n v="3601"/>
    <d v="2012-05-28T00:00:00"/>
    <d v="2012-07-12T00:00:00"/>
    <d v="2012-07-27T00:00:00"/>
    <s v="-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12T00:00:00"/>
    <d v="2012-07-27T00:00:00"/>
    <s v="-"/>
    <x v="1"/>
    <x v="1"/>
    <s v="LIDER"/>
  </r>
  <r>
    <n v="3604"/>
    <n v="3604"/>
    <d v="2012-05-28T00:00:00"/>
    <d v="2012-07-12T00:00:00"/>
    <d v="2012-07-27T00:00:00"/>
    <s v="-"/>
    <x v="1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LIDER"/>
  </r>
  <r>
    <n v="3586"/>
    <n v="3586"/>
    <d v="2012-05-28T00:00:00"/>
    <d v="2012-07-12T00:00:00"/>
    <d v="2012-07-27T00:00:00"/>
    <s v="-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1"/>
    <x v="4"/>
    <s v="VODANET"/>
  </r>
  <r>
    <n v="3588"/>
    <n v="3588"/>
    <d v="2012-05-29T00:00:00"/>
    <d v="2012-07-13T00:00:00"/>
    <d v="2012-07-28T00:00:00"/>
    <s v="-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s v="-"/>
    <x v="1"/>
    <x v="1"/>
    <s v="LIDER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s v="-"/>
    <x v="1"/>
    <x v="1"/>
    <s v="LIDER"/>
  </r>
  <r>
    <n v="3755"/>
    <n v="3755"/>
    <d v="2012-06-13T00:00:00"/>
    <d v="2012-07-28T00:00:00"/>
    <d v="2012-08-12T00:00:00"/>
    <d v="2012-06-19T00:00:00"/>
    <x v="4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19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SAUDE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s v="-"/>
    <x v="1"/>
    <x v="1"/>
    <s v="LIDER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d v="2012-06-19T00:00:00"/>
    <x v="4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SAUDE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7-26T00:00:00"/>
    <d v="2012-08-10T00:00:00"/>
    <s v="-"/>
    <x v="1"/>
    <x v="1"/>
    <s v="LIDER"/>
  </r>
  <r>
    <n v="3700"/>
    <n v="3700"/>
    <d v="2012-06-11T00:00:00"/>
    <d v="2012-07-26T00:00:00"/>
    <d v="2012-08-10T00:00:00"/>
    <d v="2012-06-19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s v="-"/>
    <x v="1"/>
    <x v="1"/>
    <s v="LIDER"/>
  </r>
  <r>
    <n v="3706"/>
    <n v="3706"/>
    <d v="2012-06-11T00:00:00"/>
    <d v="2012-07-26T00:00:00"/>
    <d v="2012-08-10T00:00:00"/>
    <s v="-"/>
    <x v="1"/>
    <x v="1"/>
    <s v="LIDER"/>
  </r>
  <r>
    <n v="3715"/>
    <n v="3715"/>
    <d v="2012-06-12T00:00:00"/>
    <d v="2012-07-27T00:00:00"/>
    <d v="2012-08-11T00:00:00"/>
    <s v="-"/>
    <x v="1"/>
    <x v="1"/>
    <s v="LIDER"/>
  </r>
  <r>
    <n v="3716"/>
    <n v="3716"/>
    <d v="2012-06-12T00:00:00"/>
    <d v="2012-07-27T00:00:00"/>
    <d v="2012-08-11T00:00:00"/>
    <s v="-"/>
    <x v="1"/>
    <x v="1"/>
    <s v="LIDER"/>
  </r>
  <r>
    <n v="3747"/>
    <n v="3747"/>
    <d v="2012-06-13T00:00:00"/>
    <d v="2012-07-28T00:00:00"/>
    <d v="2012-08-12T00:00:00"/>
    <s v="-"/>
    <x v="1"/>
    <x v="1"/>
    <s v="LIDER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s v="-"/>
    <x v="1"/>
    <x v="1"/>
    <s v="LIDER"/>
  </r>
  <r>
    <n v="3668"/>
    <n v="3668"/>
    <d v="2012-06-11T00:00:00"/>
    <d v="2012-07-26T00:00:00"/>
    <d v="2012-08-10T00:00:00"/>
    <s v="-"/>
    <x v="1"/>
    <x v="1"/>
    <s v="LIDER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s v="-"/>
    <x v="1"/>
    <x v="1"/>
    <s v="LIDER"/>
  </r>
  <r>
    <n v="3732"/>
    <n v="3732"/>
    <d v="2012-06-12T00:00:00"/>
    <d v="2012-07-27T00:00:00"/>
    <d v="2012-08-11T00:00:00"/>
    <s v="-"/>
    <x v="1"/>
    <x v="1"/>
    <s v="LIDER"/>
  </r>
  <r>
    <n v="3727"/>
    <n v="3727"/>
    <d v="2012-06-12T00:00:00"/>
    <d v="2012-07-27T00:00:00"/>
    <d v="2012-08-11T00:00:00"/>
    <s v="-"/>
    <x v="1"/>
    <x v="1"/>
    <s v="LIDER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s v="-"/>
    <x v="1"/>
    <x v="1"/>
    <s v="LIDER"/>
  </r>
  <r>
    <n v="3678"/>
    <n v="3678"/>
    <d v="2012-06-11T00:00:00"/>
    <d v="2012-07-26T00:00:00"/>
    <d v="2012-08-10T00:00:00"/>
    <s v="-"/>
    <x v="1"/>
    <x v="1"/>
    <s v="LIDER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s v="-"/>
    <x v="1"/>
    <x v="1"/>
    <s v="LIDER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s v="-"/>
    <x v="1"/>
    <x v="1"/>
    <s v="LIDER"/>
  </r>
  <r>
    <n v="3752"/>
    <n v="3752"/>
    <d v="2012-06-13T00:00:00"/>
    <d v="2012-07-28T00:00:00"/>
    <d v="2012-08-12T00:00:00"/>
    <s v="-"/>
    <x v="1"/>
    <x v="1"/>
    <s v="LIDER"/>
  </r>
  <r>
    <n v="3753"/>
    <n v="3753"/>
    <d v="2012-06-13T00:00:00"/>
    <d v="2012-07-28T00:00:00"/>
    <d v="2012-08-12T00:00:00"/>
    <s v="-"/>
    <x v="1"/>
    <x v="1"/>
    <s v="LIDER"/>
  </r>
  <r>
    <n v="3751"/>
    <n v="3751"/>
    <d v="2012-06-13T00:00:00"/>
    <d v="2012-07-28T00:00:00"/>
    <d v="2012-08-12T00:00:00"/>
    <s v="-"/>
    <x v="1"/>
    <x v="1"/>
    <s v="LIDER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s v="-"/>
    <x v="1"/>
    <x v="1"/>
    <s v="LIDER"/>
  </r>
  <r>
    <n v="3724"/>
    <n v="3724"/>
    <d v="2012-06-12T00:00:00"/>
    <d v="2012-07-27T00:00:00"/>
    <d v="2012-08-11T00:00:00"/>
    <s v="-"/>
    <x v="1"/>
    <x v="1"/>
    <s v="LIDER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s v="-"/>
    <x v="1"/>
    <x v="1"/>
    <s v="LIDER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s v="-"/>
    <x v="1"/>
    <x v="1"/>
    <s v="LIDER"/>
  </r>
  <r>
    <n v="3734"/>
    <n v="3734"/>
    <d v="2012-06-13T00:00:00"/>
    <d v="2012-07-28T00:00:00"/>
    <d v="2012-08-12T00:00:00"/>
    <s v="-"/>
    <x v="1"/>
    <x v="1"/>
    <s v="LIDER"/>
  </r>
  <r>
    <n v="3739"/>
    <n v="3739"/>
    <d v="2012-06-13T00:00:00"/>
    <d v="2012-07-28T00:00:00"/>
    <d v="2012-08-12T00:00:00"/>
    <s v="-"/>
    <x v="1"/>
    <x v="1"/>
    <s v="LIDER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1"/>
    <x v="1"/>
    <s v="LIDER"/>
  </r>
  <r>
    <n v="3736"/>
    <n v="3736"/>
    <d v="2012-06-13T00:00:00"/>
    <d v="2012-07-28T00:00:00"/>
    <d v="2012-08-12T00:00:00"/>
    <s v="-"/>
    <x v="1"/>
    <x v="1"/>
    <s v="LIDER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s v="-"/>
    <x v="1"/>
    <x v="1"/>
    <s v="LIDER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s v="-"/>
    <x v="1"/>
    <x v="1"/>
    <s v="LIDER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1"/>
    <x v="1"/>
    <s v="LIDER"/>
  </r>
  <r>
    <n v="3672"/>
    <n v="3672"/>
    <d v="2012-06-11T00:00:00"/>
    <d v="2012-07-26T00:00:00"/>
    <d v="2012-08-10T00:00:00"/>
    <s v="-"/>
    <x v="1"/>
    <x v="1"/>
    <s v="LIDER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1"/>
    <x v="1"/>
    <s v="LIDER"/>
  </r>
  <r>
    <n v="3783"/>
    <n v="3783"/>
    <d v="2012-06-19T00:00:00"/>
    <d v="2012-08-03T00:00:00"/>
    <d v="2012-08-18T00:00:00"/>
    <s v="-"/>
    <x v="1"/>
    <x v="1"/>
    <s v="LIDER"/>
  </r>
  <r>
    <n v="3784"/>
    <n v="3784"/>
    <d v="2012-06-19T00:00:00"/>
    <d v="2012-08-03T00:00:00"/>
    <d v="2012-08-18T00:00:00"/>
    <s v="-"/>
    <x v="1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s v="-"/>
    <x v="1"/>
    <x v="1"/>
    <s v="LIDER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1"/>
    <s v="LIDER"/>
  </r>
  <r>
    <n v="3656"/>
    <n v="3656"/>
    <d v="2012-06-06T00:00:00"/>
    <d v="2012-07-21T00:00:00"/>
    <d v="2012-08-05T00:00:00"/>
    <s v="-"/>
    <x v="1"/>
    <x v="1"/>
    <s v="LIDER"/>
  </r>
  <r>
    <n v="3657"/>
    <n v="3657"/>
    <d v="2012-06-06T00:00:00"/>
    <d v="2012-07-21T00:00:00"/>
    <d v="2012-08-05T00:00:00"/>
    <s v="-"/>
    <x v="1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0">
        <item x="1"/>
        <item x="3"/>
        <item x="4"/>
        <item x="0"/>
        <item x="6"/>
        <item x="2"/>
        <item x="5"/>
        <item m="1" x="8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10">
        <item x="1"/>
        <item x="3"/>
        <item x="4"/>
        <item x="0"/>
        <item m="1" x="8"/>
        <item x="2"/>
        <item m="1" x="7"/>
        <item m="1" x="5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0">
        <item x="1"/>
        <item x="3"/>
        <item x="4"/>
        <item x="0"/>
        <item x="2"/>
        <item x="5"/>
        <item x="6"/>
        <item m="1" x="8"/>
        <item m="1"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24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:A4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3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8" ht="18.75" thickBot="1">
      <c r="A1" s="120" t="s">
        <v>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2"/>
    </row>
    <row r="2" spans="1:28" ht="9.7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1"/>
      <c r="O2" s="130"/>
      <c r="P2" s="130"/>
      <c r="Q2" s="130"/>
      <c r="R2" s="130"/>
      <c r="S2" s="130"/>
      <c r="T2" s="131"/>
      <c r="U2" s="130"/>
      <c r="V2" s="130"/>
      <c r="W2" s="130"/>
      <c r="X2" s="132"/>
      <c r="Y2" s="133"/>
      <c r="Z2" s="134"/>
    </row>
    <row r="3" spans="1:28" ht="15.75" customHeight="1" thickBot="1">
      <c r="A3" s="116" t="s">
        <v>4</v>
      </c>
      <c r="B3" s="135" t="s">
        <v>5</v>
      </c>
      <c r="C3" s="123" t="s">
        <v>505</v>
      </c>
      <c r="D3" s="123" t="s">
        <v>2469</v>
      </c>
      <c r="E3" s="123" t="s">
        <v>506</v>
      </c>
      <c r="F3" s="123" t="s">
        <v>507</v>
      </c>
      <c r="G3" s="116" t="s">
        <v>0</v>
      </c>
      <c r="H3" s="116" t="s">
        <v>757</v>
      </c>
      <c r="I3" s="116" t="s">
        <v>499</v>
      </c>
      <c r="J3" s="118" t="s">
        <v>8</v>
      </c>
      <c r="K3" s="118" t="s">
        <v>521</v>
      </c>
      <c r="L3" s="118" t="s">
        <v>520</v>
      </c>
      <c r="M3" s="118" t="s">
        <v>414</v>
      </c>
      <c r="N3" s="118" t="s">
        <v>159</v>
      </c>
      <c r="O3" s="137" t="s">
        <v>160</v>
      </c>
      <c r="P3" s="137"/>
      <c r="Q3" s="137"/>
      <c r="R3" s="137"/>
      <c r="S3" s="137"/>
      <c r="T3" s="138"/>
      <c r="U3" s="126" t="s">
        <v>757</v>
      </c>
      <c r="V3" s="127"/>
      <c r="W3" s="127"/>
      <c r="X3" s="127"/>
      <c r="Y3" s="127"/>
      <c r="Z3" s="128"/>
      <c r="AA3" s="123" t="s">
        <v>492</v>
      </c>
      <c r="AB3" s="123" t="s">
        <v>4056</v>
      </c>
    </row>
    <row r="4" spans="1:28" ht="38.25" customHeight="1" thickBot="1">
      <c r="A4" s="117"/>
      <c r="B4" s="136"/>
      <c r="C4" s="125"/>
      <c r="D4" s="125"/>
      <c r="E4" s="125"/>
      <c r="F4" s="125"/>
      <c r="G4" s="117"/>
      <c r="H4" s="117"/>
      <c r="I4" s="117"/>
      <c r="J4" s="119"/>
      <c r="K4" s="119"/>
      <c r="L4" s="119"/>
      <c r="M4" s="119"/>
      <c r="N4" s="119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24"/>
      <c r="AB4" s="124"/>
    </row>
    <row r="5" spans="1:28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8" s="50" customFormat="1" ht="15" customHeight="1">
      <c r="A6" s="43">
        <v>891</v>
      </c>
      <c r="B6" s="77" t="s">
        <v>1370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756</v>
      </c>
      <c r="H6" s="44" t="s">
        <v>501</v>
      </c>
      <c r="I6" s="7" t="s">
        <v>508</v>
      </c>
      <c r="J6" s="45" t="s">
        <v>1221</v>
      </c>
      <c r="K6" s="45" t="s">
        <v>1294</v>
      </c>
      <c r="L6" s="45" t="s">
        <v>1295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(38) 3742-1471</v>
      </c>
      <c r="T6" s="48"/>
      <c r="U6" s="45" t="str">
        <f>VLOOKUP(B6,SAOM!B$2:M1523,12,0)</f>
        <v>-</v>
      </c>
      <c r="V6" s="47"/>
      <c r="W6" s="45"/>
      <c r="X6" s="49"/>
      <c r="Y6" s="66"/>
      <c r="Z6" s="49" t="s">
        <v>4520</v>
      </c>
      <c r="AA6" s="67">
        <v>41079</v>
      </c>
      <c r="AB6" s="45"/>
    </row>
    <row r="7" spans="1:28" s="50" customFormat="1">
      <c r="A7" s="51">
        <v>3449</v>
      </c>
      <c r="B7" s="77">
        <v>3449</v>
      </c>
      <c r="C7" s="47">
        <v>41037</v>
      </c>
      <c r="D7" s="47">
        <f t="shared" ref="D7:D68" si="0">C7+45</f>
        <v>41082</v>
      </c>
      <c r="E7" s="47">
        <f>C7+60</f>
        <v>41097</v>
      </c>
      <c r="F7" s="47">
        <v>41043</v>
      </c>
      <c r="G7" s="44" t="s">
        <v>1526</v>
      </c>
      <c r="H7" s="44" t="s">
        <v>503</v>
      </c>
      <c r="I7" s="7" t="s">
        <v>1526</v>
      </c>
      <c r="J7" s="45" t="s">
        <v>2143</v>
      </c>
      <c r="K7" s="45" t="s">
        <v>1294</v>
      </c>
      <c r="L7" s="45" t="s">
        <v>1295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38 3742-1506</v>
      </c>
      <c r="T7" s="48"/>
      <c r="U7" s="45" t="str">
        <f>VLOOKUP(B7,SAOM!B$2:M1663,12,0)</f>
        <v>-</v>
      </c>
      <c r="V7" s="47"/>
      <c r="W7" s="45"/>
      <c r="X7" s="91"/>
      <c r="Y7" s="67"/>
      <c r="Z7" s="104" t="s">
        <v>3505</v>
      </c>
      <c r="AA7" s="67">
        <v>41046</v>
      </c>
      <c r="AB7" s="45"/>
    </row>
    <row r="8" spans="1:28" s="50" customFormat="1" ht="15" customHeight="1">
      <c r="A8" s="51">
        <v>3441</v>
      </c>
      <c r="B8" s="77">
        <v>3441</v>
      </c>
      <c r="C8" s="47">
        <v>41037</v>
      </c>
      <c r="D8" s="47">
        <f t="shared" si="0"/>
        <v>41082</v>
      </c>
      <c r="E8" s="47">
        <f>C8+60</f>
        <v>41097</v>
      </c>
      <c r="F8" s="47" t="s">
        <v>503</v>
      </c>
      <c r="G8" s="44" t="s">
        <v>1526</v>
      </c>
      <c r="H8" s="44" t="s">
        <v>503</v>
      </c>
      <c r="I8" s="7" t="s">
        <v>1526</v>
      </c>
      <c r="J8" s="45" t="s">
        <v>2143</v>
      </c>
      <c r="K8" s="45" t="s">
        <v>1294</v>
      </c>
      <c r="L8" s="45" t="s">
        <v>1295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38 3742-1326</v>
      </c>
      <c r="T8" s="48"/>
      <c r="U8" s="45" t="str">
        <f>VLOOKUP(B8,SAOM!B$2:M1669,12,0)</f>
        <v>-</v>
      </c>
      <c r="V8" s="47"/>
      <c r="W8" s="45"/>
      <c r="X8" s="91"/>
      <c r="Y8" s="67"/>
      <c r="Z8" s="104" t="s">
        <v>3506</v>
      </c>
      <c r="AA8" s="67">
        <v>41046</v>
      </c>
      <c r="AB8" s="45"/>
    </row>
    <row r="9" spans="1:28">
      <c r="A9" s="15">
        <v>643</v>
      </c>
      <c r="B9" s="75" t="s">
        <v>7</v>
      </c>
      <c r="C9" s="12">
        <v>40868</v>
      </c>
      <c r="D9" s="12">
        <f t="shared" si="0"/>
        <v>40913</v>
      </c>
      <c r="E9" s="47">
        <f>C9+60</f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(38) 3231-2797</v>
      </c>
      <c r="T9" s="33">
        <v>40892</v>
      </c>
      <c r="U9" s="8" t="str">
        <f>VLOOKUP(B9,SAOM!B$2:M1306,12,0)</f>
        <v>00:20:0E:10:48:85</v>
      </c>
      <c r="V9" s="12">
        <v>40917</v>
      </c>
      <c r="W9" s="8" t="s">
        <v>4135</v>
      </c>
      <c r="X9" s="42">
        <v>40917</v>
      </c>
      <c r="Y9" s="42">
        <v>41012</v>
      </c>
      <c r="Z9" s="105" t="s">
        <v>753</v>
      </c>
      <c r="AA9" s="42">
        <v>40917</v>
      </c>
      <c r="AB9" s="8"/>
    </row>
    <row r="10" spans="1:28" ht="15" customHeight="1">
      <c r="A10" s="15">
        <v>644</v>
      </c>
      <c r="B10" s="75" t="s">
        <v>11</v>
      </c>
      <c r="C10" s="12">
        <v>40868</v>
      </c>
      <c r="D10" s="12">
        <f t="shared" si="0"/>
        <v>40913</v>
      </c>
      <c r="E10" s="47">
        <v>40951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(38) 3621-1228 - (38</v>
      </c>
      <c r="T10" s="33">
        <v>40938</v>
      </c>
      <c r="U10" s="8" t="str">
        <f>VLOOKUP(B10,SAOM!B$2:M1307,12,0)</f>
        <v>00:20:0E:10:48:6D</v>
      </c>
      <c r="V10" s="12">
        <v>40941</v>
      </c>
      <c r="W10" s="8" t="s">
        <v>758</v>
      </c>
      <c r="X10" s="42">
        <v>40942</v>
      </c>
      <c r="Y10" s="42">
        <v>40984</v>
      </c>
      <c r="Z10" s="105" t="s">
        <v>2578</v>
      </c>
      <c r="AA10" s="42">
        <v>40942</v>
      </c>
      <c r="AB10" s="8"/>
    </row>
    <row r="11" spans="1:28">
      <c r="A11" s="15">
        <v>645</v>
      </c>
      <c r="B11" s="75" t="s">
        <v>13</v>
      </c>
      <c r="C11" s="12">
        <v>40868</v>
      </c>
      <c r="D11" s="12">
        <f t="shared" si="0"/>
        <v>40913</v>
      </c>
      <c r="E11" s="47" t="s">
        <v>503</v>
      </c>
      <c r="F11" s="12">
        <v>40891</v>
      </c>
      <c r="G11" s="7" t="s">
        <v>768</v>
      </c>
      <c r="H11" s="7" t="s">
        <v>745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(35) 3832-6000</v>
      </c>
      <c r="T11" s="33"/>
      <c r="U11" s="8" t="str">
        <f>VLOOKUP(B11,SAOM!B$2:M1308,12,0)</f>
        <v>-</v>
      </c>
      <c r="V11" s="12"/>
      <c r="W11" s="8"/>
      <c r="X11" s="42"/>
      <c r="Y11" s="42"/>
      <c r="Z11" s="105" t="s">
        <v>2575</v>
      </c>
      <c r="AA11" s="42">
        <v>41001</v>
      </c>
      <c r="AB11" s="8"/>
    </row>
    <row r="12" spans="1:28" ht="15" customHeight="1">
      <c r="A12" s="15">
        <v>646</v>
      </c>
      <c r="B12" s="75" t="s">
        <v>14</v>
      </c>
      <c r="C12" s="12">
        <v>40868</v>
      </c>
      <c r="D12" s="12">
        <f t="shared" si="0"/>
        <v>40913</v>
      </c>
      <c r="E12" s="47">
        <v>40951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(33) 3516-3843 - (33</v>
      </c>
      <c r="T12" s="33">
        <v>40932</v>
      </c>
      <c r="U12" s="8" t="str">
        <f>VLOOKUP(B12,SAOM!B$2:M1309,12,0)</f>
        <v>00:20:0E:10:48:B2</v>
      </c>
      <c r="V12" s="12">
        <v>40934</v>
      </c>
      <c r="W12" s="8" t="s">
        <v>1602</v>
      </c>
      <c r="X12" s="42">
        <v>40935</v>
      </c>
      <c r="Y12" s="42"/>
      <c r="Z12" s="105"/>
      <c r="AA12" s="42">
        <v>40935</v>
      </c>
      <c r="AB12" s="8"/>
    </row>
    <row r="13" spans="1:28" ht="15" customHeight="1">
      <c r="A13" s="15">
        <v>647</v>
      </c>
      <c r="B13" s="75" t="s">
        <v>16</v>
      </c>
      <c r="C13" s="12">
        <v>40868</v>
      </c>
      <c r="D13" s="12">
        <f t="shared" si="0"/>
        <v>40913</v>
      </c>
      <c r="E13" s="47">
        <f>C13+60</f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(34) 3423-8546</v>
      </c>
      <c r="T13" s="33">
        <v>40892</v>
      </c>
      <c r="U13" s="8" t="str">
        <f>VLOOKUP(B13,SAOM!B$2:M1310,12,0)</f>
        <v>00:20:0E:10:48:7F</v>
      </c>
      <c r="V13" s="12">
        <v>40926</v>
      </c>
      <c r="W13" s="8" t="s">
        <v>1645</v>
      </c>
      <c r="X13" s="42">
        <v>40926</v>
      </c>
      <c r="Y13" s="42">
        <v>40927</v>
      </c>
      <c r="Z13" s="105" t="s">
        <v>696</v>
      </c>
      <c r="AA13" s="42">
        <v>40926</v>
      </c>
      <c r="AB13" s="8"/>
    </row>
    <row r="14" spans="1:28" s="61" customFormat="1" ht="15" customHeight="1">
      <c r="A14" s="15">
        <v>648</v>
      </c>
      <c r="B14" s="75" t="s">
        <v>18</v>
      </c>
      <c r="C14" s="12">
        <v>40868</v>
      </c>
      <c r="D14" s="12">
        <f t="shared" si="0"/>
        <v>40913</v>
      </c>
      <c r="E14" s="47">
        <v>40951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(38) 3621-1228 - - (</v>
      </c>
      <c r="T14" s="33">
        <v>40932</v>
      </c>
      <c r="U14" s="8" t="str">
        <f>VLOOKUP(B14,SAOM!B$2:M1311,12,0)</f>
        <v>00:20:0E:10:48:7C</v>
      </c>
      <c r="V14" s="12">
        <v>40933</v>
      </c>
      <c r="W14" s="8" t="s">
        <v>2337</v>
      </c>
      <c r="X14" s="42">
        <v>40934</v>
      </c>
      <c r="Y14" s="42">
        <v>40954</v>
      </c>
      <c r="Z14" s="105" t="s">
        <v>753</v>
      </c>
      <c r="AA14" s="42">
        <v>40934</v>
      </c>
      <c r="AB14" s="8"/>
    </row>
    <row r="15" spans="1:28">
      <c r="A15" s="15">
        <v>649</v>
      </c>
      <c r="B15" s="75" t="s">
        <v>19</v>
      </c>
      <c r="C15" s="12">
        <v>40868</v>
      </c>
      <c r="D15" s="12">
        <f t="shared" si="0"/>
        <v>40913</v>
      </c>
      <c r="E15" s="47">
        <v>40959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(31) 3916-0146</v>
      </c>
      <c r="T15" s="33">
        <v>40925</v>
      </c>
      <c r="U15" s="8" t="str">
        <f>VLOOKUP(B15,SAOM!B$2:M1312,12,0)</f>
        <v>00:20:0E:10:48:88</v>
      </c>
      <c r="V15" s="12">
        <v>40926</v>
      </c>
      <c r="W15" s="8" t="s">
        <v>1581</v>
      </c>
      <c r="X15" s="42">
        <v>40926</v>
      </c>
      <c r="Y15" s="42">
        <v>41012</v>
      </c>
      <c r="Z15" s="105" t="s">
        <v>753</v>
      </c>
      <c r="AA15" s="42">
        <v>40926</v>
      </c>
      <c r="AB15" s="8"/>
    </row>
    <row r="16" spans="1:28" ht="15" customHeight="1">
      <c r="A16" s="15">
        <v>650</v>
      </c>
      <c r="B16" s="75" t="s">
        <v>20</v>
      </c>
      <c r="C16" s="12">
        <v>40868</v>
      </c>
      <c r="D16" s="12">
        <f t="shared" si="0"/>
        <v>40913</v>
      </c>
      <c r="E16" s="47">
        <f>C16+60</f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(32) 3441-5747</v>
      </c>
      <c r="T16" s="33">
        <v>40899</v>
      </c>
      <c r="U16" s="8" t="str">
        <f>VLOOKUP(B16,SAOM!B$2:M1313,12,0)</f>
        <v>00:20:0E:10:48:73</v>
      </c>
      <c r="V16" s="12">
        <v>40906</v>
      </c>
      <c r="W16" s="8" t="s">
        <v>4132</v>
      </c>
      <c r="X16" s="42">
        <v>40906</v>
      </c>
      <c r="Y16" s="42">
        <v>41012</v>
      </c>
      <c r="Z16" s="105" t="s">
        <v>753</v>
      </c>
      <c r="AA16" s="42">
        <v>40906</v>
      </c>
      <c r="AB16" s="42"/>
    </row>
    <row r="17" spans="1:28" ht="15" customHeight="1">
      <c r="A17" s="15">
        <v>651</v>
      </c>
      <c r="B17" s="75" t="s">
        <v>22</v>
      </c>
      <c r="C17" s="12">
        <v>40868</v>
      </c>
      <c r="D17" s="12">
        <f t="shared" si="0"/>
        <v>40913</v>
      </c>
      <c r="E17" s="47">
        <f>C17+60</f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2871</v>
      </c>
      <c r="L17" s="9" t="s">
        <v>2872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(31) 3775-1176</v>
      </c>
      <c r="T17" s="33">
        <v>40892</v>
      </c>
      <c r="U17" s="8" t="str">
        <f>VLOOKUP(B17,SAOM!B$2:M1314,12,0)</f>
        <v>00:20:0E:10:48:4C</v>
      </c>
      <c r="V17" s="12">
        <v>40899</v>
      </c>
      <c r="W17" s="8" t="s">
        <v>1584</v>
      </c>
      <c r="X17" s="42">
        <v>40899</v>
      </c>
      <c r="Y17" s="42">
        <v>41012</v>
      </c>
      <c r="Z17" s="105" t="s">
        <v>753</v>
      </c>
      <c r="AA17" s="42">
        <v>40905</v>
      </c>
      <c r="AB17" s="8"/>
    </row>
    <row r="18" spans="1:28" ht="15" customHeight="1">
      <c r="A18" s="15">
        <v>653</v>
      </c>
      <c r="B18" s="75" t="s">
        <v>25</v>
      </c>
      <c r="C18" s="12">
        <v>40868</v>
      </c>
      <c r="D18" s="12">
        <f t="shared" si="0"/>
        <v>40913</v>
      </c>
      <c r="E18" s="47">
        <v>40984</v>
      </c>
      <c r="F18" s="62">
        <v>40954</v>
      </c>
      <c r="G18" s="7" t="s">
        <v>519</v>
      </c>
      <c r="H18" s="7" t="s">
        <v>501</v>
      </c>
      <c r="I18" s="7" t="s">
        <v>503</v>
      </c>
      <c r="J18" s="45" t="s">
        <v>173</v>
      </c>
      <c r="K18" s="8" t="s">
        <v>568</v>
      </c>
      <c r="L18" s="8" t="s">
        <v>569</v>
      </c>
      <c r="M18" s="9" t="str">
        <f>VLOOKUP(B18,SAOM!B$2:H1010,7,0)</f>
        <v>SES-PAIO-0653</v>
      </c>
      <c r="N18" s="24">
        <v>4033</v>
      </c>
      <c r="O18" s="12">
        <f>VLOOKUP(B18,SAOM!B$2:I1010,8,0)</f>
        <v>40976</v>
      </c>
      <c r="P18" s="12" t="str">
        <f>VLOOKUP(B18,AG_Lider!A$1:F1368,6,0)</f>
        <v>CONCLUÍDO</v>
      </c>
      <c r="Q18" s="17" t="str">
        <f>VLOOKUP(B18,SAOM!B$2:J1010,9,0)</f>
        <v>Edlene</v>
      </c>
      <c r="R18" s="12" t="str">
        <f>VLOOKUP(B18,SAOM!B$2:K1456,10,0)</f>
        <v>avenida João Alves do Nascimento, 600 cvv - centro</v>
      </c>
      <c r="S18" s="17" t="str">
        <f>VLOOKUP(B18,SAOM!B$2:L1736,11,0)</f>
        <v>(34) 3831-5867</v>
      </c>
      <c r="T18" s="33"/>
      <c r="U18" s="8" t="str">
        <f>VLOOKUP(B18,SAOM!B$2:M1316,12,0)</f>
        <v>00:20:0E:10:48:B6</v>
      </c>
      <c r="V18" s="12">
        <v>40976</v>
      </c>
      <c r="W18" s="8" t="s">
        <v>2337</v>
      </c>
      <c r="X18" s="41">
        <v>40976</v>
      </c>
      <c r="Y18" s="80">
        <v>41012</v>
      </c>
      <c r="Z18" s="105" t="s">
        <v>753</v>
      </c>
      <c r="AA18" s="42">
        <v>40976</v>
      </c>
      <c r="AB18" s="8"/>
    </row>
    <row r="19" spans="1:28" ht="15" customHeight="1">
      <c r="A19" s="15">
        <v>654</v>
      </c>
      <c r="B19" s="75" t="s">
        <v>26</v>
      </c>
      <c r="C19" s="12">
        <v>40868</v>
      </c>
      <c r="D19" s="12">
        <f t="shared" si="0"/>
        <v>40913</v>
      </c>
      <c r="E19" s="47">
        <f>C19+60</f>
        <v>40928</v>
      </c>
      <c r="F19" s="47" t="s">
        <v>503</v>
      </c>
      <c r="G19" s="7" t="s">
        <v>519</v>
      </c>
      <c r="H19" s="7" t="s">
        <v>501</v>
      </c>
      <c r="I19" s="7" t="s">
        <v>503</v>
      </c>
      <c r="J19" s="8" t="s">
        <v>174</v>
      </c>
      <c r="K19" s="8" t="s">
        <v>570</v>
      </c>
      <c r="L19" s="8" t="s">
        <v>571</v>
      </c>
      <c r="M19" s="9" t="str">
        <f>VLOOKUP(B19,SAOM!B$2:H1011,7,0)</f>
        <v>SES-MACU-0654</v>
      </c>
      <c r="N19" s="24">
        <v>4033</v>
      </c>
      <c r="O19" s="12">
        <f>VLOOKUP(B19,SAOM!B$2:I1011,8,0)</f>
        <v>40919</v>
      </c>
      <c r="P19" s="12" t="str">
        <f>VLOOKUP(B19,AG_Lider!A$1:F1369,6,0)</f>
        <v>CONCLUÍDO</v>
      </c>
      <c r="Q19" s="17" t="str">
        <f>VLOOKUP(B19,SAOM!B$2:J1011,9,0)</f>
        <v>Marcia</v>
      </c>
      <c r="R19" s="12" t="str">
        <f>VLOOKUP(B19,SAOM!B$2:K1457,10,0)</f>
        <v>praça Bom Pastor, 0 cvv - Bom Pastor</v>
      </c>
      <c r="S19" s="17" t="str">
        <f>VLOOKUP(B19,SAOM!B$2:L1737,11,0)</f>
        <v>(33) 3332-2445</v>
      </c>
      <c r="T19" s="33">
        <v>40892</v>
      </c>
      <c r="U19" s="8" t="str">
        <f>VLOOKUP(B19,SAOM!B$2:M1317,12,0)</f>
        <v>00:20:0E:10:48:EB</v>
      </c>
      <c r="V19" s="12">
        <v>40920</v>
      </c>
      <c r="W19" s="8" t="s">
        <v>1581</v>
      </c>
      <c r="X19" s="41">
        <v>40920</v>
      </c>
      <c r="Y19" s="42">
        <v>41012</v>
      </c>
      <c r="Z19" s="105" t="s">
        <v>753</v>
      </c>
      <c r="AA19" s="42">
        <v>40920</v>
      </c>
      <c r="AB19" s="8"/>
    </row>
    <row r="20" spans="1:28" ht="15" customHeight="1">
      <c r="A20" s="15">
        <v>655</v>
      </c>
      <c r="B20" s="75" t="s">
        <v>27</v>
      </c>
      <c r="C20" s="12">
        <v>40868</v>
      </c>
      <c r="D20" s="12">
        <f t="shared" si="0"/>
        <v>40913</v>
      </c>
      <c r="E20" s="47">
        <v>40951</v>
      </c>
      <c r="F20" s="12">
        <v>40892</v>
      </c>
      <c r="G20" s="7" t="s">
        <v>519</v>
      </c>
      <c r="H20" s="7" t="s">
        <v>501</v>
      </c>
      <c r="I20" s="7" t="s">
        <v>503</v>
      </c>
      <c r="J20" s="8" t="s">
        <v>175</v>
      </c>
      <c r="K20" s="8" t="s">
        <v>572</v>
      </c>
      <c r="L20" s="8" t="s">
        <v>573</v>
      </c>
      <c r="M20" s="9" t="str">
        <f>VLOOKUP(B20,SAOM!B$2:H1012,7,0)</f>
        <v>SES-TENI-0655</v>
      </c>
      <c r="N20" s="24">
        <v>4035</v>
      </c>
      <c r="O20" s="12">
        <f>VLOOKUP(B20,SAOM!B$2:I1012,8,0)</f>
        <v>40931</v>
      </c>
      <c r="P20" s="12" t="str">
        <f>VLOOKUP(B20,AG_Lider!A$1:F1370,6,0)</f>
        <v>CONCLUÍDO</v>
      </c>
      <c r="Q20" s="17" t="str">
        <f>VLOOKUP(B20,SAOM!B$2:J1012,9,0)</f>
        <v>Eliane Moreira</v>
      </c>
      <c r="R20" s="12" t="str">
        <f>VLOOKUP(B20,SAOM!B$2:K1458,10,0)</f>
        <v>Rua Santos Dummont, 30 cvv - São Jacinto</v>
      </c>
      <c r="S20" s="17" t="str">
        <f>VLOOKUP(B20,SAOM!B$2:L1738,11,0)</f>
        <v>(33) 3522-2228</v>
      </c>
      <c r="T20" s="33">
        <v>40931</v>
      </c>
      <c r="U20" s="8" t="str">
        <f>VLOOKUP(B20,SAOM!B$2:M1318,12,0)</f>
        <v>00:20:0E:10:48:B7</v>
      </c>
      <c r="V20" s="12">
        <v>40932</v>
      </c>
      <c r="W20" s="8" t="s">
        <v>1602</v>
      </c>
      <c r="X20" s="41">
        <v>40932</v>
      </c>
      <c r="Y20" s="42"/>
      <c r="Z20" s="105"/>
      <c r="AA20" s="42">
        <v>40932</v>
      </c>
      <c r="AB20" s="8"/>
    </row>
    <row r="21" spans="1:28" ht="15" customHeight="1">
      <c r="A21" s="15">
        <v>657</v>
      </c>
      <c r="B21" s="75" t="s">
        <v>29</v>
      </c>
      <c r="C21" s="12">
        <v>40868</v>
      </c>
      <c r="D21" s="12">
        <f t="shared" si="0"/>
        <v>40913</v>
      </c>
      <c r="E21" s="47">
        <f>C21+60</f>
        <v>40928</v>
      </c>
      <c r="F21" s="47" t="s">
        <v>503</v>
      </c>
      <c r="G21" s="7" t="s">
        <v>519</v>
      </c>
      <c r="H21" s="7" t="s">
        <v>501</v>
      </c>
      <c r="I21" s="7" t="s">
        <v>503</v>
      </c>
      <c r="J21" s="8" t="s">
        <v>176</v>
      </c>
      <c r="K21" s="8" t="s">
        <v>574</v>
      </c>
      <c r="L21" s="8" t="s">
        <v>575</v>
      </c>
      <c r="M21" s="9" t="str">
        <f>VLOOKUP(B21,SAOM!B$2:H1013,7,0)</f>
        <v>SES-ANAS-0657</v>
      </c>
      <c r="N21" s="24">
        <v>4033</v>
      </c>
      <c r="O21" s="12">
        <f>VLOOKUP(B21,SAOM!B$2:I1013,8,0)</f>
        <v>40903</v>
      </c>
      <c r="P21" s="12" t="str">
        <f>VLOOKUP(B21,AG_Lider!A$1:F1371,6,0)</f>
        <v>CONCLUÍDO</v>
      </c>
      <c r="Q21" s="17" t="str">
        <f>VLOOKUP(B21,SAOM!B$2:J1013,9,0)</f>
        <v>Newton Castro de Caux</v>
      </c>
      <c r="R21" s="12" t="str">
        <f>VLOOKUP(B21,SAOM!B$2:K1459,10,0)</f>
        <v>Rua Carvalho de Brito, 317 - Centro</v>
      </c>
      <c r="S21" s="17" t="str">
        <f>VLOOKUP(B21,SAOM!B$2:L1739,11,0)</f>
        <v>(31) 3843-1061</v>
      </c>
      <c r="T21" s="33">
        <v>40899</v>
      </c>
      <c r="U21" s="8" t="str">
        <f>VLOOKUP(B21,SAOM!B$2:M1319,12,0)</f>
        <v>00:20:0E:10:48:BB</v>
      </c>
      <c r="V21" s="12">
        <v>40904</v>
      </c>
      <c r="W21" s="8" t="s">
        <v>4134</v>
      </c>
      <c r="X21" s="39">
        <v>40905</v>
      </c>
      <c r="Y21" s="42">
        <v>40954</v>
      </c>
      <c r="Z21" s="105" t="s">
        <v>753</v>
      </c>
      <c r="AA21" s="42">
        <v>40904</v>
      </c>
      <c r="AB21" s="8"/>
    </row>
    <row r="22" spans="1:28" s="50" customFormat="1" ht="15" customHeight="1">
      <c r="A22" s="23">
        <v>658</v>
      </c>
      <c r="B22" s="75" t="s">
        <v>31</v>
      </c>
      <c r="C22" s="12">
        <v>40868</v>
      </c>
      <c r="D22" s="12">
        <f t="shared" si="0"/>
        <v>40913</v>
      </c>
      <c r="E22" s="47">
        <f>C22+60</f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177</v>
      </c>
      <c r="K22" s="8" t="s">
        <v>576</v>
      </c>
      <c r="L22" s="8" t="s">
        <v>577</v>
      </c>
      <c r="M22" s="9" t="str">
        <f>VLOOKUP(B22,SAOM!B$2:H1014,7,0)</f>
        <v>SES-ANAS-0658</v>
      </c>
      <c r="N22" s="24">
        <v>4033</v>
      </c>
      <c r="O22" s="12">
        <f>VLOOKUP(B22,SAOM!B$2:I1014,8,0)</f>
        <v>40921</v>
      </c>
      <c r="P22" s="12" t="str">
        <f>VLOOKUP(B22,AG_Lider!A$1:F1372,6,0)</f>
        <v>CONCLUÍDO</v>
      </c>
      <c r="Q22" s="17" t="str">
        <f>VLOOKUP(B22,SAOM!B$2:J1014,9,0)</f>
        <v>João Paulo Campos de Abreu</v>
      </c>
      <c r="R22" s="12" t="str">
        <f>VLOOKUP(B22,SAOM!B$2:K1460,10,0)</f>
        <v>Rua Dário Pereira de Jesus, 0 - Centro</v>
      </c>
      <c r="S22" s="17" t="str">
        <f>VLOOKUP(B22,SAOM!B$2:L1740,11,0)</f>
        <v>(32) 3725-1044</v>
      </c>
      <c r="T22" s="33">
        <v>40892</v>
      </c>
      <c r="U22" s="8" t="str">
        <f>VLOOKUP(B22,SAOM!B$2:M1320,12,0)</f>
        <v>00:20:0E:10:48:D7</v>
      </c>
      <c r="V22" s="12">
        <v>40921</v>
      </c>
      <c r="W22" s="8" t="s">
        <v>1979</v>
      </c>
      <c r="X22" s="39">
        <v>40921</v>
      </c>
      <c r="Y22" s="41">
        <v>41012</v>
      </c>
      <c r="Z22" s="105" t="s">
        <v>753</v>
      </c>
      <c r="AA22" s="42">
        <v>40921</v>
      </c>
      <c r="AB22" s="45"/>
    </row>
    <row r="23" spans="1:28" ht="15" customHeight="1">
      <c r="A23" s="15">
        <v>659</v>
      </c>
      <c r="B23" s="75" t="s">
        <v>33</v>
      </c>
      <c r="C23" s="12">
        <v>40868</v>
      </c>
      <c r="D23" s="12">
        <f t="shared" si="0"/>
        <v>40913</v>
      </c>
      <c r="E23" s="47">
        <f>C23+60</f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178</v>
      </c>
      <c r="K23" s="8" t="s">
        <v>578</v>
      </c>
      <c r="L23" s="8" t="s">
        <v>579</v>
      </c>
      <c r="M23" s="9" t="str">
        <f>VLOOKUP(B23,SAOM!B$2:H1015,7,0)</f>
        <v>SES-ARAI-0659</v>
      </c>
      <c r="N23" s="24">
        <v>4033</v>
      </c>
      <c r="O23" s="12">
        <f>VLOOKUP(B23,SAOM!B$2:I1015,8,0)</f>
        <v>40917</v>
      </c>
      <c r="P23" s="12" t="str">
        <f>VLOOKUP(B23,AG_Lider!A$1:F1373,6,0)</f>
        <v>REPARO</v>
      </c>
      <c r="Q23" s="17" t="str">
        <f>VLOOKUP(B23,SAOM!B$2:J1015,9,0)</f>
        <v>Marcony Raimundo Figueiredo de Carvalho</v>
      </c>
      <c r="R23" s="12" t="str">
        <f>VLOOKUP(B23,SAOM!B$2:K1461,10,0)</f>
        <v>Rua João de Paula Moura, 101 - Centro</v>
      </c>
      <c r="S23" s="17" t="str">
        <f>VLOOKUP(B23,SAOM!B$2:L1741,11,0)</f>
        <v>(31) 3715-6368</v>
      </c>
      <c r="T23" s="33">
        <v>40891</v>
      </c>
      <c r="U23" s="8" t="str">
        <f>VLOOKUP(B23,SAOM!B$2:M1321,12,0)</f>
        <v>00:20:0E:10:48:D4</v>
      </c>
      <c r="V23" s="12">
        <v>40919</v>
      </c>
      <c r="W23" s="8" t="s">
        <v>509</v>
      </c>
      <c r="X23" s="39">
        <v>40919</v>
      </c>
      <c r="Y23" s="42">
        <v>40927</v>
      </c>
      <c r="Z23" s="105" t="s">
        <v>753</v>
      </c>
      <c r="AA23" s="42">
        <v>40918</v>
      </c>
      <c r="AB23" s="8"/>
    </row>
    <row r="24" spans="1:28" ht="15" customHeight="1">
      <c r="A24" s="51">
        <v>661</v>
      </c>
      <c r="B24" s="75" t="s">
        <v>35</v>
      </c>
      <c r="C24" s="12">
        <v>40868</v>
      </c>
      <c r="D24" s="12">
        <f t="shared" si="0"/>
        <v>40913</v>
      </c>
      <c r="E24" s="47">
        <f>C24+60</f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179</v>
      </c>
      <c r="K24" s="8" t="s">
        <v>580</v>
      </c>
      <c r="L24" s="8" t="s">
        <v>581</v>
      </c>
      <c r="M24" s="9" t="str">
        <f>VLOOKUP(B24,SAOM!B$2:H1016,7,0)</f>
        <v>SES-ARGO-0661</v>
      </c>
      <c r="N24" s="24">
        <v>4033</v>
      </c>
      <c r="O24" s="12">
        <f>VLOOKUP(B24,SAOM!B$2:I1016,8,0)</f>
        <v>40926</v>
      </c>
      <c r="P24" s="12" t="str">
        <f>VLOOKUP(B24,AG_Lider!A$1:F1374,6,0)</f>
        <v>REPARO</v>
      </c>
      <c r="Q24" s="17" t="str">
        <f>VLOOKUP(B24,SAOM!B$2:J1016,9,0)</f>
        <v>Sebastião Barreto Neto</v>
      </c>
      <c r="R24" s="12" t="str">
        <f>VLOOKUP(B24,SAOM!B$2:K1462,10,0)</f>
        <v>Rua Angelo Galvani, 318 - Vila Esperança</v>
      </c>
      <c r="S24" s="17" t="str">
        <f>VLOOKUP(B24,SAOM!B$2:L1742,11,0)</f>
        <v>(35) 3556-1231</v>
      </c>
      <c r="T24" s="33">
        <v>40892</v>
      </c>
      <c r="U24" s="8" t="str">
        <f>VLOOKUP(B24,SAOM!B$2:M1322,12,0)</f>
        <v>00:20:0E:10:48:CD</v>
      </c>
      <c r="V24" s="12">
        <v>40926</v>
      </c>
      <c r="W24" s="8" t="s">
        <v>1749</v>
      </c>
      <c r="X24" s="39">
        <v>40926</v>
      </c>
      <c r="Y24" s="42">
        <v>40927</v>
      </c>
      <c r="Z24" s="105" t="s">
        <v>753</v>
      </c>
      <c r="AA24" s="42">
        <v>40926</v>
      </c>
      <c r="AB24" s="8"/>
    </row>
    <row r="25" spans="1:28" ht="15" customHeight="1">
      <c r="A25" s="51">
        <v>662</v>
      </c>
      <c r="B25" s="77" t="s">
        <v>37</v>
      </c>
      <c r="C25" s="12">
        <v>40868</v>
      </c>
      <c r="D25" s="12">
        <f t="shared" si="0"/>
        <v>40913</v>
      </c>
      <c r="E25" s="47">
        <v>40940</v>
      </c>
      <c r="F25" s="12">
        <v>40906</v>
      </c>
      <c r="G25" s="7" t="s">
        <v>519</v>
      </c>
      <c r="H25" s="7" t="s">
        <v>501</v>
      </c>
      <c r="I25" s="44" t="s">
        <v>503</v>
      </c>
      <c r="J25" s="45" t="s">
        <v>180</v>
      </c>
      <c r="K25" s="45" t="s">
        <v>582</v>
      </c>
      <c r="L25" s="45" t="s">
        <v>583</v>
      </c>
      <c r="M25" s="9" t="str">
        <f>VLOOKUP(B25,SAOM!B$2:H1017,7,0)</f>
        <v>SES-BAIM-0662</v>
      </c>
      <c r="N25" s="46">
        <v>4033</v>
      </c>
      <c r="O25" s="12">
        <f>VLOOKUP(B25,SAOM!B$2:I1017,8,0)</f>
        <v>40917</v>
      </c>
      <c r="P25" s="47" t="str">
        <f>VLOOKUP(B25,AG_Lider!A$1:F1375,6,0)</f>
        <v>CONCLUÍDO</v>
      </c>
      <c r="Q25" s="17" t="str">
        <f>VLOOKUP(B25,SAOM!B$2:J1017,9,0)</f>
        <v>Paula Reis Nogueira</v>
      </c>
      <c r="R25" s="12" t="str">
        <f>VLOOKUP(B25,SAOM!B$2:K1463,10,0)</f>
        <v>Rua Raimundo dos Reis, 435 - Olaria</v>
      </c>
      <c r="S25" s="17" t="str">
        <f>VLOOKUP(B25,SAOM!B$2:L1743,11,0)</f>
        <v>(31) 3718-1555</v>
      </c>
      <c r="T25" s="48">
        <v>40892</v>
      </c>
      <c r="U25" s="8" t="str">
        <f>VLOOKUP(B25,SAOM!B$2:M1323,12,0)</f>
        <v>00:20:0E:10:48:E9</v>
      </c>
      <c r="V25" s="47">
        <v>40918</v>
      </c>
      <c r="W25" s="8" t="s">
        <v>1645</v>
      </c>
      <c r="X25" s="49">
        <v>40918</v>
      </c>
      <c r="Y25" s="67">
        <v>40927</v>
      </c>
      <c r="Z25" s="104" t="s">
        <v>753</v>
      </c>
      <c r="AA25" s="67">
        <v>40918</v>
      </c>
      <c r="AB25" s="8"/>
    </row>
    <row r="26" spans="1:28" ht="15" customHeight="1">
      <c r="A26" s="15">
        <v>663</v>
      </c>
      <c r="B26" s="75" t="s">
        <v>39</v>
      </c>
      <c r="C26" s="12">
        <v>40868</v>
      </c>
      <c r="D26" s="12">
        <f t="shared" si="0"/>
        <v>40913</v>
      </c>
      <c r="E26" s="47">
        <f>C26+60</f>
        <v>40928</v>
      </c>
      <c r="F26" s="47" t="s">
        <v>503</v>
      </c>
      <c r="G26" s="7" t="s">
        <v>519</v>
      </c>
      <c r="H26" s="7" t="s">
        <v>501</v>
      </c>
      <c r="I26" s="7" t="s">
        <v>503</v>
      </c>
      <c r="J26" s="8" t="s">
        <v>181</v>
      </c>
      <c r="K26" s="8" t="s">
        <v>584</v>
      </c>
      <c r="L26" s="8" t="s">
        <v>585</v>
      </c>
      <c r="M26" s="9" t="str">
        <f>VLOOKUP(B26,SAOM!B$2:H1018,7,0)</f>
        <v>SES-BEAS-0363</v>
      </c>
      <c r="N26" s="24">
        <v>4033</v>
      </c>
      <c r="O26" s="12">
        <f>VLOOKUP(B26,SAOM!B$2:I1018,8,0)</f>
        <v>40913</v>
      </c>
      <c r="P26" s="12" t="str">
        <f>VLOOKUP(B26,AG_Lider!A$1:F1376,6,0)</f>
        <v>CONCLUÍDO</v>
      </c>
      <c r="Q26" s="17" t="str">
        <f>VLOOKUP(B26,SAOM!B$2:J1018,9,0)</f>
        <v>Grazielle Christine Valamiel Silva Formiga</v>
      </c>
      <c r="R26" s="12" t="str">
        <f>VLOOKUP(B26,SAOM!B$2:K1464,10,0)</f>
        <v>Rua Justina, 120 - Maria Marcelina de Jesus</v>
      </c>
      <c r="S26" s="17" t="str">
        <f>VLOOKUP(B26,SAOM!B$2:L1744,11,0)</f>
        <v>(31) 3853-1426</v>
      </c>
      <c r="T26" s="33">
        <v>40892</v>
      </c>
      <c r="U26" s="8" t="str">
        <f>VLOOKUP(B26,SAOM!B$2:M1324,12,0)</f>
        <v>00:20:0E:10:48:C5</v>
      </c>
      <c r="V26" s="12">
        <v>40914</v>
      </c>
      <c r="W26" s="8" t="s">
        <v>4133</v>
      </c>
      <c r="X26" s="39">
        <v>40926</v>
      </c>
      <c r="Y26" s="42">
        <v>40927</v>
      </c>
      <c r="Z26" s="105" t="s">
        <v>2688</v>
      </c>
      <c r="AA26" s="42">
        <v>40926</v>
      </c>
      <c r="AB26" s="8"/>
    </row>
    <row r="27" spans="1:28" ht="15" customHeight="1">
      <c r="A27" s="15">
        <v>664</v>
      </c>
      <c r="B27" s="75" t="s">
        <v>41</v>
      </c>
      <c r="C27" s="12">
        <v>40868</v>
      </c>
      <c r="D27" s="12">
        <f t="shared" si="0"/>
        <v>40913</v>
      </c>
      <c r="E27" s="47">
        <f>C27+60</f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182</v>
      </c>
      <c r="K27" s="8" t="s">
        <v>586</v>
      </c>
      <c r="L27" s="8" t="s">
        <v>587</v>
      </c>
      <c r="M27" s="9" t="str">
        <f>VLOOKUP(B27,SAOM!B$2:H1019,7,0)</f>
        <v>SES-BOAS-0664</v>
      </c>
      <c r="N27" s="24">
        <v>4033</v>
      </c>
      <c r="O27" s="12">
        <f>VLOOKUP(B27,SAOM!B$2:I1019,8,0)</f>
        <v>40917</v>
      </c>
      <c r="P27" s="12" t="str">
        <f>VLOOKUP(B27,AG_Lider!A$1:F1377,6,0)</f>
        <v>CONCLUÍDO</v>
      </c>
      <c r="Q27" s="17" t="str">
        <f>VLOOKUP(B27,SAOM!B$2:J1019,9,0)</f>
        <v>Cristiane Oliveira Neves Silva</v>
      </c>
      <c r="R27" s="12" t="str">
        <f>VLOOKUP(B27,SAOM!B$2:K1465,10,0)</f>
        <v>Rua Maria Santos, 95 - Várzea</v>
      </c>
      <c r="S27" s="17" t="str">
        <f>VLOOKUP(B27,SAOM!B$2:L1745,11,0)</f>
        <v>(32) 3292-1143</v>
      </c>
      <c r="T27" s="33">
        <v>40893</v>
      </c>
      <c r="U27" s="8" t="str">
        <f>VLOOKUP(B27,SAOM!B$2:M1325,12,0)</f>
        <v>00:20:0E:10:48:C9</v>
      </c>
      <c r="V27" s="12">
        <v>40914</v>
      </c>
      <c r="W27" s="8" t="s">
        <v>1979</v>
      </c>
      <c r="X27" s="39">
        <v>40914</v>
      </c>
      <c r="Y27" s="42">
        <v>41012</v>
      </c>
      <c r="Z27" s="105" t="s">
        <v>753</v>
      </c>
      <c r="AA27" s="42">
        <v>40914</v>
      </c>
      <c r="AB27" s="42"/>
    </row>
    <row r="28" spans="1:28">
      <c r="A28" s="15">
        <v>665</v>
      </c>
      <c r="B28" s="75" t="s">
        <v>43</v>
      </c>
      <c r="C28" s="12">
        <v>40868</v>
      </c>
      <c r="D28" s="12">
        <f t="shared" si="0"/>
        <v>40913</v>
      </c>
      <c r="E28" s="47">
        <f>C28+60</f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183</v>
      </c>
      <c r="K28" s="8" t="s">
        <v>588</v>
      </c>
      <c r="L28" s="8" t="s">
        <v>589</v>
      </c>
      <c r="M28" s="9" t="str">
        <f>VLOOKUP(B28,SAOM!B$2:H1020,7,0)</f>
        <v>SES-BOIM-0665</v>
      </c>
      <c r="N28" s="24">
        <v>4033</v>
      </c>
      <c r="O28" s="12">
        <f>VLOOKUP(B28,SAOM!B$2:I1020,8,0)</f>
        <v>40904</v>
      </c>
      <c r="P28" s="12" t="str">
        <f>VLOOKUP(B28,AG_Lider!A$1:F1378,6,0)</f>
        <v>CONCLUÍDO</v>
      </c>
      <c r="Q28" s="17" t="str">
        <f>VLOOKUP(B28,SAOM!B$2:J1020,9,0)</f>
        <v>Celso Carmo de Jesus</v>
      </c>
      <c r="R28" s="12" t="str">
        <f>VLOOKUP(B28,SAOM!B$2:K1466,10,0)</f>
        <v>Rua Rosalino Rozemburgo da Fonseca, 130 - Cristo Redentor</v>
      </c>
      <c r="S28" s="17" t="str">
        <f>VLOOKUP(B28,SAOM!B$2:L1746,11,0)</f>
        <v>(31) 3576-1123</v>
      </c>
      <c r="T28" s="33">
        <v>40891</v>
      </c>
      <c r="U28" s="8" t="str">
        <f>VLOOKUP(B28,SAOM!B$2:M1326,12,0)</f>
        <v>00:20:0E:10:48:C7</v>
      </c>
      <c r="V28" s="12">
        <v>40904</v>
      </c>
      <c r="W28" s="8" t="s">
        <v>4133</v>
      </c>
      <c r="X28" s="39">
        <v>40905</v>
      </c>
      <c r="Y28" s="42">
        <v>41012</v>
      </c>
      <c r="Z28" s="105" t="s">
        <v>2758</v>
      </c>
      <c r="AA28" s="42">
        <v>40904</v>
      </c>
      <c r="AB28" s="8"/>
    </row>
    <row r="29" spans="1:28">
      <c r="A29" s="15">
        <v>666</v>
      </c>
      <c r="B29" s="75" t="s">
        <v>45</v>
      </c>
      <c r="C29" s="12">
        <v>40868</v>
      </c>
      <c r="D29" s="12">
        <f t="shared" si="0"/>
        <v>40913</v>
      </c>
      <c r="E29" s="47">
        <f>C29+60</f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184</v>
      </c>
      <c r="K29" s="8" t="s">
        <v>590</v>
      </c>
      <c r="L29" s="8" t="s">
        <v>591</v>
      </c>
      <c r="M29" s="9" t="str">
        <f>VLOOKUP(B29,SAOM!B$2:H1021,7,0)</f>
        <v>SES-BRES-0666</v>
      </c>
      <c r="N29" s="24">
        <v>4033</v>
      </c>
      <c r="O29" s="12">
        <f>VLOOKUP(B29,SAOM!B$2:I1021,8,0)</f>
        <v>40904</v>
      </c>
      <c r="P29" s="12" t="str">
        <f>VLOOKUP(B29,AG_Lider!A$1:F1379,6,0)</f>
        <v>CONCLUÍDO</v>
      </c>
      <c r="Q29" s="17" t="str">
        <f>VLOOKUP(B29,SAOM!B$2:J1021,9,0)</f>
        <v>Aline Teixeira Pacheco</v>
      </c>
      <c r="R29" s="12" t="str">
        <f>VLOOKUP(B29,SAOM!B$2:K1467,10,0)</f>
        <v>Rua José Colombo Rivelli, 311 - Praça dos Esportes</v>
      </c>
      <c r="S29" s="17" t="str">
        <f>VLOOKUP(B29,SAOM!B$2:L1747,11,0)</f>
        <v>(32) 3534-1197</v>
      </c>
      <c r="T29" s="33">
        <v>40892</v>
      </c>
      <c r="U29" s="8" t="str">
        <f>VLOOKUP(B29,SAOM!B$2:M1327,12,0)</f>
        <v>00:20:0E:10:48:6E</v>
      </c>
      <c r="V29" s="12">
        <v>40904</v>
      </c>
      <c r="W29" s="8" t="s">
        <v>1979</v>
      </c>
      <c r="X29" s="39">
        <v>40905</v>
      </c>
      <c r="Y29" s="42">
        <v>41012</v>
      </c>
      <c r="Z29" s="105" t="s">
        <v>753</v>
      </c>
      <c r="AA29" s="42">
        <v>40904</v>
      </c>
      <c r="AB29" s="8"/>
    </row>
    <row r="30" spans="1:28" ht="15" customHeight="1">
      <c r="A30" s="15">
        <v>667</v>
      </c>
      <c r="B30" s="75" t="s">
        <v>47</v>
      </c>
      <c r="C30" s="12">
        <v>40868</v>
      </c>
      <c r="D30" s="12">
        <f t="shared" si="0"/>
        <v>40913</v>
      </c>
      <c r="E30" s="47" t="s">
        <v>503</v>
      </c>
      <c r="F30" s="12">
        <v>40892</v>
      </c>
      <c r="G30" s="7" t="s">
        <v>519</v>
      </c>
      <c r="H30" s="7" t="s">
        <v>501</v>
      </c>
      <c r="I30" s="7" t="s">
        <v>503</v>
      </c>
      <c r="J30" s="45" t="s">
        <v>185</v>
      </c>
      <c r="K30" s="8" t="s">
        <v>592</v>
      </c>
      <c r="L30" s="8" t="s">
        <v>593</v>
      </c>
      <c r="M30" s="9" t="str">
        <f>VLOOKUP(B30,SAOM!B$2:H1022,7,0)</f>
        <v>SES-BRAS-0667</v>
      </c>
      <c r="N30" s="24">
        <v>4033</v>
      </c>
      <c r="O30" s="12">
        <f>VLOOKUP(B30,SAOM!B$2:I1022,8,0)</f>
        <v>40989</v>
      </c>
      <c r="P30" s="12" t="str">
        <f>VLOOKUP(B30,AG_Lider!A$1:F1380,6,0)</f>
        <v>CONCLUÍDO</v>
      </c>
      <c r="Q30" s="17" t="str">
        <f>VLOOKUP(B30,SAOM!B$2:J1022,9,0)</f>
        <v>Cristina Aparecida Caldeira</v>
      </c>
      <c r="R30" s="12" t="str">
        <f>VLOOKUP(B30,SAOM!B$2:K1468,10,0)</f>
        <v>Rua Maria Izabel Moreira Pinto, 0 - Centro</v>
      </c>
      <c r="S30" s="17" t="str">
        <f>VLOOKUP(B30,SAOM!B$2:L1748,11,0)</f>
        <v>(33) 3342-5136</v>
      </c>
      <c r="T30" s="33"/>
      <c r="U30" s="8" t="str">
        <f>VLOOKUP(B30,SAOM!B$2:M1328,12,0)</f>
        <v>00:20:0E:10:48:A5</v>
      </c>
      <c r="V30" s="12">
        <v>40989</v>
      </c>
      <c r="W30" s="8" t="s">
        <v>2262</v>
      </c>
      <c r="X30" s="39">
        <v>40989</v>
      </c>
      <c r="Y30" s="80">
        <v>41012</v>
      </c>
      <c r="Z30" s="105" t="s">
        <v>753</v>
      </c>
      <c r="AA30" s="42">
        <v>40990</v>
      </c>
      <c r="AB30" s="8"/>
    </row>
    <row r="31" spans="1:28">
      <c r="A31" s="15">
        <v>668</v>
      </c>
      <c r="B31" s="75" t="s">
        <v>49</v>
      </c>
      <c r="C31" s="12">
        <v>40868</v>
      </c>
      <c r="D31" s="12">
        <f t="shared" si="0"/>
        <v>40913</v>
      </c>
      <c r="E31" s="47">
        <v>40951</v>
      </c>
      <c r="F31" s="12">
        <v>40891</v>
      </c>
      <c r="G31" s="7" t="s">
        <v>519</v>
      </c>
      <c r="H31" s="7" t="s">
        <v>501</v>
      </c>
      <c r="I31" s="7" t="s">
        <v>503</v>
      </c>
      <c r="J31" s="8" t="s">
        <v>186</v>
      </c>
      <c r="K31" s="8" t="s">
        <v>594</v>
      </c>
      <c r="L31" s="8" t="s">
        <v>595</v>
      </c>
      <c r="M31" s="9" t="str">
        <f>VLOOKUP(B31,SAOM!B$2:H1023,7,0)</f>
        <v>SES-BUIS-0668</v>
      </c>
      <c r="N31" s="24">
        <v>4033</v>
      </c>
      <c r="O31" s="12">
        <f>VLOOKUP(B31,SAOM!B$2:I1023,8,0)</f>
        <v>40935</v>
      </c>
      <c r="P31" s="12" t="str">
        <f>VLOOKUP(B31,AG_Lider!A$1:F1381,6,0)</f>
        <v>CONCLUÍDO</v>
      </c>
      <c r="Q31" s="17" t="str">
        <f>VLOOKUP(B31,SAOM!B$2:J1023,9,0)</f>
        <v>(38) 3756-1406</v>
      </c>
      <c r="R31" s="12" t="str">
        <f>VLOOKUP(B31,SAOM!B$2:K1469,10,0)</f>
        <v>Rua Padre Laerte Oliveira, 0 - Centro</v>
      </c>
      <c r="S31" s="17" t="str">
        <f>VLOOKUP(B31,SAOM!B$2:L1749,11,0)</f>
        <v>(38) 3756-1406</v>
      </c>
      <c r="T31" s="33">
        <v>40937</v>
      </c>
      <c r="U31" s="8" t="str">
        <f>VLOOKUP(B31,SAOM!B$2:M1329,12,0)</f>
        <v>00:20:0E:10:48:3D</v>
      </c>
      <c r="V31" s="12">
        <v>40938</v>
      </c>
      <c r="W31" s="8" t="s">
        <v>2337</v>
      </c>
      <c r="X31" s="39">
        <v>40938</v>
      </c>
      <c r="Y31" s="42">
        <v>40954</v>
      </c>
      <c r="Z31" s="105" t="s">
        <v>753</v>
      </c>
      <c r="AA31" s="42">
        <v>40938</v>
      </c>
      <c r="AB31" s="8"/>
    </row>
    <row r="32" spans="1:28">
      <c r="A32" s="15">
        <v>669</v>
      </c>
      <c r="B32" s="75" t="s">
        <v>51</v>
      </c>
      <c r="C32" s="12">
        <v>40868</v>
      </c>
      <c r="D32" s="12">
        <f t="shared" si="0"/>
        <v>40913</v>
      </c>
      <c r="E32" s="47" t="s">
        <v>503</v>
      </c>
      <c r="F32" s="12">
        <v>40891</v>
      </c>
      <c r="G32" s="7" t="s">
        <v>768</v>
      </c>
      <c r="H32" s="7" t="s">
        <v>501</v>
      </c>
      <c r="I32" s="7" t="s">
        <v>508</v>
      </c>
      <c r="J32" s="8" t="s">
        <v>187</v>
      </c>
      <c r="K32" s="8" t="s">
        <v>596</v>
      </c>
      <c r="L32" s="8" t="s">
        <v>597</v>
      </c>
      <c r="M32" s="9" t="str">
        <f>VLOOKUP(B32,SAOM!B$2:H1024,7,0)</f>
        <v>-</v>
      </c>
      <c r="N32" s="24">
        <v>4035</v>
      </c>
      <c r="O32" s="12" t="str">
        <f>VLOOKUP(B32,SAOM!B$2:I1024,8,0)</f>
        <v>-</v>
      </c>
      <c r="P32" s="12" t="str">
        <f>VLOOKUP(B32,AG_Lider!A$1:F1382,6,0)</f>
        <v>VODANET</v>
      </c>
      <c r="Q32" s="17" t="str">
        <f>VLOOKUP(B32,SAOM!B$2:J1024,9,0)</f>
        <v>Yonara Meireles Martins</v>
      </c>
      <c r="R32" s="12" t="str">
        <f>VLOOKUP(B32,SAOM!B$2:K1470,10,0)</f>
        <v>Rua Pedra Azul, 0 - Centro</v>
      </c>
      <c r="S32" s="17" t="str">
        <f>VLOOKUP(B32,SAOM!B$2:L1750,11,0)</f>
        <v>(33) 3754-1310</v>
      </c>
      <c r="T32" s="33"/>
      <c r="U32" s="8" t="str">
        <f>VLOOKUP(B32,SAOM!B$2:M1330,12,0)</f>
        <v>-</v>
      </c>
      <c r="V32" s="12"/>
      <c r="W32" s="8"/>
      <c r="X32" s="39"/>
      <c r="Y32" s="42"/>
      <c r="Z32" s="106" t="s">
        <v>684</v>
      </c>
      <c r="AA32" s="42">
        <v>40931</v>
      </c>
      <c r="AB32" s="8"/>
    </row>
    <row r="33" spans="1:29">
      <c r="A33" s="15">
        <v>670</v>
      </c>
      <c r="B33" s="75" t="s">
        <v>53</v>
      </c>
      <c r="C33" s="12">
        <v>40868</v>
      </c>
      <c r="D33" s="12">
        <f t="shared" si="0"/>
        <v>40913</v>
      </c>
      <c r="E33" s="47">
        <f>C33+60</f>
        <v>40928</v>
      </c>
      <c r="F33" s="47" t="s">
        <v>503</v>
      </c>
      <c r="G33" s="7" t="s">
        <v>519</v>
      </c>
      <c r="H33" s="7" t="s">
        <v>501</v>
      </c>
      <c r="I33" s="7" t="s">
        <v>503</v>
      </c>
      <c r="J33" s="8" t="s">
        <v>188</v>
      </c>
      <c r="K33" s="8" t="s">
        <v>598</v>
      </c>
      <c r="L33" s="8" t="s">
        <v>599</v>
      </c>
      <c r="M33" s="9" t="str">
        <f>VLOOKUP(B33,SAOM!B$2:H1025,7,0)</f>
        <v>SES-CADA-0670</v>
      </c>
      <c r="N33" s="24">
        <v>4033</v>
      </c>
      <c r="O33" s="12">
        <f>VLOOKUP(B33,SAOM!B$2:I1025,8,0)</f>
        <v>40927</v>
      </c>
      <c r="P33" s="12" t="str">
        <f>VLOOKUP(B33,AG_Lider!A$1:F1383,6,0)</f>
        <v>CONCLUÍDO</v>
      </c>
      <c r="Q33" s="17" t="str">
        <f>VLOOKUP(B33,SAOM!B$2:J1025,9,0)</f>
        <v>Brunielle Felicia da Silva</v>
      </c>
      <c r="R33" s="12" t="str">
        <f>VLOOKUP(B33,SAOM!B$2:K1471,10,0)</f>
        <v>avenida Das Nações, 10 - Centro</v>
      </c>
      <c r="S33" s="17" t="str">
        <f>VLOOKUP(B33,SAOM!B$2:L1751,11,0)</f>
        <v>(34) 3265-1101</v>
      </c>
      <c r="T33" s="33">
        <v>40893</v>
      </c>
      <c r="U33" s="8" t="str">
        <f>VLOOKUP(B33,SAOM!B$2:M1331,12,0)</f>
        <v>00:20:0E:10:48:9F</v>
      </c>
      <c r="V33" s="12">
        <v>40927</v>
      </c>
      <c r="W33" s="8" t="s">
        <v>4134</v>
      </c>
      <c r="X33" s="39">
        <v>40927</v>
      </c>
      <c r="Y33" s="42">
        <v>41012</v>
      </c>
      <c r="Z33" s="105" t="s">
        <v>753</v>
      </c>
      <c r="AA33" s="42">
        <v>40927</v>
      </c>
      <c r="AB33" s="8"/>
    </row>
    <row r="34" spans="1:29" ht="15" customHeight="1">
      <c r="A34" s="15">
        <v>671</v>
      </c>
      <c r="B34" s="75" t="s">
        <v>54</v>
      </c>
      <c r="C34" s="12">
        <v>40868</v>
      </c>
      <c r="D34" s="12">
        <f t="shared" si="0"/>
        <v>40913</v>
      </c>
      <c r="E34" s="47">
        <v>40939</v>
      </c>
      <c r="F34" s="62">
        <v>40914</v>
      </c>
      <c r="G34" s="7" t="s">
        <v>519</v>
      </c>
      <c r="H34" s="7" t="s">
        <v>501</v>
      </c>
      <c r="I34" s="7" t="s">
        <v>503</v>
      </c>
      <c r="J34" s="8" t="s">
        <v>189</v>
      </c>
      <c r="K34" s="8" t="s">
        <v>600</v>
      </c>
      <c r="L34" s="8" t="s">
        <v>601</v>
      </c>
      <c r="M34" s="9" t="str">
        <f>VLOOKUP(B34,SAOM!B$2:H1026,7,0)</f>
        <v>SES-CANA-0671</v>
      </c>
      <c r="N34" s="24">
        <v>4033</v>
      </c>
      <c r="O34" s="12">
        <f>VLOOKUP(B34,SAOM!B$2:I1026,8,0)</f>
        <v>40931</v>
      </c>
      <c r="P34" s="12" t="s">
        <v>518</v>
      </c>
      <c r="Q34" s="17" t="str">
        <f>VLOOKUP(B34,SAOM!B$2:J1026,9,0)</f>
        <v>André Luiz Ignachitti Honório</v>
      </c>
      <c r="R34" s="12" t="str">
        <f>VLOOKUP(B34,SAOM!B$2:K1472,10,0)</f>
        <v>Rua João Ferreira, 216 A - Centro</v>
      </c>
      <c r="S34" s="17" t="str">
        <f>VLOOKUP(B34,SAOM!B$2:L1752,11,0)</f>
        <v>(32) 3745-1288</v>
      </c>
      <c r="T34" s="33">
        <v>40931</v>
      </c>
      <c r="U34" s="8" t="str">
        <f>VLOOKUP(B34,SAOM!B$2:M1332,12,0)</f>
        <v>00:20:0E:10:48:47</v>
      </c>
      <c r="V34" s="12">
        <v>40931</v>
      </c>
      <c r="W34" s="8" t="s">
        <v>1979</v>
      </c>
      <c r="X34" s="39">
        <v>40932</v>
      </c>
      <c r="Y34" s="42">
        <v>41012</v>
      </c>
      <c r="Z34" s="105" t="s">
        <v>753</v>
      </c>
      <c r="AA34" s="42">
        <v>40932</v>
      </c>
      <c r="AB34" s="42"/>
    </row>
    <row r="35" spans="1:29">
      <c r="A35" s="15">
        <v>672</v>
      </c>
      <c r="B35" s="75" t="s">
        <v>56</v>
      </c>
      <c r="C35" s="12">
        <v>40868</v>
      </c>
      <c r="D35" s="12">
        <v>41085</v>
      </c>
      <c r="E35" s="47">
        <v>41085</v>
      </c>
      <c r="F35" s="12">
        <v>40891</v>
      </c>
      <c r="G35" s="7" t="s">
        <v>519</v>
      </c>
      <c r="H35" s="7" t="s">
        <v>501</v>
      </c>
      <c r="I35" s="7" t="s">
        <v>503</v>
      </c>
      <c r="J35" s="8" t="s">
        <v>190</v>
      </c>
      <c r="K35" s="8" t="s">
        <v>602</v>
      </c>
      <c r="L35" s="8" t="s">
        <v>603</v>
      </c>
      <c r="M35" s="9" t="str">
        <f>VLOOKUP(B35,SAOM!B$2:H1027,7,0)</f>
        <v>SES-CAIO-0672</v>
      </c>
      <c r="N35" s="24">
        <v>4035</v>
      </c>
      <c r="O35" s="12">
        <f>VLOOKUP(B35,SAOM!B$2:I1027,8,0)</f>
        <v>41081</v>
      </c>
      <c r="P35" s="12" t="str">
        <f>VLOOKUP(B35,AG_Lider!A$1:F1385,6,0)</f>
        <v>VODANET</v>
      </c>
      <c r="Q35" s="17" t="str">
        <f>VLOOKUP(B35,SAOM!B$2:J1027,9,0)</f>
        <v>Valguienes Teodoro de Souza Junior</v>
      </c>
      <c r="R35" s="12" t="str">
        <f>VLOOKUP(B35,SAOM!B$2:K1473,10,0)</f>
        <v>Rua Hildelbrando Cabral, 0 - Centro</v>
      </c>
      <c r="S35" s="17" t="str">
        <f>VLOOKUP(B35,SAOM!B$2:L1753,11,0)</f>
        <v>(33) 9984-6212</v>
      </c>
      <c r="T35" s="33"/>
      <c r="U35" s="8" t="str">
        <f>VLOOKUP(B35,SAOM!B$2:M1333,12,0)</f>
        <v>00:20:0e:10:49:d4</v>
      </c>
      <c r="V35" s="12">
        <v>41081</v>
      </c>
      <c r="W35" s="8" t="s">
        <v>3305</v>
      </c>
      <c r="X35" s="39">
        <v>41082</v>
      </c>
      <c r="Y35" s="42">
        <v>41081</v>
      </c>
      <c r="Z35" s="39" t="s">
        <v>4037</v>
      </c>
      <c r="AA35" s="42">
        <v>41060</v>
      </c>
      <c r="AB35" t="s">
        <v>4625</v>
      </c>
    </row>
    <row r="36" spans="1:29" ht="15" customHeight="1">
      <c r="A36" s="15">
        <v>673</v>
      </c>
      <c r="B36" s="75" t="s">
        <v>58</v>
      </c>
      <c r="C36" s="12">
        <v>40868</v>
      </c>
      <c r="D36" s="12">
        <f t="shared" si="0"/>
        <v>40913</v>
      </c>
      <c r="E36" s="47">
        <v>40939</v>
      </c>
      <c r="F36" s="62">
        <v>40914</v>
      </c>
      <c r="G36" s="7" t="s">
        <v>519</v>
      </c>
      <c r="H36" s="7" t="s">
        <v>501</v>
      </c>
      <c r="I36" s="7" t="s">
        <v>503</v>
      </c>
      <c r="J36" s="45" t="s">
        <v>191</v>
      </c>
      <c r="K36" s="8" t="s">
        <v>604</v>
      </c>
      <c r="L36" s="8" t="s">
        <v>605</v>
      </c>
      <c r="M36" s="9" t="str">
        <f>VLOOKUP(B36,SAOM!B$2:H1028,7,0)</f>
        <v>SES-CADE-0673</v>
      </c>
      <c r="N36" s="24">
        <v>4033</v>
      </c>
      <c r="O36" s="12">
        <f>VLOOKUP(B36,SAOM!B$2:I1028,8,0)</f>
        <v>40931</v>
      </c>
      <c r="P36" s="12" t="str">
        <f>VLOOKUP(B36,AG_Lider!A$1:F1386,6,0)</f>
        <v>CONCLUÍDO</v>
      </c>
      <c r="Q36" s="17" t="str">
        <f>VLOOKUP(B36,SAOM!B$2:J1028,9,0)</f>
        <v>Tatiane Bastos da Silva</v>
      </c>
      <c r="R36" s="12" t="str">
        <f>VLOOKUP(B36,SAOM!B$2:K1474,10,0)</f>
        <v>Rua Jacarandá, 215 - Vila Isabel</v>
      </c>
      <c r="S36" s="17" t="str">
        <f>VLOOKUP(B36,SAOM!B$2:L1754,11,0)</f>
        <v>(35) 3865-1292</v>
      </c>
      <c r="T36" s="33">
        <v>40931</v>
      </c>
      <c r="U36" s="8" t="str">
        <f>VLOOKUP(B36,SAOM!B$2:M1334,12,0)</f>
        <v>00:20:0E:10:48:5E</v>
      </c>
      <c r="V36" s="12">
        <v>40931</v>
      </c>
      <c r="W36" s="8" t="s">
        <v>4133</v>
      </c>
      <c r="X36" s="39">
        <v>40932</v>
      </c>
      <c r="Y36" s="42">
        <v>40954</v>
      </c>
      <c r="Z36" s="105" t="s">
        <v>753</v>
      </c>
      <c r="AA36" s="42">
        <v>40932</v>
      </c>
      <c r="AB36" s="8"/>
    </row>
    <row r="37" spans="1:29" ht="15" customHeight="1">
      <c r="A37" s="23">
        <v>674</v>
      </c>
      <c r="B37" s="75" t="s">
        <v>60</v>
      </c>
      <c r="C37" s="12">
        <v>40868</v>
      </c>
      <c r="D37" s="12">
        <f t="shared" si="0"/>
        <v>40913</v>
      </c>
      <c r="E37" s="47">
        <f>C37+60</f>
        <v>40928</v>
      </c>
      <c r="F37" s="12">
        <v>40892</v>
      </c>
      <c r="G37" s="7" t="s">
        <v>519</v>
      </c>
      <c r="H37" s="7" t="s">
        <v>745</v>
      </c>
      <c r="I37" s="7" t="s">
        <v>503</v>
      </c>
      <c r="J37" s="45" t="s">
        <v>192</v>
      </c>
      <c r="K37" s="8" t="s">
        <v>606</v>
      </c>
      <c r="L37" s="8" t="s">
        <v>607</v>
      </c>
      <c r="M37" s="9" t="str">
        <f>VLOOKUP(B37,SAOM!B$2:H1029,7,0)</f>
        <v>SES-CAHO-0674</v>
      </c>
      <c r="N37" s="24">
        <v>4033</v>
      </c>
      <c r="O37" s="12">
        <f>VLOOKUP(B37,SAOM!B$2:I1029,8,0)</f>
        <v>40962</v>
      </c>
      <c r="P37" s="12" t="e">
        <f>VLOOKUP(B37,AG_Lider!A$1:F1387,6,0)</f>
        <v>#N/A</v>
      </c>
      <c r="Q37" s="17" t="str">
        <f>VLOOKUP(B37,SAOM!B$2:J1029,9,0)</f>
        <v>Thalita Ferreira Tartaro</v>
      </c>
      <c r="R37" s="12" t="str">
        <f>VLOOKUP(B37,SAOM!B$2:K1475,10,0)</f>
        <v>Avenida Josefa Rodrigues da Silva, 0 - Centro</v>
      </c>
      <c r="S37" s="17" t="str">
        <f>VLOOKUP(B37,SAOM!B$2:L1755,11,0)</f>
        <v>(34) 3454-8273</v>
      </c>
      <c r="T37" s="33"/>
      <c r="U37" s="8" t="str">
        <f>VLOOKUP(B37,SAOM!B$2:M1335,12,0)</f>
        <v>00:20:0E:10:49:EA</v>
      </c>
      <c r="V37" s="12">
        <v>40967</v>
      </c>
      <c r="W37" s="8" t="s">
        <v>2697</v>
      </c>
      <c r="X37" s="39">
        <v>40973</v>
      </c>
      <c r="Y37" s="41"/>
      <c r="Z37" s="105"/>
      <c r="AA37" s="42">
        <v>40973</v>
      </c>
      <c r="AB37" s="8"/>
    </row>
    <row r="38" spans="1:29" ht="15" customHeight="1">
      <c r="A38" s="15">
        <v>675</v>
      </c>
      <c r="B38" s="75" t="s">
        <v>62</v>
      </c>
      <c r="C38" s="12">
        <v>40868</v>
      </c>
      <c r="D38" s="12">
        <f t="shared" si="0"/>
        <v>40913</v>
      </c>
      <c r="E38" s="47">
        <v>40951</v>
      </c>
      <c r="F38" s="12">
        <v>40891</v>
      </c>
      <c r="G38" s="7" t="s">
        <v>519</v>
      </c>
      <c r="H38" s="7" t="s">
        <v>501</v>
      </c>
      <c r="I38" s="7" t="s">
        <v>503</v>
      </c>
      <c r="J38" s="8" t="s">
        <v>193</v>
      </c>
      <c r="K38" s="8" t="s">
        <v>608</v>
      </c>
      <c r="L38" s="8" t="s">
        <v>609</v>
      </c>
      <c r="M38" s="9" t="str">
        <f>VLOOKUP(B38,SAOM!B$2:H1030,7,0)</f>
        <v>SES-CACO-0675</v>
      </c>
      <c r="N38" s="24">
        <v>4033</v>
      </c>
      <c r="O38" s="12">
        <f>VLOOKUP(B38,SAOM!B$2:I1030,8,0)</f>
        <v>40934</v>
      </c>
      <c r="P38" s="12" t="str">
        <f>VLOOKUP(B38,AG_Lider!A$1:F1388,6,0)</f>
        <v>CONCLUÍDO</v>
      </c>
      <c r="Q38" s="17" t="str">
        <f>VLOOKUP(B38,SAOM!B$2:J1030,9,0)</f>
        <v>Fabiana de Deus Caixeta Resende</v>
      </c>
      <c r="R38" s="12" t="str">
        <f>VLOOKUP(B38,SAOM!B$2:K1476,10,0)</f>
        <v>Rua Epaminondas Mota, 16 - Centro</v>
      </c>
      <c r="S38" s="17" t="str">
        <f>VLOOKUP(B38,SAOM!B$2:L1756,11,0)</f>
        <v>(34) 3248-1100</v>
      </c>
      <c r="T38" s="33">
        <v>40932</v>
      </c>
      <c r="U38" s="8" t="str">
        <f>VLOOKUP(B38,SAOM!B$2:M1336,12,0)</f>
        <v>00:20:0E:10:48:7D</v>
      </c>
      <c r="V38" s="12">
        <v>40933</v>
      </c>
      <c r="W38" s="8" t="s">
        <v>1645</v>
      </c>
      <c r="X38" s="39">
        <v>40934</v>
      </c>
      <c r="Y38" s="42">
        <v>40954</v>
      </c>
      <c r="Z38" s="105" t="s">
        <v>2693</v>
      </c>
      <c r="AA38" s="42">
        <v>40934</v>
      </c>
      <c r="AB38" s="8"/>
    </row>
    <row r="39" spans="1:29" ht="15" customHeight="1">
      <c r="A39" s="15">
        <v>676</v>
      </c>
      <c r="B39" s="75" t="s">
        <v>64</v>
      </c>
      <c r="C39" s="12">
        <v>40868</v>
      </c>
      <c r="D39" s="12">
        <f t="shared" si="0"/>
        <v>40913</v>
      </c>
      <c r="E39" s="47">
        <f>C39+60</f>
        <v>40928</v>
      </c>
      <c r="F39" s="47" t="s">
        <v>503</v>
      </c>
      <c r="G39" s="7" t="s">
        <v>519</v>
      </c>
      <c r="H39" s="7" t="s">
        <v>501</v>
      </c>
      <c r="I39" s="7" t="s">
        <v>503</v>
      </c>
      <c r="J39" s="8" t="s">
        <v>194</v>
      </c>
      <c r="K39" s="8" t="s">
        <v>610</v>
      </c>
      <c r="L39" s="8" t="s">
        <v>611</v>
      </c>
      <c r="M39" s="9" t="str">
        <f>VLOOKUP(B39,SAOM!B$2:H1031,7,0)</f>
        <v>SES-CAAS-0676</v>
      </c>
      <c r="N39" s="24">
        <v>4033</v>
      </c>
      <c r="O39" s="12">
        <f>VLOOKUP(B39,SAOM!B$2:I1031,8,0)</f>
        <v>40917</v>
      </c>
      <c r="P39" s="12" t="str">
        <f>VLOOKUP(B39,AG_Lider!A$1:F1389,6,0)</f>
        <v>CONCLUÍDO</v>
      </c>
      <c r="Q39" s="17" t="str">
        <f>VLOOKUP(B39,SAOM!B$2:J1031,9,0)</f>
        <v>Eliana Brambati Martins</v>
      </c>
      <c r="R39" s="12" t="str">
        <f>VLOOKUP(B39,SAOM!B$2:K1477,10,0)</f>
        <v>Rua Outra Banda, 0 - Vista Alegre</v>
      </c>
      <c r="S39" s="17" t="str">
        <f>VLOOKUP(B39,SAOM!B$2:L1757,11,0)</f>
        <v>(31) 3832-7125</v>
      </c>
      <c r="T39" s="33">
        <v>40892</v>
      </c>
      <c r="U39" s="8" t="str">
        <f>VLOOKUP(B39,SAOM!B$2:M1337,12,0)</f>
        <v>00:20:0E:10:48:91</v>
      </c>
      <c r="V39" s="12">
        <v>40918</v>
      </c>
      <c r="W39" s="8" t="s">
        <v>2337</v>
      </c>
      <c r="X39" s="39">
        <v>40918</v>
      </c>
      <c r="Y39" s="42">
        <v>40927</v>
      </c>
      <c r="Z39" s="105" t="s">
        <v>753</v>
      </c>
      <c r="AA39" s="42">
        <v>40918</v>
      </c>
      <c r="AB39" s="8"/>
    </row>
    <row r="40" spans="1:29">
      <c r="A40" s="15">
        <v>677</v>
      </c>
      <c r="B40" s="75" t="s">
        <v>66</v>
      </c>
      <c r="C40" s="12">
        <v>40868</v>
      </c>
      <c r="D40" s="12">
        <f t="shared" si="0"/>
        <v>40913</v>
      </c>
      <c r="E40" s="47">
        <f>C40+60</f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195</v>
      </c>
      <c r="K40" s="8" t="s">
        <v>612</v>
      </c>
      <c r="L40" s="8" t="s">
        <v>613</v>
      </c>
      <c r="M40" s="9" t="str">
        <f>VLOOKUP(B40,SAOM!B$2:H1032,7,0)</f>
        <v>SES-CEAS-0677</v>
      </c>
      <c r="N40" s="24">
        <v>4035</v>
      </c>
      <c r="O40" s="12">
        <f>VLOOKUP(B40,SAOM!B$2:I1032,8,0)</f>
        <v>40917</v>
      </c>
      <c r="P40" s="12" t="str">
        <f>VLOOKUP(B40,AG_Lider!A$1:F1390,6,0)</f>
        <v>CONCLUÍDO</v>
      </c>
      <c r="Q40" s="17" t="str">
        <f>VLOOKUP(B40,SAOM!B$2:J1032,9,0)</f>
        <v>Rosiane Dias Lopes Diniz</v>
      </c>
      <c r="R40" s="12" t="str">
        <f>VLOOKUP(B40,SAOM!B$2:K1478,10,0)</f>
        <v>Rua Primeiro de março, 0 - Centro</v>
      </c>
      <c r="S40" s="17" t="str">
        <f>VLOOKUP(B40,SAOM!B$2:L1758,11,0)</f>
        <v>(33) 3243-1232</v>
      </c>
      <c r="T40" s="33">
        <v>40899</v>
      </c>
      <c r="U40" s="8" t="str">
        <f>VLOOKUP(B40,SAOM!B$2:M1338,12,0)</f>
        <v>00:20:0E:10:48:A7</v>
      </c>
      <c r="V40" s="12">
        <v>40920</v>
      </c>
      <c r="W40" s="8" t="s">
        <v>1602</v>
      </c>
      <c r="X40" s="39">
        <v>40920</v>
      </c>
      <c r="Y40" s="42">
        <v>41012</v>
      </c>
      <c r="Z40" s="105" t="s">
        <v>753</v>
      </c>
      <c r="AA40" s="42">
        <v>40920</v>
      </c>
      <c r="AB40" s="8"/>
      <c r="AC40" s="14"/>
    </row>
    <row r="41" spans="1:29" ht="15" customHeight="1">
      <c r="A41" s="15">
        <v>678</v>
      </c>
      <c r="B41" s="75" t="s">
        <v>68</v>
      </c>
      <c r="C41" s="12">
        <v>40868</v>
      </c>
      <c r="D41" s="12">
        <f t="shared" si="0"/>
        <v>40913</v>
      </c>
      <c r="E41" s="47">
        <v>40932</v>
      </c>
      <c r="F41" s="62">
        <v>40914</v>
      </c>
      <c r="G41" s="7" t="s">
        <v>519</v>
      </c>
      <c r="H41" s="7" t="s">
        <v>501</v>
      </c>
      <c r="I41" s="7" t="s">
        <v>503</v>
      </c>
      <c r="J41" s="8" t="s">
        <v>196</v>
      </c>
      <c r="K41" s="8" t="s">
        <v>614</v>
      </c>
      <c r="L41" s="8" t="s">
        <v>615</v>
      </c>
      <c r="M41" s="9" t="str">
        <f>VLOOKUP(B41,SAOM!B$2:H1033,7,0)</f>
        <v>SES-CLES-0678</v>
      </c>
      <c r="N41" s="24">
        <v>4035</v>
      </c>
      <c r="O41" s="12">
        <f>VLOOKUP(B41,SAOM!B$2:I1033,8,0)</f>
        <v>40917</v>
      </c>
      <c r="P41" s="12" t="str">
        <f>VLOOKUP(B41,AG_Lider!A$1:F1391,6,0)</f>
        <v>CONCLUÍDO</v>
      </c>
      <c r="Q41" s="17" t="str">
        <f>VLOOKUP(B41,SAOM!B$2:J1033,9,0)</f>
        <v>Adão Augusto Soares Lima Junior</v>
      </c>
      <c r="R41" s="12" t="str">
        <f>VLOOKUP(B41,SAOM!B$2:K1479,10,0)</f>
        <v>Rua Clovis Prates, 398 - Centro</v>
      </c>
      <c r="S41" s="17" t="str">
        <f>VLOOKUP(B41,SAOM!B$2:L1759,11,0)</f>
        <v>(38) 3237-1124 - -</v>
      </c>
      <c r="T41" s="33">
        <v>40891</v>
      </c>
      <c r="U41" s="8" t="str">
        <f>VLOOKUP(B41,SAOM!B$2:M1339,12,0)</f>
        <v>00:20:0E:10:48:77</v>
      </c>
      <c r="V41" s="12">
        <v>40918</v>
      </c>
      <c r="W41" s="8" t="s">
        <v>4135</v>
      </c>
      <c r="X41" s="39">
        <v>40918</v>
      </c>
      <c r="Y41" s="42">
        <v>41012</v>
      </c>
      <c r="Z41" s="105" t="s">
        <v>753</v>
      </c>
      <c r="AA41" s="42">
        <v>40918</v>
      </c>
      <c r="AB41" s="8"/>
    </row>
    <row r="42" spans="1:29" ht="15" customHeight="1">
      <c r="A42" s="15">
        <v>679</v>
      </c>
      <c r="B42" s="75" t="s">
        <v>70</v>
      </c>
      <c r="C42" s="12">
        <v>40868</v>
      </c>
      <c r="D42" s="12">
        <f>E42</f>
        <v>41104</v>
      </c>
      <c r="E42" s="47">
        <v>41104</v>
      </c>
      <c r="F42" s="12">
        <v>40892</v>
      </c>
      <c r="G42" s="44" t="s">
        <v>756</v>
      </c>
      <c r="H42" s="7" t="s">
        <v>501</v>
      </c>
      <c r="I42" s="7" t="s">
        <v>503</v>
      </c>
      <c r="J42" s="8" t="s">
        <v>197</v>
      </c>
      <c r="K42" s="8" t="s">
        <v>616</v>
      </c>
      <c r="L42" s="8" t="s">
        <v>617</v>
      </c>
      <c r="M42" s="9" t="str">
        <f>VLOOKUP(B42,SAOM!B$2:H1034,7,0)</f>
        <v>-</v>
      </c>
      <c r="N42" s="24">
        <v>4035</v>
      </c>
      <c r="O42" s="12" t="str">
        <f>VLOOKUP(B42,SAOM!B$2:I1034,8,0)</f>
        <v>-</v>
      </c>
      <c r="P42" s="12" t="str">
        <f>VLOOKUP(B42,AG_Lider!A$1:F1392,6,0)</f>
        <v>VODANET</v>
      </c>
      <c r="Q42" s="17" t="str">
        <f>VLOOKUP(B42,SAOM!B$2:J1034,9,0)</f>
        <v>Hermes Lima Madureira</v>
      </c>
      <c r="R42" s="12" t="str">
        <f>VLOOKUP(B42,SAOM!B$2:K1480,10,0)</f>
        <v>Rua Francisco Leite, 0 - Centro</v>
      </c>
      <c r="S42" s="17" t="str">
        <f>VLOOKUP(B42,SAOM!B$2:L1760,11,0)</f>
        <v xml:space="preserve">(38) 99723291 </v>
      </c>
      <c r="T42" s="33"/>
      <c r="U42" s="8" t="str">
        <f>VLOOKUP(B42,SAOM!B$2:M1340,12,0)</f>
        <v>-</v>
      </c>
      <c r="V42" s="12"/>
      <c r="W42" s="8"/>
      <c r="X42" s="39"/>
      <c r="Y42" s="42"/>
      <c r="Z42" s="106" t="s">
        <v>4579</v>
      </c>
      <c r="AA42" s="42">
        <v>41078</v>
      </c>
      <c r="AB42" s="42"/>
    </row>
    <row r="43" spans="1:29" s="50" customFormat="1" ht="15" customHeight="1">
      <c r="A43" s="15">
        <v>680</v>
      </c>
      <c r="B43" s="75" t="s">
        <v>72</v>
      </c>
      <c r="C43" s="12">
        <v>40868</v>
      </c>
      <c r="D43" s="12">
        <f t="shared" si="0"/>
        <v>40913</v>
      </c>
      <c r="E43" s="47">
        <v>40939</v>
      </c>
      <c r="F43" s="62">
        <v>40914</v>
      </c>
      <c r="G43" s="7" t="s">
        <v>519</v>
      </c>
      <c r="H43" s="7" t="s">
        <v>501</v>
      </c>
      <c r="I43" s="7" t="s">
        <v>503</v>
      </c>
      <c r="J43" s="45" t="s">
        <v>198</v>
      </c>
      <c r="K43" s="8" t="s">
        <v>618</v>
      </c>
      <c r="L43" s="8" t="s">
        <v>619</v>
      </c>
      <c r="M43" s="9" t="str">
        <f>VLOOKUP(B43,SAOM!B$2:H1035,7,0)</f>
        <v>SES-COAL-0680</v>
      </c>
      <c r="N43" s="24">
        <v>4033</v>
      </c>
      <c r="O43" s="12">
        <f>VLOOKUP(B43,SAOM!B$2:I1035,8,0)</f>
        <v>40932</v>
      </c>
      <c r="P43" s="12" t="str">
        <f>VLOOKUP(B43,AG_Lider!A$1:F1393,6,0)</f>
        <v>CONCLUÍDO</v>
      </c>
      <c r="Q43" s="17" t="str">
        <f>VLOOKUP(B43,SAOM!B$2:J1035,9,0)</f>
        <v>Ana Tereza Moreira</v>
      </c>
      <c r="R43" s="12" t="str">
        <f>VLOOKUP(B43,SAOM!B$2:K1481,10,0)</f>
        <v>Rua Prudente de Moraes, 4469 - Centro</v>
      </c>
      <c r="S43" s="17" t="str">
        <f>VLOOKUP(B43,SAOM!B$2:L1761,11,0)</f>
        <v>(35) 3424-1709</v>
      </c>
      <c r="T43" s="33">
        <v>40932</v>
      </c>
      <c r="U43" s="8" t="str">
        <f>VLOOKUP(B43,SAOM!B$2:M1341,12,0)</f>
        <v>00:20:0E:10:48:A6</v>
      </c>
      <c r="V43" s="12">
        <v>40933</v>
      </c>
      <c r="W43" s="8" t="s">
        <v>4133</v>
      </c>
      <c r="X43" s="39">
        <v>40934</v>
      </c>
      <c r="Y43" s="42">
        <v>40954</v>
      </c>
      <c r="Z43" s="105" t="s">
        <v>2692</v>
      </c>
      <c r="AA43" s="42">
        <v>40934</v>
      </c>
      <c r="AB43" s="45"/>
    </row>
    <row r="44" spans="1:29" ht="15" customHeight="1">
      <c r="A44" s="15">
        <v>681</v>
      </c>
      <c r="B44" s="75" t="s">
        <v>74</v>
      </c>
      <c r="C44" s="12">
        <v>40868</v>
      </c>
      <c r="D44" s="12">
        <f t="shared" si="0"/>
        <v>40913</v>
      </c>
      <c r="E44" s="47">
        <f t="shared" ref="E44:E55" si="1">C44+60</f>
        <v>40928</v>
      </c>
      <c r="F44" s="47" t="s">
        <v>503</v>
      </c>
      <c r="G44" s="7" t="s">
        <v>519</v>
      </c>
      <c r="H44" s="7" t="s">
        <v>501</v>
      </c>
      <c r="I44" s="7" t="s">
        <v>503</v>
      </c>
      <c r="J44" s="8" t="s">
        <v>199</v>
      </c>
      <c r="K44" s="8" t="s">
        <v>620</v>
      </c>
      <c r="L44" s="8" t="s">
        <v>621</v>
      </c>
      <c r="M44" s="9" t="str">
        <f>VLOOKUP(B44,SAOM!B$2:H1036,7,0)</f>
        <v>SES-COTE-0681</v>
      </c>
      <c r="N44" s="24">
        <v>4033</v>
      </c>
      <c r="O44" s="12">
        <f>VLOOKUP(B44,SAOM!B$2:I1036,8,0)</f>
        <v>40920</v>
      </c>
      <c r="P44" s="12" t="str">
        <f>VLOOKUP(B44,AG_Lider!A$1:F1394,6,0)</f>
        <v>CONCLUÍDO</v>
      </c>
      <c r="Q44" s="17" t="str">
        <f>VLOOKUP(B44,SAOM!B$2:J1036,9,0)</f>
        <v>Raquel Silva de Carvalho</v>
      </c>
      <c r="R44" s="12" t="str">
        <f>VLOOKUP(B44,SAOM!B$2:K1482,10,0)</f>
        <v>Rua Teodomiro Milanez Brandão, 3 - Centro</v>
      </c>
      <c r="S44" s="17" t="str">
        <f>VLOOKUP(B44,SAOM!B$2:L1762,11,0)</f>
        <v>(31) 3869-1001</v>
      </c>
      <c r="T44" s="33">
        <v>40892</v>
      </c>
      <c r="U44" s="8" t="str">
        <f>VLOOKUP(B44,SAOM!B$2:M1342,12,0)</f>
        <v>00:20:0E:10:48:3C</v>
      </c>
      <c r="V44" s="12">
        <v>40921</v>
      </c>
      <c r="W44" s="8" t="s">
        <v>4133</v>
      </c>
      <c r="X44" s="39">
        <v>40921</v>
      </c>
      <c r="Y44" s="42">
        <v>40927</v>
      </c>
      <c r="Z44" s="105" t="s">
        <v>746</v>
      </c>
      <c r="AA44" s="42">
        <v>40924</v>
      </c>
      <c r="AB44" s="8"/>
    </row>
    <row r="45" spans="1:29" ht="15" customHeight="1">
      <c r="A45" s="23">
        <v>682</v>
      </c>
      <c r="B45" s="75" t="s">
        <v>76</v>
      </c>
      <c r="C45" s="12">
        <v>40868</v>
      </c>
      <c r="D45" s="12">
        <f t="shared" si="0"/>
        <v>40913</v>
      </c>
      <c r="E45" s="47">
        <f t="shared" si="1"/>
        <v>40928</v>
      </c>
      <c r="F45" s="12">
        <v>40891</v>
      </c>
      <c r="G45" s="7" t="s">
        <v>519</v>
      </c>
      <c r="H45" s="7" t="s">
        <v>745</v>
      </c>
      <c r="I45" s="7" t="s">
        <v>503</v>
      </c>
      <c r="J45" s="45" t="s">
        <v>200</v>
      </c>
      <c r="K45" s="8" t="s">
        <v>622</v>
      </c>
      <c r="L45" s="8" t="s">
        <v>623</v>
      </c>
      <c r="M45" s="9" t="str">
        <f>VLOOKUP(B45,SAOM!B$2:H1037,7,0)</f>
        <v>SES-COTA-0682</v>
      </c>
      <c r="N45" s="24">
        <v>4033</v>
      </c>
      <c r="O45" s="12">
        <f>VLOOKUP(B45,SAOM!B$2:I1037,8,0)</f>
        <v>40970</v>
      </c>
      <c r="P45" s="12" t="e">
        <f>VLOOKUP(B45,AG_Lider!A$1:F1395,6,0)</f>
        <v>#N/A</v>
      </c>
      <c r="Q45" s="17" t="str">
        <f>VLOOKUP(B45,SAOM!B$2:J1037,9,0)</f>
        <v>Tarcizio Henrique Zago</v>
      </c>
      <c r="R45" s="12" t="str">
        <f>VLOOKUP(B45,SAOM!B$2:K1483,10,0)</f>
        <v>Avenida Juquinha Mendonça, 437 - Centro</v>
      </c>
      <c r="S45" s="17" t="str">
        <f>VLOOKUP(B45,SAOM!B$2:L1763,11,0)</f>
        <v>(34) 3353-1451</v>
      </c>
      <c r="T45" s="33"/>
      <c r="U45" s="8" t="str">
        <f>VLOOKUP(B45,SAOM!B$2:M1343,12,0)</f>
        <v>00:20:0E:10:49:BD</v>
      </c>
      <c r="V45" s="12">
        <v>40976</v>
      </c>
      <c r="W45" s="8" t="s">
        <v>2697</v>
      </c>
      <c r="X45" s="39">
        <v>40976</v>
      </c>
      <c r="Y45" s="41"/>
      <c r="Z45" s="105"/>
      <c r="AA45" s="42">
        <v>40976</v>
      </c>
      <c r="AB45" s="8"/>
    </row>
    <row r="46" spans="1:29" ht="15" customHeight="1">
      <c r="A46" s="51">
        <v>683</v>
      </c>
      <c r="B46" s="77" t="s">
        <v>78</v>
      </c>
      <c r="C46" s="12">
        <v>40868</v>
      </c>
      <c r="D46" s="12">
        <f t="shared" si="0"/>
        <v>40913</v>
      </c>
      <c r="E46" s="47">
        <f t="shared" si="1"/>
        <v>40928</v>
      </c>
      <c r="F46" s="47" t="s">
        <v>503</v>
      </c>
      <c r="G46" s="7" t="s">
        <v>519</v>
      </c>
      <c r="H46" s="7" t="s">
        <v>501</v>
      </c>
      <c r="I46" s="7" t="s">
        <v>503</v>
      </c>
      <c r="J46" s="45" t="s">
        <v>201</v>
      </c>
      <c r="K46" s="45" t="s">
        <v>624</v>
      </c>
      <c r="L46" s="45" t="s">
        <v>625</v>
      </c>
      <c r="M46" s="9" t="str">
        <f>VLOOKUP(B46,SAOM!B$2:H1038,7,0)</f>
        <v>SES-COGO-0683</v>
      </c>
      <c r="N46" s="46">
        <v>4033</v>
      </c>
      <c r="O46" s="12">
        <f>VLOOKUP(B46,SAOM!B$2:I1038,8,0)</f>
        <v>40917</v>
      </c>
      <c r="P46" s="47" t="str">
        <f>VLOOKUP(B46,AG_Lider!A$1:F1396,6,0)</f>
        <v>CONCLUÍDO</v>
      </c>
      <c r="Q46" s="17" t="str">
        <f>VLOOKUP(B46,SAOM!B$2:J1038,9,0)</f>
        <v>Naiara Nureiev de Paula Maia</v>
      </c>
      <c r="R46" s="12" t="str">
        <f>VLOOKUP(B46,SAOM!B$2:K1484,10,0)</f>
        <v>Rua Do Rosário, 64 - Centro</v>
      </c>
      <c r="S46" s="17" t="str">
        <f>VLOOKUP(B46,SAOM!B$2:L1764,11,0)</f>
        <v>(31) 3715-1942</v>
      </c>
      <c r="T46" s="48">
        <v>40892</v>
      </c>
      <c r="U46" s="8" t="str">
        <f>VLOOKUP(B46,SAOM!B$2:M1344,12,0)</f>
        <v>00:20:0E:10:48:A4</v>
      </c>
      <c r="V46" s="47">
        <v>40919</v>
      </c>
      <c r="W46" s="8" t="s">
        <v>4134</v>
      </c>
      <c r="X46" s="49">
        <v>40919</v>
      </c>
      <c r="Y46" s="67">
        <v>40927</v>
      </c>
      <c r="Z46" s="105" t="s">
        <v>753</v>
      </c>
      <c r="AA46" s="67">
        <v>40919</v>
      </c>
      <c r="AB46" s="42"/>
    </row>
    <row r="47" spans="1:29" ht="15" customHeight="1">
      <c r="A47" s="15">
        <v>684</v>
      </c>
      <c r="B47" s="75" t="s">
        <v>80</v>
      </c>
      <c r="C47" s="12">
        <v>40868</v>
      </c>
      <c r="D47" s="12">
        <f t="shared" si="0"/>
        <v>40913</v>
      </c>
      <c r="E47" s="47">
        <f t="shared" si="1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8" t="s">
        <v>202</v>
      </c>
      <c r="K47" s="8" t="s">
        <v>626</v>
      </c>
      <c r="L47" s="8" t="s">
        <v>627</v>
      </c>
      <c r="M47" s="9" t="str">
        <f>VLOOKUP(B47,SAOM!B$2:H1039,7,0)</f>
        <v>SES-COTA-0684</v>
      </c>
      <c r="N47" s="24">
        <v>4035</v>
      </c>
      <c r="O47" s="12">
        <f>VLOOKUP(B47,SAOM!B$2:I1039,8,0)</f>
        <v>40920</v>
      </c>
      <c r="P47" s="12" t="str">
        <f>VLOOKUP(B47,AG_Lider!A$1:F1397,6,0)</f>
        <v>CONCLUÍDO</v>
      </c>
      <c r="Q47" s="17" t="str">
        <f>VLOOKUP(B47,SAOM!B$2:J1039,9,0)</f>
        <v>Marianne Almeida Jardim</v>
      </c>
      <c r="R47" s="12" t="str">
        <f>VLOOKUP(B47,SAOM!B$2:K1485,10,0)</f>
        <v>Rua Severo Leão, 0 - Centro</v>
      </c>
      <c r="S47" s="17" t="str">
        <f>VLOOKUP(B47,SAOM!B$2:L1765,11,0)</f>
        <v>(33) 8834-8257</v>
      </c>
      <c r="T47" s="33">
        <v>40891</v>
      </c>
      <c r="U47" s="8" t="str">
        <f>VLOOKUP(B47,SAOM!B$2:M1345,12,0)</f>
        <v>00:20:0E:10:48:70</v>
      </c>
      <c r="V47" s="12">
        <v>40919</v>
      </c>
      <c r="W47" s="8" t="s">
        <v>2337</v>
      </c>
      <c r="X47" s="39">
        <v>40919</v>
      </c>
      <c r="Y47" s="42">
        <v>40954</v>
      </c>
      <c r="Z47" s="105" t="s">
        <v>2694</v>
      </c>
      <c r="AA47" s="42">
        <v>40919</v>
      </c>
      <c r="AB47" s="8"/>
    </row>
    <row r="48" spans="1:29">
      <c r="A48" s="15">
        <v>685</v>
      </c>
      <c r="B48" s="75" t="s">
        <v>82</v>
      </c>
      <c r="C48" s="12">
        <v>40868</v>
      </c>
      <c r="D48" s="12">
        <f t="shared" si="0"/>
        <v>40913</v>
      </c>
      <c r="E48" s="47">
        <f t="shared" si="1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203</v>
      </c>
      <c r="K48" s="8" t="s">
        <v>628</v>
      </c>
      <c r="L48" s="8" t="s">
        <v>629</v>
      </c>
      <c r="M48" s="9" t="str">
        <f>VLOOKUP(B48,SAOM!B$2:H1040,7,0)</f>
        <v>SES-DERA-0685</v>
      </c>
      <c r="N48" s="24">
        <v>4033</v>
      </c>
      <c r="O48" s="12">
        <f>VLOOKUP(B48,SAOM!B$2:I1040,8,0)</f>
        <v>40924</v>
      </c>
      <c r="P48" s="12" t="str">
        <f>VLOOKUP(B48,AG_Lider!A$1:F1398,6,0)</f>
        <v>CONCLUÍDO</v>
      </c>
      <c r="Q48" s="17" t="str">
        <f>VLOOKUP(B48,SAOM!B$2:J1040,9,0)</f>
        <v>Thiago Siqueita Marques</v>
      </c>
      <c r="R48" s="12" t="str">
        <f>VLOOKUP(B48,SAOM!B$2:K1486,10,0)</f>
        <v>Avenida Juscelino K de Oliveira, 0 - Centro</v>
      </c>
      <c r="S48" s="17" t="str">
        <f>VLOOKUP(B48,SAOM!B$2:L1766,11,0)</f>
        <v>(35) 3624-1677</v>
      </c>
      <c r="T48" s="33">
        <v>40892</v>
      </c>
      <c r="U48" s="8" t="str">
        <f>VLOOKUP(B48,SAOM!B$2:M1346,12,0)</f>
        <v>00:20:0E:10:48:68</v>
      </c>
      <c r="V48" s="12">
        <v>40925</v>
      </c>
      <c r="W48" s="8" t="s">
        <v>4133</v>
      </c>
      <c r="X48" s="39">
        <v>40925</v>
      </c>
      <c r="Y48" s="42">
        <v>40927</v>
      </c>
      <c r="Z48" s="105" t="s">
        <v>747</v>
      </c>
      <c r="AA48" s="42">
        <v>40925</v>
      </c>
      <c r="AB48" s="8"/>
    </row>
    <row r="49" spans="1:28" ht="15" customHeight="1">
      <c r="A49" s="15">
        <v>686</v>
      </c>
      <c r="B49" s="77" t="s">
        <v>84</v>
      </c>
      <c r="C49" s="12">
        <v>40868</v>
      </c>
      <c r="D49" s="12">
        <f t="shared" si="0"/>
        <v>40913</v>
      </c>
      <c r="E49" s="47">
        <f t="shared" si="1"/>
        <v>40928</v>
      </c>
      <c r="F49" s="12">
        <v>40891</v>
      </c>
      <c r="G49" s="7" t="s">
        <v>519</v>
      </c>
      <c r="H49" s="7" t="s">
        <v>745</v>
      </c>
      <c r="I49" s="7" t="s">
        <v>503</v>
      </c>
      <c r="J49" s="45" t="s">
        <v>204</v>
      </c>
      <c r="K49" s="8" t="s">
        <v>630</v>
      </c>
      <c r="L49" s="8" t="s">
        <v>631</v>
      </c>
      <c r="M49" s="9" t="str">
        <f>VLOOKUP(B49,SAOM!B$2:H1041,7,0)</f>
        <v>SES-DETA-0686</v>
      </c>
      <c r="N49" s="24">
        <v>4033</v>
      </c>
      <c r="O49" s="12">
        <f>VLOOKUP(B49,SAOM!B$2:I1041,8,0)</f>
        <v>40968</v>
      </c>
      <c r="P49" s="12" t="e">
        <f>VLOOKUP(B49,AG_Lider!A$1:F1399,6,0)</f>
        <v>#N/A</v>
      </c>
      <c r="Q49" s="17" t="str">
        <f>VLOOKUP(B49,SAOM!B$2:J1041,9,0)</f>
        <v>Viviane Cristina Palma</v>
      </c>
      <c r="R49" s="12" t="str">
        <f>VLOOKUP(B49,SAOM!B$2:K1487,10,0)</f>
        <v>Rua Aparecida Nunes, 170 - Cohab</v>
      </c>
      <c r="S49" s="17" t="str">
        <f>VLOOKUP(B49,SAOM!B$2:L1767,11,0)</f>
        <v>(34) 3325-1375</v>
      </c>
      <c r="T49" s="33"/>
      <c r="U49" s="8" t="str">
        <f>VLOOKUP(B49,SAOM!B$2:M1347,12,0)</f>
        <v>00:20:0E:10:4A:25</v>
      </c>
      <c r="V49" s="12">
        <v>40991</v>
      </c>
      <c r="W49" s="8" t="s">
        <v>2697</v>
      </c>
      <c r="X49" s="39">
        <v>40991</v>
      </c>
      <c r="Y49" s="42"/>
      <c r="Z49" s="105" t="s">
        <v>2473</v>
      </c>
      <c r="AA49" s="42">
        <v>40991</v>
      </c>
      <c r="AB49" s="8"/>
    </row>
    <row r="50" spans="1:28" ht="15" customHeight="1">
      <c r="A50" s="15">
        <v>687</v>
      </c>
      <c r="B50" s="75" t="s">
        <v>86</v>
      </c>
      <c r="C50" s="12">
        <v>40868</v>
      </c>
      <c r="D50" s="12">
        <f t="shared" si="0"/>
        <v>40913</v>
      </c>
      <c r="E50" s="47">
        <f t="shared" si="1"/>
        <v>40928</v>
      </c>
      <c r="F50" s="47" t="s">
        <v>503</v>
      </c>
      <c r="G50" s="7" t="s">
        <v>519</v>
      </c>
      <c r="H50" s="7" t="s">
        <v>501</v>
      </c>
      <c r="I50" s="7" t="s">
        <v>503</v>
      </c>
      <c r="J50" s="8" t="s">
        <v>205</v>
      </c>
      <c r="K50" s="8" t="s">
        <v>632</v>
      </c>
      <c r="L50" s="8" t="s">
        <v>633</v>
      </c>
      <c r="M50" s="9" t="str">
        <f>VLOOKUP(B50,SAOM!B$2:H1042,7,0)</f>
        <v>SES-DINO-0687</v>
      </c>
      <c r="N50" s="24">
        <v>4033</v>
      </c>
      <c r="O50" s="12">
        <f>VLOOKUP(B50,SAOM!B$2:I1042,8,0)</f>
        <v>40898</v>
      </c>
      <c r="P50" s="12" t="str">
        <f>VLOOKUP(B50,AG_Lider!A$1:F1400,6,0)</f>
        <v>CONCLUÍDO</v>
      </c>
      <c r="Q50" s="17" t="str">
        <f>VLOOKUP(B50,SAOM!B$2:J1042,9,0)</f>
        <v>Maycron William Bissiatti Fava</v>
      </c>
      <c r="R50" s="12" t="str">
        <f>VLOOKUP(B50,SAOM!B$2:K1488,10,0)</f>
        <v>Rua José Victor de Oliveira, 211 - Givisiez</v>
      </c>
      <c r="S50" s="17" t="str">
        <f>VLOOKUP(B50,SAOM!B$2:L1768,11,0)</f>
        <v>(32) 3743-1053</v>
      </c>
      <c r="T50" s="33">
        <v>40891</v>
      </c>
      <c r="U50" s="8" t="str">
        <f>VLOOKUP(B50,SAOM!B$2:M1348,12,0)</f>
        <v>00:20:0E:10:48:3E</v>
      </c>
      <c r="V50" s="12">
        <v>40904</v>
      </c>
      <c r="W50" s="8" t="s">
        <v>1979</v>
      </c>
      <c r="X50" s="39">
        <v>40905</v>
      </c>
      <c r="Y50" s="42">
        <v>41012</v>
      </c>
      <c r="Z50" s="105" t="s">
        <v>753</v>
      </c>
      <c r="AA50" s="42">
        <v>40900</v>
      </c>
      <c r="AB50" s="8"/>
    </row>
    <row r="51" spans="1:28" ht="15" customHeight="1">
      <c r="A51" s="15">
        <v>688</v>
      </c>
      <c r="B51" s="75" t="s">
        <v>88</v>
      </c>
      <c r="C51" s="12">
        <v>40868</v>
      </c>
      <c r="D51" s="12">
        <f t="shared" si="0"/>
        <v>40913</v>
      </c>
      <c r="E51" s="47">
        <f t="shared" si="1"/>
        <v>40928</v>
      </c>
      <c r="F51" s="12">
        <v>40892</v>
      </c>
      <c r="G51" s="7" t="s">
        <v>519</v>
      </c>
      <c r="H51" s="7" t="s">
        <v>745</v>
      </c>
      <c r="I51" s="7" t="s">
        <v>503</v>
      </c>
      <c r="J51" s="45" t="s">
        <v>206</v>
      </c>
      <c r="K51" s="8" t="s">
        <v>634</v>
      </c>
      <c r="L51" s="8" t="s">
        <v>635</v>
      </c>
      <c r="M51" s="9" t="str">
        <f>VLOOKUP(B51,SAOM!B$2:H1043,7,0)</f>
        <v>SES-DOOS-0688</v>
      </c>
      <c r="N51" s="24">
        <v>4033</v>
      </c>
      <c r="O51" s="12">
        <f>VLOOKUP(B51,SAOM!B$2:I1043,8,0)</f>
        <v>40995</v>
      </c>
      <c r="P51" s="12" t="e">
        <f>VLOOKUP(B51,AG_Lider!A$1:F1401,6,0)</f>
        <v>#N/A</v>
      </c>
      <c r="Q51" s="17" t="str">
        <f>VLOOKUP(B51,SAOM!B$2:J1043,9,0)</f>
        <v>Marcelle Malta Marques</v>
      </c>
      <c r="R51" s="12" t="str">
        <f>VLOOKUP(B51,SAOM!B$2:K1489,10,0)</f>
        <v>Rua Francisco Bernardes, 484 - Centro</v>
      </c>
      <c r="S51" s="17" t="str">
        <f>VLOOKUP(B51,SAOM!B$2:L1769,11,0)</f>
        <v>(32) 3553-2482</v>
      </c>
      <c r="T51" s="33"/>
      <c r="U51" s="8" t="str">
        <f>VLOOKUP(B51,SAOM!B$2:M1349,12,0)</f>
        <v>00:20:0e:10:49:f5</v>
      </c>
      <c r="V51" s="12">
        <v>40997</v>
      </c>
      <c r="W51" s="8" t="s">
        <v>694</v>
      </c>
      <c r="X51" s="39">
        <v>40998</v>
      </c>
      <c r="Y51" s="42"/>
      <c r="Z51" s="105"/>
      <c r="AA51" s="42">
        <v>41002</v>
      </c>
      <c r="AB51" s="8"/>
    </row>
    <row r="52" spans="1:28" ht="15" customHeight="1">
      <c r="A52" s="15">
        <v>689</v>
      </c>
      <c r="B52" s="75" t="s">
        <v>90</v>
      </c>
      <c r="C52" s="12">
        <v>40868</v>
      </c>
      <c r="D52" s="12">
        <f t="shared" si="0"/>
        <v>40913</v>
      </c>
      <c r="E52" s="47">
        <f t="shared" si="1"/>
        <v>40928</v>
      </c>
      <c r="F52" s="47" t="s">
        <v>503</v>
      </c>
      <c r="G52" s="7" t="s">
        <v>519</v>
      </c>
      <c r="H52" s="7" t="s">
        <v>501</v>
      </c>
      <c r="I52" s="7" t="s">
        <v>503</v>
      </c>
      <c r="J52" s="8" t="s">
        <v>207</v>
      </c>
      <c r="K52" s="8" t="s">
        <v>636</v>
      </c>
      <c r="L52" s="8" t="s">
        <v>637</v>
      </c>
      <c r="M52" s="9" t="str">
        <f>VLOOKUP(B52,SAOM!B$2:H1044,7,0)</f>
        <v>SES-FOAS-0689</v>
      </c>
      <c r="N52" s="24">
        <v>4033</v>
      </c>
      <c r="O52" s="12">
        <f>VLOOKUP(B52,SAOM!B$2:I1044,8,0)</f>
        <v>40924</v>
      </c>
      <c r="P52" s="12" t="str">
        <f>VLOOKUP(B52,AG_Lider!A$1:F1402,6,0)</f>
        <v>CONCLUÍDO</v>
      </c>
      <c r="Q52" s="17" t="str">
        <f>VLOOKUP(B52,SAOM!B$2:J1044,9,0)</f>
        <v>Juscelino Leão Carvalhaes Prado</v>
      </c>
      <c r="R52" s="12" t="str">
        <f>VLOOKUP(B52,SAOM!B$2:K1490,10,0)</f>
        <v>Rua Santa Cruz, 315 - Centro</v>
      </c>
      <c r="S52" s="17" t="str">
        <f>VLOOKUP(B52,SAOM!B$2:L1770,11,0)</f>
        <v>(35) 3537-1638</v>
      </c>
      <c r="T52" s="33">
        <v>40923</v>
      </c>
      <c r="U52" s="8" t="str">
        <f>VLOOKUP(B52,SAOM!B$2:M1350,12,0)</f>
        <v>00:20:0E:10:48:93</v>
      </c>
      <c r="V52" s="12">
        <v>40924</v>
      </c>
      <c r="W52" s="8" t="s">
        <v>1584</v>
      </c>
      <c r="X52" s="39">
        <v>40925</v>
      </c>
      <c r="Y52" s="42">
        <v>40927</v>
      </c>
      <c r="Z52" s="105" t="s">
        <v>748</v>
      </c>
      <c r="AA52" s="42">
        <v>40925</v>
      </c>
      <c r="AB52" s="8"/>
    </row>
    <row r="53" spans="1:28">
      <c r="A53" s="15">
        <v>690</v>
      </c>
      <c r="B53" s="75" t="s">
        <v>92</v>
      </c>
      <c r="C53" s="12">
        <v>40868</v>
      </c>
      <c r="D53" s="12">
        <f t="shared" si="0"/>
        <v>40913</v>
      </c>
      <c r="E53" s="47">
        <f t="shared" si="1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208</v>
      </c>
      <c r="K53" s="8" t="s">
        <v>638</v>
      </c>
      <c r="L53" s="8" t="s">
        <v>639</v>
      </c>
      <c r="M53" s="9" t="str">
        <f>VLOOKUP(B53,SAOM!B$2:H1045,7,0)</f>
        <v>SES-FOAS-0690</v>
      </c>
      <c r="N53" s="24">
        <v>4033</v>
      </c>
      <c r="O53" s="12">
        <f>VLOOKUP(B53,SAOM!B$2:I1045,8,0)</f>
        <v>40900</v>
      </c>
      <c r="P53" s="12" t="str">
        <f>VLOOKUP(B53,AG_Lider!A$1:F1403,6,0)</f>
        <v>CONCLUÍDO</v>
      </c>
      <c r="Q53" s="17" t="str">
        <f>VLOOKUP(B53,SAOM!B$2:J1045,9,0)</f>
        <v>Alvaro Dorneles Cordeiro Valadares Machado</v>
      </c>
      <c r="R53" s="12" t="str">
        <f>VLOOKUP(B53,SAOM!B$2:K1491,10,0)</f>
        <v>Rua Renato Azeredo, 210 - Centro</v>
      </c>
      <c r="S53" s="17" t="str">
        <f>VLOOKUP(B53,SAOM!B$2:L1771,11,0)</f>
        <v>(31) 3716-7154</v>
      </c>
      <c r="T53" s="33">
        <v>40892</v>
      </c>
      <c r="U53" s="8" t="str">
        <f>VLOOKUP(B53,SAOM!B$2:M1351,12,0)</f>
        <v>00:20:0E:10:48:63</v>
      </c>
      <c r="V53" s="12">
        <v>40904</v>
      </c>
      <c r="W53" s="8" t="s">
        <v>4134</v>
      </c>
      <c r="X53" s="39">
        <v>40905</v>
      </c>
      <c r="Y53" s="42">
        <v>40927</v>
      </c>
      <c r="Z53" s="105" t="s">
        <v>752</v>
      </c>
      <c r="AA53" s="42">
        <v>40904</v>
      </c>
      <c r="AB53" s="8"/>
    </row>
    <row r="54" spans="1:28">
      <c r="A54" s="15">
        <v>691</v>
      </c>
      <c r="B54" s="75" t="s">
        <v>94</v>
      </c>
      <c r="C54" s="12">
        <v>40868</v>
      </c>
      <c r="D54" s="12">
        <f t="shared" si="0"/>
        <v>40913</v>
      </c>
      <c r="E54" s="47">
        <f t="shared" si="1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209</v>
      </c>
      <c r="K54" s="8" t="s">
        <v>640</v>
      </c>
      <c r="L54" s="8" t="s">
        <v>641</v>
      </c>
      <c r="M54" s="9" t="str">
        <f>VLOOKUP(B54,SAOM!B$2:H1046,7,0)</f>
        <v>SES-FRAR-0691</v>
      </c>
      <c r="N54" s="24">
        <v>4035</v>
      </c>
      <c r="O54" s="12">
        <f>VLOOKUP(B54,SAOM!B$2:I1046,8,0)</f>
        <v>40921</v>
      </c>
      <c r="P54" s="12" t="str">
        <f>VLOOKUP(B54,AG_Lider!A$1:F1404,6,0)</f>
        <v>CONCLUÍDO</v>
      </c>
      <c r="Q54" s="17" t="str">
        <f>VLOOKUP(B54,SAOM!B$2:J1046,9,0)</f>
        <v>Daniella Augusta Hollerbach</v>
      </c>
      <c r="R54" s="12" t="str">
        <f>VLOOKUP(B54,SAOM!B$2:K1492,10,0)</f>
        <v>Rua Oswaldo Alves Machado, 0 - Centro</v>
      </c>
      <c r="S54" s="17" t="str">
        <f>VLOOKUP(B54,SAOM!B$2:L1772,11,0)</f>
        <v>(33) 3512-1210</v>
      </c>
      <c r="T54" s="33">
        <v>40899</v>
      </c>
      <c r="U54" s="8" t="str">
        <f>VLOOKUP(B54,SAOM!B$2:M1352,12,0)</f>
        <v>00:20:0E:10:48:8D</v>
      </c>
      <c r="V54" s="12">
        <v>40924</v>
      </c>
      <c r="W54" s="8" t="s">
        <v>4134</v>
      </c>
      <c r="X54" s="39">
        <v>40924</v>
      </c>
      <c r="Y54" s="12" t="s">
        <v>2695</v>
      </c>
      <c r="Z54" s="105"/>
      <c r="AA54" s="42">
        <v>40924</v>
      </c>
      <c r="AB54" s="8"/>
    </row>
    <row r="55" spans="1:28" ht="15" customHeight="1">
      <c r="A55" s="15">
        <v>692</v>
      </c>
      <c r="B55" s="75" t="s">
        <v>96</v>
      </c>
      <c r="C55" s="12">
        <v>40868</v>
      </c>
      <c r="D55" s="12">
        <f t="shared" si="0"/>
        <v>40913</v>
      </c>
      <c r="E55" s="47">
        <f t="shared" si="1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210</v>
      </c>
      <c r="K55" s="8" t="s">
        <v>642</v>
      </c>
      <c r="L55" s="8" t="s">
        <v>643</v>
      </c>
      <c r="M55" s="9" t="str">
        <f>VLOOKUP(B55,SAOM!B$2:H1047,7,0)</f>
        <v>SES-GONA-0692</v>
      </c>
      <c r="N55" s="24">
        <v>4033</v>
      </c>
      <c r="O55" s="12">
        <f>VLOOKUP(B55,SAOM!B$2:I1047,8,0)</f>
        <v>40912</v>
      </c>
      <c r="P55" s="12" t="str">
        <f>VLOOKUP(B55,AG_Lider!A$1:F1405,6,0)</f>
        <v>CONCLUÍDO</v>
      </c>
      <c r="Q55" s="17" t="str">
        <f>VLOOKUP(B55,SAOM!B$2:J1047,9,0)</f>
        <v>Adhemar Januzzi Mazzoni</v>
      </c>
      <c r="R55" s="12" t="str">
        <f>VLOOKUP(B55,SAOM!B$2:K1493,10,0)</f>
        <v>Rua Farmacêutico Vespasiano Pinto Vieira, 0 - Centro</v>
      </c>
      <c r="S55" s="17" t="str">
        <f>VLOOKUP(B55,SAOM!B$2:L1773,11,0)</f>
        <v>(32) 3274-5517</v>
      </c>
      <c r="T55" s="33">
        <v>40891</v>
      </c>
      <c r="U55" s="8" t="str">
        <f>VLOOKUP(B55,SAOM!B$2:M1353,12,0)</f>
        <v>00:20:0E:10:48:69</v>
      </c>
      <c r="V55" s="12">
        <v>40913</v>
      </c>
      <c r="W55" s="8" t="s">
        <v>1979</v>
      </c>
      <c r="X55" s="39">
        <v>40913</v>
      </c>
      <c r="Y55" s="42">
        <v>40954</v>
      </c>
      <c r="Z55" s="105" t="s">
        <v>753</v>
      </c>
      <c r="AA55" s="42">
        <v>40913</v>
      </c>
      <c r="AB55" s="8"/>
    </row>
    <row r="56" spans="1:28" ht="15" customHeight="1">
      <c r="A56" s="15">
        <v>693</v>
      </c>
      <c r="B56" s="75" t="s">
        <v>98</v>
      </c>
      <c r="C56" s="12">
        <v>40868</v>
      </c>
      <c r="D56" s="12">
        <f t="shared" si="0"/>
        <v>40913</v>
      </c>
      <c r="E56" s="47">
        <v>40951</v>
      </c>
      <c r="F56" s="12">
        <v>40892</v>
      </c>
      <c r="G56" s="7" t="s">
        <v>519</v>
      </c>
      <c r="H56" s="7" t="s">
        <v>501</v>
      </c>
      <c r="I56" s="7" t="s">
        <v>503</v>
      </c>
      <c r="J56" s="8" t="s">
        <v>211</v>
      </c>
      <c r="K56" s="8" t="s">
        <v>522</v>
      </c>
      <c r="L56" s="8" t="s">
        <v>523</v>
      </c>
      <c r="M56" s="9" t="str">
        <f>VLOOKUP(B56,SAOM!B$2:H1048,7,0)</f>
        <v>SES-GUIA-0693</v>
      </c>
      <c r="N56" s="24">
        <v>4033</v>
      </c>
      <c r="O56" s="12">
        <f>VLOOKUP(B56,SAOM!B$2:I1048,8,0)</f>
        <v>40933</v>
      </c>
      <c r="P56" s="12" t="str">
        <f>VLOOKUP(B56,AG_Lider!A$1:F1406,6,0)</f>
        <v>CONCLUÍDO</v>
      </c>
      <c r="Q56" s="17" t="str">
        <f>VLOOKUP(B56,SAOM!B$2:J1048,9,0)</f>
        <v>Polliana Santiago Costa Mundim</v>
      </c>
      <c r="R56" s="12" t="str">
        <f>VLOOKUP(B56,SAOM!B$2:K1494,10,0)</f>
        <v xml:space="preserve">praça Pedro Guimarães, 245 - Centro </v>
      </c>
      <c r="S56" s="17" t="str">
        <f>VLOOKUP(B56,SAOM!B$2:L1774,11,0)</f>
        <v>(34) 3834-1924</v>
      </c>
      <c r="T56" s="33">
        <v>40930</v>
      </c>
      <c r="U56" s="8" t="str">
        <f>VLOOKUP(B56,SAOM!B$2:M1354,12,0)</f>
        <v>00:20:0E:10:48:48</v>
      </c>
      <c r="V56" s="12">
        <v>40931</v>
      </c>
      <c r="W56" s="8" t="s">
        <v>1645</v>
      </c>
      <c r="X56" s="39">
        <v>40932</v>
      </c>
      <c r="Y56" s="42">
        <v>40954</v>
      </c>
      <c r="Z56" s="105" t="s">
        <v>2692</v>
      </c>
      <c r="AA56" s="42">
        <v>40932</v>
      </c>
      <c r="AB56" s="8"/>
    </row>
    <row r="57" spans="1:28" ht="15" customHeight="1">
      <c r="A57" s="15">
        <v>694</v>
      </c>
      <c r="B57" s="75" t="s">
        <v>99</v>
      </c>
      <c r="C57" s="12">
        <v>40868</v>
      </c>
      <c r="D57" s="12">
        <v>41080</v>
      </c>
      <c r="E57" s="47">
        <v>41080</v>
      </c>
      <c r="F57" s="62">
        <v>40914</v>
      </c>
      <c r="G57" s="7" t="s">
        <v>519</v>
      </c>
      <c r="H57" s="7" t="s">
        <v>501</v>
      </c>
      <c r="I57" s="7" t="s">
        <v>503</v>
      </c>
      <c r="J57" s="8" t="s">
        <v>212</v>
      </c>
      <c r="K57" s="8" t="s">
        <v>644</v>
      </c>
      <c r="L57" s="8" t="s">
        <v>645</v>
      </c>
      <c r="M57" s="9" t="str">
        <f>VLOOKUP(B57,SAOM!B$2:H1049,7,0)</f>
        <v>SES-GUMA-0694</v>
      </c>
      <c r="N57" s="24">
        <v>4033</v>
      </c>
      <c r="O57" s="12">
        <f>VLOOKUP(B57,SAOM!B$2:I1049,8,0)</f>
        <v>41086</v>
      </c>
      <c r="P57" s="12" t="str">
        <f>VLOOKUP(B57,AG_Lider!A$1:F1407,6,0)</f>
        <v>VODANET</v>
      </c>
      <c r="Q57" s="17" t="str">
        <f>VLOOKUP(B57,SAOM!B$2:J1049,9,0)</f>
        <v>Helano Cunha</v>
      </c>
      <c r="R57" s="12" t="str">
        <f>VLOOKUP(B57,SAOM!B$2:K1495,10,0)</f>
        <v>Rua Vereador José Manoel, 0 - Centro</v>
      </c>
      <c r="S57" s="17" t="str">
        <f>VLOOKUP(B57,SAOM!B$2:L1775,11,0)</f>
        <v xml:space="preserve">(32)3553-1701/1225 </v>
      </c>
      <c r="T57" s="33"/>
      <c r="U57" s="8" t="str">
        <f>VLOOKUP(B57,SAOM!B$2:M1355,12,0)</f>
        <v>00:20:0e:10:52:c5</v>
      </c>
      <c r="V57" s="12">
        <v>41086</v>
      </c>
      <c r="W57" s="8" t="s">
        <v>1578</v>
      </c>
      <c r="X57" s="39">
        <v>41086</v>
      </c>
      <c r="Y57" s="42"/>
      <c r="Z57" s="107" t="s">
        <v>4109</v>
      </c>
      <c r="AA57" s="42">
        <v>41086</v>
      </c>
      <c r="AB57" s="8" t="s">
        <v>4856</v>
      </c>
    </row>
    <row r="58" spans="1:28" ht="15" customHeight="1">
      <c r="A58" s="15">
        <v>695</v>
      </c>
      <c r="B58" s="75" t="s">
        <v>101</v>
      </c>
      <c r="C58" s="12">
        <v>40868</v>
      </c>
      <c r="D58" s="12">
        <f t="shared" si="0"/>
        <v>40913</v>
      </c>
      <c r="E58" s="47">
        <v>40933</v>
      </c>
      <c r="F58" s="62">
        <v>40914</v>
      </c>
      <c r="G58" s="7" t="s">
        <v>519</v>
      </c>
      <c r="H58" s="7" t="s">
        <v>501</v>
      </c>
      <c r="I58" s="7" t="s">
        <v>503</v>
      </c>
      <c r="J58" s="8" t="s">
        <v>213</v>
      </c>
      <c r="K58" s="8" t="s">
        <v>646</v>
      </c>
      <c r="L58" s="8" t="s">
        <v>647</v>
      </c>
      <c r="M58" s="9" t="str">
        <f>VLOOKUP(B58,SAOM!B$2:H1050,7,0)</f>
        <v>SES-IBGA-0695</v>
      </c>
      <c r="N58" s="24">
        <v>4033</v>
      </c>
      <c r="O58" s="12">
        <f>VLOOKUP(B58,SAOM!B$2:I1050,8,0)</f>
        <v>40919</v>
      </c>
      <c r="P58" s="12" t="str">
        <f>VLOOKUP(B58,AG_Lider!A$1:F1408,6,0)</f>
        <v>CONCLUÍDO</v>
      </c>
      <c r="Q58" s="17" t="str">
        <f>VLOOKUP(B58,SAOM!B$2:J1050,9,0)</f>
        <v>Bianca Maria Gonzaga Silva</v>
      </c>
      <c r="R58" s="12" t="str">
        <f>VLOOKUP(B58,SAOM!B$2:K1496,10,0)</f>
        <v>Rua Rio Grande do Sul, 116 - Santana</v>
      </c>
      <c r="S58" s="17" t="str">
        <f>VLOOKUP(B58,SAOM!B$2:L1776,11,0)</f>
        <v>(32) 3347-1243</v>
      </c>
      <c r="T58" s="33">
        <v>40892</v>
      </c>
      <c r="U58" s="8" t="str">
        <f>VLOOKUP(B58,SAOM!B$2:M1356,12,0)</f>
        <v>00:20:0E:10:48:B0</v>
      </c>
      <c r="V58" s="12">
        <v>40919</v>
      </c>
      <c r="W58" s="8" t="s">
        <v>1584</v>
      </c>
      <c r="X58" s="39">
        <v>40919</v>
      </c>
      <c r="Y58" s="42">
        <v>41012</v>
      </c>
      <c r="Z58" s="105" t="s">
        <v>753</v>
      </c>
      <c r="AA58" s="42">
        <v>40919</v>
      </c>
      <c r="AB58" s="8"/>
    </row>
    <row r="59" spans="1:28" ht="15" customHeight="1">
      <c r="A59" s="15">
        <v>696</v>
      </c>
      <c r="B59" s="75" t="s">
        <v>103</v>
      </c>
      <c r="C59" s="12">
        <v>40868</v>
      </c>
      <c r="D59" s="12">
        <f t="shared" si="0"/>
        <v>40913</v>
      </c>
      <c r="E59" s="47">
        <f>C59+60</f>
        <v>40928</v>
      </c>
      <c r="F59" s="47" t="s">
        <v>503</v>
      </c>
      <c r="G59" s="7" t="s">
        <v>519</v>
      </c>
      <c r="H59" s="7" t="s">
        <v>501</v>
      </c>
      <c r="I59" s="7" t="s">
        <v>503</v>
      </c>
      <c r="J59" s="8" t="s">
        <v>214</v>
      </c>
      <c r="K59" s="8" t="s">
        <v>648</v>
      </c>
      <c r="L59" s="8" t="s">
        <v>649</v>
      </c>
      <c r="M59" s="9" t="str">
        <f>VLOOKUP(B59,SAOM!B$2:H1051,7,0)</f>
        <v>SES-IGGA-0696</v>
      </c>
      <c r="N59" s="24">
        <v>4033</v>
      </c>
      <c r="O59" s="12">
        <f>VLOOKUP(B59,SAOM!B$2:I1051,8,0)</f>
        <v>40918</v>
      </c>
      <c r="P59" s="12" t="str">
        <f>VLOOKUP(B59,AG_Lider!A$1:F1409,6,0)</f>
        <v>CONCLUÍDO</v>
      </c>
      <c r="Q59" s="17" t="str">
        <f>VLOOKUP(B59,SAOM!B$2:J1051,9,0)</f>
        <v>Leila Bastos Gomes</v>
      </c>
      <c r="R59" s="12" t="str">
        <f>VLOOKUP(B59,SAOM!B$2:K1497,10,0)</f>
        <v>Rua Pará de Minas, 179 - Centro</v>
      </c>
      <c r="S59" s="17" t="str">
        <f>VLOOKUP(B59,SAOM!B$2:L1777,11,0)</f>
        <v>(37) 3246-1191</v>
      </c>
      <c r="T59" s="33">
        <v>40892</v>
      </c>
      <c r="U59" s="8" t="str">
        <f>VLOOKUP(B59,SAOM!B$2:M1357,12,0)</f>
        <v>00:20:0E:10:48:61</v>
      </c>
      <c r="V59" s="12">
        <v>40918</v>
      </c>
      <c r="W59" s="8" t="s">
        <v>493</v>
      </c>
      <c r="X59" s="39">
        <v>40918</v>
      </c>
      <c r="Y59" s="42">
        <v>41012</v>
      </c>
      <c r="Z59" s="105" t="s">
        <v>753</v>
      </c>
      <c r="AA59" s="42">
        <v>40918</v>
      </c>
      <c r="AB59" s="8"/>
    </row>
    <row r="60" spans="1:28">
      <c r="A60" s="15">
        <v>697</v>
      </c>
      <c r="B60" s="75" t="s">
        <v>105</v>
      </c>
      <c r="C60" s="12">
        <v>40868</v>
      </c>
      <c r="D60" s="12">
        <f t="shared" si="0"/>
        <v>40913</v>
      </c>
      <c r="E60" s="47">
        <v>40939</v>
      </c>
      <c r="F60" s="12">
        <v>40919</v>
      </c>
      <c r="G60" s="7" t="s">
        <v>519</v>
      </c>
      <c r="H60" s="7" t="s">
        <v>501</v>
      </c>
      <c r="I60" s="7" t="s">
        <v>503</v>
      </c>
      <c r="J60" s="45" t="s">
        <v>215</v>
      </c>
      <c r="K60" s="8" t="s">
        <v>650</v>
      </c>
      <c r="L60" s="8" t="s">
        <v>651</v>
      </c>
      <c r="M60" s="9" t="str">
        <f>VLOOKUP(B60,SAOM!B$2:H1052,7,0)</f>
        <v>SES-INBA-0697</v>
      </c>
      <c r="N60" s="24">
        <v>4033</v>
      </c>
      <c r="O60" s="12">
        <f>VLOOKUP(B60,SAOM!B$2:I1052,8,0)</f>
        <v>40931</v>
      </c>
      <c r="P60" s="12" t="str">
        <f>VLOOKUP(B60,AG_Lider!A$1:F1410,6,0)</f>
        <v>CONCLUÍDO</v>
      </c>
      <c r="Q60" s="17" t="str">
        <f>VLOOKUP(B60,SAOM!B$2:J1052,9,0)</f>
        <v>Antônio Celso Neves Mariz</v>
      </c>
      <c r="R60" s="12" t="str">
        <f>VLOOKUP(B60,SAOM!B$2:K1498,10,0)</f>
        <v>avenida Geraldo Magalhães Mascarenhas, 469 - Centro</v>
      </c>
      <c r="S60" s="17" t="str">
        <f>VLOOKUP(B60,SAOM!B$2:L1778,11,0)</f>
        <v>(38) 3723-1267</v>
      </c>
      <c r="T60" s="33">
        <v>40932</v>
      </c>
      <c r="U60" s="8" t="str">
        <f>VLOOKUP(B60,SAOM!B$2:M1358,12,0)</f>
        <v>00:20:0E:10:48:B3</v>
      </c>
      <c r="V60" s="12">
        <v>40931</v>
      </c>
      <c r="W60" s="8" t="s">
        <v>4134</v>
      </c>
      <c r="X60" s="39">
        <v>40934</v>
      </c>
      <c r="Y60" s="42">
        <v>40954</v>
      </c>
      <c r="Z60" s="105" t="s">
        <v>753</v>
      </c>
      <c r="AA60" s="42">
        <v>40934</v>
      </c>
      <c r="AB60" s="8"/>
    </row>
    <row r="61" spans="1:28">
      <c r="A61" s="15">
        <v>698</v>
      </c>
      <c r="B61" s="75" t="s">
        <v>106</v>
      </c>
      <c r="C61" s="12">
        <v>40868</v>
      </c>
      <c r="D61" s="12">
        <f t="shared" si="0"/>
        <v>40913</v>
      </c>
      <c r="E61" s="47">
        <v>40931</v>
      </c>
      <c r="F61" s="62">
        <v>40918</v>
      </c>
      <c r="G61" s="7" t="s">
        <v>519</v>
      </c>
      <c r="H61" s="7" t="s">
        <v>501</v>
      </c>
      <c r="I61" s="7" t="s">
        <v>503</v>
      </c>
      <c r="J61" s="8" t="s">
        <v>216</v>
      </c>
      <c r="K61" s="8" t="s">
        <v>652</v>
      </c>
      <c r="L61" s="8" t="s">
        <v>653</v>
      </c>
      <c r="M61" s="9" t="str">
        <f>VLOOKUP(B61,SAOM!B$2:H1053,7,0)</f>
        <v>SES-ITGA-0698</v>
      </c>
      <c r="N61" s="24">
        <v>4033</v>
      </c>
      <c r="O61" s="12">
        <f>VLOOKUP(B61,SAOM!B$2:I1053,8,0)</f>
        <v>40921</v>
      </c>
      <c r="P61" s="12" t="s">
        <v>510</v>
      </c>
      <c r="Q61" s="17" t="str">
        <f>VLOOKUP(B61,SAOM!B$2:J1053,9,0)</f>
        <v>Rosangela Freitas Soares de Moraes Rezende</v>
      </c>
      <c r="R61" s="12" t="str">
        <f>VLOOKUP(B61,SAOM!B$2:K1499,10,0)</f>
        <v>Rua Otaviano Teodoro Leite, 423 - Centro</v>
      </c>
      <c r="S61" s="17" t="str">
        <f>VLOOKUP(B61,SAOM!B$2:L1779,11,0)</f>
        <v>(35) 3825-1230</v>
      </c>
      <c r="T61" s="33">
        <v>40920</v>
      </c>
      <c r="U61" s="8" t="str">
        <f>VLOOKUP(B61,SAOM!B$2:M1359,12,0)</f>
        <v>00:20:0E:10:48:45</v>
      </c>
      <c r="V61" s="12">
        <v>40921</v>
      </c>
      <c r="W61" s="8" t="s">
        <v>1584</v>
      </c>
      <c r="X61" s="39">
        <v>40921</v>
      </c>
      <c r="Y61" s="42">
        <v>41012</v>
      </c>
      <c r="Z61" s="105" t="s">
        <v>753</v>
      </c>
      <c r="AA61" s="42">
        <v>40921</v>
      </c>
      <c r="AB61" s="8"/>
    </row>
    <row r="62" spans="1:28" ht="15" customHeight="1">
      <c r="A62" s="15">
        <v>699</v>
      </c>
      <c r="B62" s="75" t="s">
        <v>107</v>
      </c>
      <c r="C62" s="12">
        <v>40868</v>
      </c>
      <c r="D62" s="12">
        <f t="shared" si="0"/>
        <v>40913</v>
      </c>
      <c r="E62" s="47">
        <f>C62+60</f>
        <v>40928</v>
      </c>
      <c r="F62" s="47" t="s">
        <v>503</v>
      </c>
      <c r="G62" s="7" t="s">
        <v>519</v>
      </c>
      <c r="H62" s="7" t="s">
        <v>501</v>
      </c>
      <c r="I62" s="7" t="s">
        <v>503</v>
      </c>
      <c r="J62" s="8" t="s">
        <v>217</v>
      </c>
      <c r="K62" s="8" t="s">
        <v>654</v>
      </c>
      <c r="L62" s="8" t="s">
        <v>655</v>
      </c>
      <c r="M62" s="9" t="str">
        <f>VLOOKUP(B62,SAOM!B$2:H1054,7,0)</f>
        <v>SES-JAUI-0699</v>
      </c>
      <c r="N62" s="24">
        <v>4033</v>
      </c>
      <c r="O62" s="12">
        <f>VLOOKUP(B62,SAOM!B$2:I1054,8,0)</f>
        <v>40920</v>
      </c>
      <c r="P62" s="12" t="s">
        <v>510</v>
      </c>
      <c r="Q62" s="17" t="str">
        <f>VLOOKUP(B62,SAOM!B$2:J1054,9,0)</f>
        <v>Carlos Alberto Corrua</v>
      </c>
      <c r="R62" s="12" t="str">
        <f>VLOOKUP(B62,SAOM!B$2:K1500,10,0)</f>
        <v>Rua Walter Nasser, 4 - Centro</v>
      </c>
      <c r="S62" s="17" t="str">
        <f>VLOOKUP(B62,SAOM!B$2:L1780,11,0)</f>
        <v>(35) 3593-1426</v>
      </c>
      <c r="T62" s="33">
        <v>40891</v>
      </c>
      <c r="U62" s="8" t="str">
        <f>VLOOKUP(B62,SAOM!B$2:M1360,12,0)</f>
        <v>00:20:0E:10:48:A9</v>
      </c>
      <c r="V62" s="12">
        <v>40921</v>
      </c>
      <c r="W62" s="8" t="s">
        <v>1645</v>
      </c>
      <c r="X62" s="39">
        <v>40921</v>
      </c>
      <c r="Y62" s="42">
        <v>40927</v>
      </c>
      <c r="Z62" s="105" t="s">
        <v>753</v>
      </c>
      <c r="AA62" s="42">
        <v>40921</v>
      </c>
      <c r="AB62" s="8"/>
    </row>
    <row r="63" spans="1:28" ht="15" customHeight="1">
      <c r="A63" s="15">
        <v>700</v>
      </c>
      <c r="B63" s="75" t="s">
        <v>109</v>
      </c>
      <c r="C63" s="12">
        <v>40868</v>
      </c>
      <c r="D63" s="12">
        <f t="shared" si="0"/>
        <v>40913</v>
      </c>
      <c r="E63" s="47">
        <v>40951</v>
      </c>
      <c r="F63" s="12">
        <v>40891</v>
      </c>
      <c r="G63" s="7" t="s">
        <v>519</v>
      </c>
      <c r="H63" s="7" t="s">
        <v>501</v>
      </c>
      <c r="I63" s="7" t="s">
        <v>503</v>
      </c>
      <c r="J63" s="8" t="s">
        <v>218</v>
      </c>
      <c r="K63" s="8" t="s">
        <v>656</v>
      </c>
      <c r="L63" s="8" t="s">
        <v>657</v>
      </c>
      <c r="M63" s="9" t="str">
        <f>VLOOKUP(B63,SAOM!B$2:H1055,7,0)</f>
        <v>SES-JEAS-0700</v>
      </c>
      <c r="N63" s="24">
        <v>4035</v>
      </c>
      <c r="O63" s="12">
        <f>VLOOKUP(B63,SAOM!B$2:I1055,8,0)</f>
        <v>40942</v>
      </c>
      <c r="P63" s="12" t="str">
        <f>VLOOKUP(B63,AG_Lider!A$1:F1413,6,0)</f>
        <v>CONCLUÍDO</v>
      </c>
      <c r="Q63" s="17" t="str">
        <f>VLOOKUP(B63,SAOM!B$2:J1055,9,0)</f>
        <v>Lilia Rodrigues do Nascimento</v>
      </c>
      <c r="R63" s="12" t="str">
        <f>VLOOKUP(B63,SAOM!B$2:K1501,10,0)</f>
        <v>Rua Pouso Alegre, 267 - Lagoinha</v>
      </c>
      <c r="S63" s="17" t="str">
        <f>VLOOKUP(B63,SAOM!B$2:L1781,11,0)</f>
        <v>(33) 3738-9087</v>
      </c>
      <c r="T63" s="33">
        <v>40945</v>
      </c>
      <c r="U63" s="8" t="str">
        <f>VLOOKUP(B63,SAOM!B$2:M1361,12,0)</f>
        <v xml:space="preserve">00:20:0E:10:48:41 </v>
      </c>
      <c r="V63" s="12">
        <v>40946</v>
      </c>
      <c r="W63" s="8" t="s">
        <v>1602</v>
      </c>
      <c r="X63" s="39">
        <v>40946</v>
      </c>
      <c r="Y63" s="42">
        <v>40984</v>
      </c>
      <c r="Z63" s="105" t="s">
        <v>2579</v>
      </c>
      <c r="AA63" s="42">
        <v>40946</v>
      </c>
      <c r="AB63" s="8"/>
    </row>
    <row r="64" spans="1:28">
      <c r="A64" s="15">
        <v>701</v>
      </c>
      <c r="B64" s="75" t="s">
        <v>111</v>
      </c>
      <c r="C64" s="12">
        <v>40868</v>
      </c>
      <c r="D64" s="12">
        <f t="shared" si="0"/>
        <v>40913</v>
      </c>
      <c r="E64" s="47">
        <v>40951</v>
      </c>
      <c r="F64" s="12">
        <v>40892</v>
      </c>
      <c r="G64" s="7" t="s">
        <v>519</v>
      </c>
      <c r="H64" s="7" t="s">
        <v>501</v>
      </c>
      <c r="I64" s="7" t="s">
        <v>503</v>
      </c>
      <c r="J64" s="8" t="s">
        <v>219</v>
      </c>
      <c r="K64" s="8" t="s">
        <v>658</v>
      </c>
      <c r="L64" s="8" t="s">
        <v>659</v>
      </c>
      <c r="M64" s="9" t="str">
        <f>VLOOKUP(B64,SAOM!B$2:H1056,7,0)</f>
        <v>SES-JEAI-0701</v>
      </c>
      <c r="N64" s="24">
        <v>4035</v>
      </c>
      <c r="O64" s="12">
        <f>VLOOKUP(B64,SAOM!B$2:I1056,8,0)</f>
        <v>40934</v>
      </c>
      <c r="P64" s="12" t="str">
        <f>VLOOKUP(B64,AG_Lider!A$1:F1414,6,0)</f>
        <v>CONCLUÍDO</v>
      </c>
      <c r="Q64" s="17" t="str">
        <f>VLOOKUP(B64,SAOM!B$2:J1056,9,0)</f>
        <v>Sania Mara Ribeiro Duarte</v>
      </c>
      <c r="R64" s="12" t="str">
        <f>VLOOKUP(B64,SAOM!B$2:K1502,10,0)</f>
        <v>Rua Vereador Silvestre Augusto Costa, 82 - Centro</v>
      </c>
      <c r="S64" s="17" t="str">
        <f>VLOOKUP(B64,SAOM!B$2:L1782,11,0)</f>
        <v>(38) 3744-1615</v>
      </c>
      <c r="T64" s="33">
        <v>40933</v>
      </c>
      <c r="U64" s="8" t="str">
        <f>VLOOKUP(B64,SAOM!B$2:M1362,12,0)</f>
        <v>00:20:0E:10:48:AE</v>
      </c>
      <c r="V64" s="12">
        <v>40934</v>
      </c>
      <c r="W64" s="8" t="s">
        <v>2337</v>
      </c>
      <c r="X64" s="39">
        <v>40935</v>
      </c>
      <c r="Y64" s="42">
        <v>40954</v>
      </c>
      <c r="Z64" s="105" t="s">
        <v>753</v>
      </c>
      <c r="AA64" s="42">
        <v>40935</v>
      </c>
      <c r="AB64" s="8"/>
    </row>
    <row r="65" spans="1:28" ht="15" customHeight="1">
      <c r="A65" s="15">
        <v>721</v>
      </c>
      <c r="B65" s="75" t="s">
        <v>112</v>
      </c>
      <c r="C65" s="12">
        <v>40868</v>
      </c>
      <c r="D65" s="12">
        <f t="shared" si="0"/>
        <v>40913</v>
      </c>
      <c r="E65" s="47">
        <f>C65+60</f>
        <v>40928</v>
      </c>
      <c r="F65" s="47" t="s">
        <v>503</v>
      </c>
      <c r="G65" s="7" t="s">
        <v>519</v>
      </c>
      <c r="H65" s="7" t="s">
        <v>501</v>
      </c>
      <c r="I65" s="7" t="s">
        <v>503</v>
      </c>
      <c r="J65" s="8" t="s">
        <v>220</v>
      </c>
      <c r="K65" s="8" t="s">
        <v>660</v>
      </c>
      <c r="L65" s="8" t="s">
        <v>661</v>
      </c>
      <c r="M65" s="9" t="str">
        <f>VLOOKUP(B65,SAOM!B$2:H1057,7,0)</f>
        <v>SES-JEBA-0721</v>
      </c>
      <c r="N65" s="24">
        <v>4033</v>
      </c>
      <c r="O65" s="12">
        <f>VLOOKUP(B65,SAOM!B$2:I1057,8,0)</f>
        <v>40913</v>
      </c>
      <c r="P65" s="12" t="str">
        <f>VLOOKUP(B65,AG_Lider!A$1:F1415,6,0)</f>
        <v>CONCLUÍDO</v>
      </c>
      <c r="Q65" s="17" t="str">
        <f>VLOOKUP(B65,SAOM!B$2:J1057,9,0)</f>
        <v>Jussara Amaral Mateus</v>
      </c>
      <c r="R65" s="12" t="str">
        <f>VLOOKUP(B65,SAOM!B$2:K1503,10,0)</f>
        <v>Rua João Saturnino Lopes, 365 - Centro</v>
      </c>
      <c r="S65" s="17" t="str">
        <f>VLOOKUP(B65,SAOM!B$2:L1783,11,0)</f>
        <v>(31) 8447-4943</v>
      </c>
      <c r="T65" s="33">
        <v>40891</v>
      </c>
      <c r="U65" s="8" t="str">
        <f>VLOOKUP(B65,SAOM!B$2:M1363,12,0)</f>
        <v>00:20:0E:10:48:AB</v>
      </c>
      <c r="V65" s="12">
        <v>40911</v>
      </c>
      <c r="W65" s="8" t="s">
        <v>1749</v>
      </c>
      <c r="X65" s="39">
        <v>40910</v>
      </c>
      <c r="Y65" s="42">
        <v>41012</v>
      </c>
      <c r="Z65" s="105" t="s">
        <v>753</v>
      </c>
      <c r="AA65" s="42">
        <v>40911</v>
      </c>
      <c r="AB65" s="8"/>
    </row>
    <row r="66" spans="1:28" ht="15" customHeight="1">
      <c r="A66" s="23">
        <v>722</v>
      </c>
      <c r="B66" s="75" t="s">
        <v>114</v>
      </c>
      <c r="C66" s="12">
        <v>40868</v>
      </c>
      <c r="D66" s="12">
        <f t="shared" si="0"/>
        <v>40913</v>
      </c>
      <c r="E66" s="47">
        <f>C66+60</f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221</v>
      </c>
      <c r="K66" s="8" t="s">
        <v>662</v>
      </c>
      <c r="L66" s="8" t="s">
        <v>663</v>
      </c>
      <c r="M66" s="9" t="str">
        <f>VLOOKUP(B66,SAOM!B$2:H1058,7,0)</f>
        <v>SES-JOIA-0722</v>
      </c>
      <c r="N66" s="24">
        <v>4033</v>
      </c>
      <c r="O66" s="12">
        <f>VLOOKUP(B66,SAOM!B$2:I1058,8,0)</f>
        <v>40904</v>
      </c>
      <c r="P66" s="12" t="str">
        <f>VLOOKUP(B66,AG_Lider!A$1:F1416,6,0)</f>
        <v>CONCLUÍDO</v>
      </c>
      <c r="Q66" s="17" t="str">
        <f>VLOOKUP(B66,SAOM!B$2:J1058,9,0)</f>
        <v>Ana Paula de Menezes Moreira</v>
      </c>
      <c r="R66" s="12" t="str">
        <f>VLOOKUP(B66,SAOM!B$2:K1504,10,0)</f>
        <v>Rua Joaquim Dias de Moura, 20 - Centro</v>
      </c>
      <c r="S66" s="17" t="str">
        <f>VLOOKUP(B66,SAOM!B$2:L1784,11,0)</f>
        <v>(33) 3252-1405</v>
      </c>
      <c r="T66" s="33">
        <v>40893</v>
      </c>
      <c r="U66" s="8" t="str">
        <f>VLOOKUP(B66,SAOM!B$2:M1364,12,0)</f>
        <v>00:20:0E:10:48:64</v>
      </c>
      <c r="V66" s="12">
        <v>40904</v>
      </c>
      <c r="W66" s="8" t="s">
        <v>4134</v>
      </c>
      <c r="X66" s="39">
        <v>40905</v>
      </c>
      <c r="Y66" s="90">
        <v>41012</v>
      </c>
      <c r="Z66" s="105" t="s">
        <v>753</v>
      </c>
      <c r="AA66" s="42">
        <v>40905</v>
      </c>
      <c r="AB66" s="8"/>
    </row>
    <row r="67" spans="1:28" ht="15" customHeight="1">
      <c r="A67" s="23">
        <v>723</v>
      </c>
      <c r="B67" s="75" t="s">
        <v>116</v>
      </c>
      <c r="C67" s="12">
        <v>40868</v>
      </c>
      <c r="D67" s="12">
        <f t="shared" si="0"/>
        <v>40913</v>
      </c>
      <c r="E67" s="47" t="s">
        <v>503</v>
      </c>
      <c r="F67" s="12">
        <v>40892</v>
      </c>
      <c r="G67" s="7" t="s">
        <v>519</v>
      </c>
      <c r="H67" s="7" t="s">
        <v>501</v>
      </c>
      <c r="I67" s="7" t="s">
        <v>503</v>
      </c>
      <c r="J67" s="8" t="s">
        <v>222</v>
      </c>
      <c r="K67" s="8" t="s">
        <v>664</v>
      </c>
      <c r="L67" s="8" t="s">
        <v>665</v>
      </c>
      <c r="M67" s="9" t="str">
        <f>VLOOKUP(B67,SAOM!B$2:H1059,7,0)</f>
        <v>SES-JOAS-0723</v>
      </c>
      <c r="N67" s="24">
        <v>4035</v>
      </c>
      <c r="O67" s="12">
        <f>VLOOKUP(B67,SAOM!B$2:I1059,8,0)</f>
        <v>40996</v>
      </c>
      <c r="P67" s="12" t="str">
        <f>VLOOKUP(B67,AG_Lider!A$1:F1417,6,0)</f>
        <v>CONCLUÍDO</v>
      </c>
      <c r="Q67" s="17" t="str">
        <f>VLOOKUP(B67,SAOM!B$2:J1059,9,0)</f>
        <v>Jarisson da Conceição Amaral Santos</v>
      </c>
      <c r="R67" s="12" t="str">
        <f>VLOOKUP(B67,SAOM!B$2:K1505,10,0)</f>
        <v>Rua Professora Juscelina Costa, 420 - Centro</v>
      </c>
      <c r="S67" s="17" t="str">
        <f>VLOOKUP(B67,SAOM!B$2:L1785,11,0)</f>
        <v>(33) 3737-8067</v>
      </c>
      <c r="T67" s="33"/>
      <c r="U67" s="8" t="str">
        <f>VLOOKUP(B67,SAOM!B$2:M1365,12,0)</f>
        <v>00:20:0E:10:48:58</v>
      </c>
      <c r="V67" s="12">
        <v>40997</v>
      </c>
      <c r="W67" s="8" t="s">
        <v>2337</v>
      </c>
      <c r="X67" s="39">
        <v>40998</v>
      </c>
      <c r="Y67" s="81">
        <v>41012</v>
      </c>
      <c r="Z67" s="105" t="s">
        <v>2757</v>
      </c>
      <c r="AA67" s="42">
        <v>41002</v>
      </c>
      <c r="AB67" s="8"/>
    </row>
    <row r="68" spans="1:28" ht="15" customHeight="1">
      <c r="A68" s="7">
        <v>754</v>
      </c>
      <c r="B68" s="75" t="s">
        <v>133</v>
      </c>
      <c r="C68" s="12">
        <v>40868</v>
      </c>
      <c r="D68" s="12">
        <f t="shared" si="0"/>
        <v>40913</v>
      </c>
      <c r="E68" s="47">
        <f t="shared" ref="E68:E82" si="2">C68+60</f>
        <v>40928</v>
      </c>
      <c r="F68" s="47" t="s">
        <v>503</v>
      </c>
      <c r="G68" s="7" t="s">
        <v>519</v>
      </c>
      <c r="H68" s="7" t="s">
        <v>501</v>
      </c>
      <c r="I68" s="7" t="s">
        <v>503</v>
      </c>
      <c r="J68" s="8" t="s">
        <v>118</v>
      </c>
      <c r="K68" s="8" t="s">
        <v>666</v>
      </c>
      <c r="L68" s="8" t="s">
        <v>667</v>
      </c>
      <c r="M68" s="9" t="str">
        <f>VLOOKUP(B68,SAOM!B$2:H1060,7,0)</f>
        <v>SES-SAIA-0754</v>
      </c>
      <c r="N68" s="24">
        <v>4033</v>
      </c>
      <c r="O68" s="12">
        <f>VLOOKUP(B68,SAOM!B$2:I1060,8,0)</f>
        <v>40917</v>
      </c>
      <c r="P68" s="12" t="str">
        <f>VLOOKUP(B68,AG_Lider!A$1:F1418,6,0)</f>
        <v>CONCLUÍDO</v>
      </c>
      <c r="Q68" s="17" t="str">
        <f>VLOOKUP(B68,SAOM!B$2:J1060,9,0)</f>
        <v>Rogério Gomes</v>
      </c>
      <c r="R68" s="12" t="str">
        <f>VLOOKUP(B68,SAOM!B$2:K1506,10,0)</f>
        <v>Avenida Senhor do Bonfim, 496 - Cristina A</v>
      </c>
      <c r="S68" s="17" t="str">
        <f>VLOOKUP(B68,SAOM!B$2:L1786,11,0)</f>
        <v>31 3635-9854</v>
      </c>
      <c r="T68" s="33">
        <v>40891</v>
      </c>
      <c r="U68" s="8" t="str">
        <f>VLOOKUP(B68,SAOM!B$2:M1366,12,0)</f>
        <v>00:20:0E:10:48:76</v>
      </c>
      <c r="V68" s="12">
        <v>40918</v>
      </c>
      <c r="W68" s="8" t="s">
        <v>1584</v>
      </c>
      <c r="X68" s="39">
        <v>40918</v>
      </c>
      <c r="Y68" s="42">
        <v>41012</v>
      </c>
      <c r="Z68" s="105" t="s">
        <v>753</v>
      </c>
      <c r="AA68" s="42">
        <v>40918</v>
      </c>
      <c r="AB68" s="8"/>
    </row>
    <row r="69" spans="1:28" ht="15" customHeight="1">
      <c r="A69" s="25">
        <v>743</v>
      </c>
      <c r="B69" s="75" t="s">
        <v>134</v>
      </c>
      <c r="C69" s="12">
        <v>40868</v>
      </c>
      <c r="D69" s="12">
        <f t="shared" ref="D69:D132" si="3">C69+45</f>
        <v>40913</v>
      </c>
      <c r="E69" s="47">
        <f t="shared" si="2"/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666</v>
      </c>
      <c r="L69" s="8" t="s">
        <v>667</v>
      </c>
      <c r="M69" s="9" t="str">
        <f>VLOOKUP(B69,SAOM!B$2:H1061,7,0)</f>
        <v>SES-SAIA-0743</v>
      </c>
      <c r="N69" s="24">
        <v>4033</v>
      </c>
      <c r="O69" s="12">
        <f>VLOOKUP(B69,SAOM!B$2:I1061,8,0)</f>
        <v>40893</v>
      </c>
      <c r="P69" s="12" t="str">
        <f>VLOOKUP(B69,AG_Lider!A$1:F1419,6,0)</f>
        <v>CONCLUÍDO</v>
      </c>
      <c r="Q69" s="17" t="str">
        <f>VLOOKUP(B69,SAOM!B$2:J1061,9,0)</f>
        <v>Eliatriz Lara</v>
      </c>
      <c r="R69" s="12" t="str">
        <f>VLOOKUP(B69,SAOM!B$2:K1507,10,0)</f>
        <v>Rua Presidente Nilo Peçanha, 110 - Boa Esperança</v>
      </c>
      <c r="S69" s="17" t="str">
        <f>VLOOKUP(B69,SAOM!B$2:L1787,11,0)</f>
        <v>31 3641-5206</v>
      </c>
      <c r="T69" s="33">
        <v>40891</v>
      </c>
      <c r="U69" s="8" t="str">
        <f>VLOOKUP(B69,SAOM!B$2:M1367,12,0)</f>
        <v>00:20:0E:10:48:7A</v>
      </c>
      <c r="V69" s="12">
        <v>40899</v>
      </c>
      <c r="W69" s="8" t="s">
        <v>1749</v>
      </c>
      <c r="X69" s="39">
        <v>40899</v>
      </c>
      <c r="Y69" s="41">
        <v>40927</v>
      </c>
      <c r="Z69" s="105" t="s">
        <v>753</v>
      </c>
      <c r="AA69" s="42">
        <v>40905</v>
      </c>
      <c r="AB69" s="8"/>
    </row>
    <row r="70" spans="1:28" ht="15" customHeight="1">
      <c r="A70" s="25">
        <v>744</v>
      </c>
      <c r="B70" s="75" t="s">
        <v>135</v>
      </c>
      <c r="C70" s="12">
        <v>40868</v>
      </c>
      <c r="D70" s="12">
        <f t="shared" si="3"/>
        <v>40913</v>
      </c>
      <c r="E70" s="47">
        <f t="shared" si="2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666</v>
      </c>
      <c r="L70" s="8" t="s">
        <v>667</v>
      </c>
      <c r="M70" s="9" t="str">
        <f>VLOOKUP(B70,SAOM!B$2:H1062,7,0)</f>
        <v>SES-SAIA-0744</v>
      </c>
      <c r="N70" s="24">
        <v>4033</v>
      </c>
      <c r="O70" s="12">
        <f>VLOOKUP(B70,SAOM!B$2:I1062,8,0)</f>
        <v>40893</v>
      </c>
      <c r="P70" s="12" t="str">
        <f>VLOOKUP(B70,AG_Lider!A$1:F1420,6,0)</f>
        <v>CONCLUÍDO</v>
      </c>
      <c r="Q70" s="17" t="str">
        <f>VLOOKUP(B70,SAOM!B$2:J1062,9,0)</f>
        <v>Eliatriz Lara</v>
      </c>
      <c r="R70" s="12" t="str">
        <f>VLOOKUP(B70,SAOM!B$2:K1508,10,0)</f>
        <v>Rua Presidente Afonso Pena, 543 - Boa Esperança</v>
      </c>
      <c r="S70" s="17" t="str">
        <f>VLOOKUP(B70,SAOM!B$2:L1788,11,0)</f>
        <v>31 3649-7933</v>
      </c>
      <c r="T70" s="33">
        <v>40891</v>
      </c>
      <c r="U70" s="8" t="str">
        <f>VLOOKUP(B70,SAOM!B$2:M1368,12,0)</f>
        <v>00:20:0E:10:48:4E</v>
      </c>
      <c r="V70" s="12">
        <v>40899</v>
      </c>
      <c r="W70" s="8" t="s">
        <v>1645</v>
      </c>
      <c r="X70" s="39">
        <v>40899</v>
      </c>
      <c r="Y70" s="41">
        <v>40927</v>
      </c>
      <c r="Z70" s="105" t="s">
        <v>752</v>
      </c>
      <c r="AA70" s="42">
        <v>40905</v>
      </c>
      <c r="AB70" s="8"/>
    </row>
    <row r="71" spans="1:28" ht="15" customHeight="1">
      <c r="A71" s="7">
        <v>745</v>
      </c>
      <c r="B71" s="75" t="s">
        <v>136</v>
      </c>
      <c r="C71" s="12">
        <v>40868</v>
      </c>
      <c r="D71" s="12">
        <f t="shared" si="3"/>
        <v>40913</v>
      </c>
      <c r="E71" s="47">
        <f t="shared" si="2"/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666</v>
      </c>
      <c r="L71" s="8" t="s">
        <v>667</v>
      </c>
      <c r="M71" s="9" t="str">
        <f>VLOOKUP(B71,SAOM!B$2:H1063,7,0)</f>
        <v>SES-SAIA-0745</v>
      </c>
      <c r="N71" s="24">
        <v>4033</v>
      </c>
      <c r="O71" s="12">
        <f>VLOOKUP(B71,SAOM!B$2:I1063,8,0)</f>
        <v>40917</v>
      </c>
      <c r="P71" s="12" t="str">
        <f>VLOOKUP(B71,AG_Lider!A$1:F1421,6,0)</f>
        <v>CONCLUÍDO</v>
      </c>
      <c r="Q71" s="17" t="str">
        <f>VLOOKUP(B71,SAOM!B$2:J1063,9,0)</f>
        <v>Patrí­cia Narciso</v>
      </c>
      <c r="R71" s="12" t="str">
        <f>VLOOKUP(B71,SAOM!B$2:K1509,10,0)</f>
        <v>Rua Geraldo Teixeira da Costa, 2199 - São Benedito</v>
      </c>
      <c r="S71" s="17" t="str">
        <f>VLOOKUP(B71,SAOM!B$2:L1789,11,0)</f>
        <v>31 3637-4603</v>
      </c>
      <c r="T71" s="33">
        <v>40891</v>
      </c>
      <c r="U71" s="8" t="str">
        <f>VLOOKUP(B71,SAOM!B$2:M1369,12,0)</f>
        <v>00:20:0E:10:45:AE</v>
      </c>
      <c r="V71" s="12">
        <v>40917</v>
      </c>
      <c r="W71" s="8" t="s">
        <v>4133</v>
      </c>
      <c r="X71" s="39">
        <v>40917</v>
      </c>
      <c r="Y71" s="42">
        <v>41012</v>
      </c>
      <c r="Z71" s="105" t="s">
        <v>753</v>
      </c>
      <c r="AA71" s="42">
        <v>40917</v>
      </c>
      <c r="AB71" s="8"/>
    </row>
    <row r="72" spans="1:28" s="50" customFormat="1" ht="15" customHeight="1">
      <c r="A72" s="25">
        <v>746</v>
      </c>
      <c r="B72" s="75" t="s">
        <v>137</v>
      </c>
      <c r="C72" s="12">
        <v>40868</v>
      </c>
      <c r="D72" s="12">
        <f t="shared" si="3"/>
        <v>40913</v>
      </c>
      <c r="E72" s="47">
        <f t="shared" si="2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666</v>
      </c>
      <c r="L72" s="8" t="s">
        <v>667</v>
      </c>
      <c r="M72" s="9" t="str">
        <f>VLOOKUP(B72,SAOM!B$2:H1064,7,0)</f>
        <v>SES-SAIA-0746</v>
      </c>
      <c r="N72" s="24">
        <v>4033</v>
      </c>
      <c r="O72" s="12">
        <f>VLOOKUP(B72,SAOM!B$2:I1064,8,0)</f>
        <v>40914</v>
      </c>
      <c r="P72" s="12" t="str">
        <f>VLOOKUP(B72,AG_Lider!A$1:F1422,6,0)</f>
        <v>REPARO</v>
      </c>
      <c r="Q72" s="17" t="str">
        <f>VLOOKUP(B72,SAOM!B$2:J1064,9,0)</f>
        <v>Antônio Teixeira</v>
      </c>
      <c r="R72" s="12" t="str">
        <f>VLOOKUP(B72,SAOM!B$2:K1510,10,0)</f>
        <v>Avenida Raul Teixeira da Costa Sobrinho, 407 - Camelos</v>
      </c>
      <c r="S72" s="17" t="str">
        <f>VLOOKUP(B72,SAOM!B$2:L1790,11,0)</f>
        <v>31 3641-5837</v>
      </c>
      <c r="T72" s="33">
        <v>40891</v>
      </c>
      <c r="U72" s="8" t="str">
        <f>VLOOKUP(B72,SAOM!B$2:M1370,12,0)</f>
        <v>00:20:0E:10:49:03</v>
      </c>
      <c r="V72" s="12">
        <v>40918</v>
      </c>
      <c r="W72" s="8" t="s">
        <v>1749</v>
      </c>
      <c r="X72" s="39">
        <v>40918</v>
      </c>
      <c r="Y72" s="41">
        <v>41012</v>
      </c>
      <c r="Z72" s="105" t="s">
        <v>753</v>
      </c>
      <c r="AA72" s="42">
        <v>40918</v>
      </c>
      <c r="AB72" s="45"/>
    </row>
    <row r="73" spans="1:28" ht="15" customHeight="1">
      <c r="A73" s="25">
        <v>747</v>
      </c>
      <c r="B73" s="75" t="s">
        <v>138</v>
      </c>
      <c r="C73" s="12">
        <v>40868</v>
      </c>
      <c r="D73" s="12">
        <f t="shared" si="3"/>
        <v>40913</v>
      </c>
      <c r="E73" s="47">
        <f t="shared" si="2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666</v>
      </c>
      <c r="L73" s="8" t="s">
        <v>667</v>
      </c>
      <c r="M73" s="9" t="str">
        <f>VLOOKUP(B73,SAOM!B$2:H1065,7,0)</f>
        <v>SES-SAIA-0747</v>
      </c>
      <c r="N73" s="24">
        <v>4033</v>
      </c>
      <c r="O73" s="12">
        <f>VLOOKUP(B73,SAOM!B$2:I1065,8,0)</f>
        <v>40896</v>
      </c>
      <c r="P73" s="12" t="str">
        <f>VLOOKUP(B73,AG_Lider!A$1:F1423,6,0)</f>
        <v>CONCLUÍDO</v>
      </c>
      <c r="Q73" s="17" t="str">
        <f>VLOOKUP(B73,SAOM!B$2:J1065,9,0)</f>
        <v>Camila Viana</v>
      </c>
      <c r="R73" s="12" t="str">
        <f>VLOOKUP(B73,SAOM!B$2:K1511,10,0)</f>
        <v>Avenida Raul Teixeira da Costa Sobrinho, 46 - Centro</v>
      </c>
      <c r="S73" s="17" t="str">
        <f>VLOOKUP(B73,SAOM!B$2:L1791,11,0)</f>
        <v>31 3642-3485</v>
      </c>
      <c r="T73" s="33">
        <v>40891</v>
      </c>
      <c r="U73" s="8" t="str">
        <f>VLOOKUP(B73,SAOM!B$2:M1371,12,0)</f>
        <v>00:20:0E:10:48:C4</v>
      </c>
      <c r="V73" s="12">
        <v>40898</v>
      </c>
      <c r="W73" s="8" t="s">
        <v>1584</v>
      </c>
      <c r="X73" s="39">
        <v>40898</v>
      </c>
      <c r="Y73" s="41">
        <v>40927</v>
      </c>
      <c r="Z73" s="105" t="s">
        <v>753</v>
      </c>
      <c r="AA73" s="42">
        <v>40898</v>
      </c>
      <c r="AB73" s="8"/>
    </row>
    <row r="74" spans="1:28" ht="15" customHeight="1">
      <c r="A74" s="7">
        <v>748</v>
      </c>
      <c r="B74" s="75" t="s">
        <v>139</v>
      </c>
      <c r="C74" s="12">
        <v>40868</v>
      </c>
      <c r="D74" s="12">
        <f t="shared" si="3"/>
        <v>40913</v>
      </c>
      <c r="E74" s="47">
        <f t="shared" si="2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666</v>
      </c>
      <c r="L74" s="8" t="s">
        <v>667</v>
      </c>
      <c r="M74" s="9" t="str">
        <f>VLOOKUP(B74,SAOM!B$2:H1066,7,0)</f>
        <v>SES-SAIA-0748</v>
      </c>
      <c r="N74" s="24">
        <v>4033</v>
      </c>
      <c r="O74" s="12">
        <f>VLOOKUP(B74,SAOM!B$2:I1066,8,0)</f>
        <v>40906</v>
      </c>
      <c r="P74" s="12" t="str">
        <f>VLOOKUP(B74,AG_Lider!A$1:F1424,6,0)</f>
        <v>CONCLUÍDO</v>
      </c>
      <c r="Q74" s="17" t="str">
        <f>VLOOKUP(B74,SAOM!B$2:J1066,9,0)</f>
        <v>Maí­ra Jardim</v>
      </c>
      <c r="R74" s="12" t="str">
        <f>VLOOKUP(B74,SAOM!B$2:K1512,10,0)</f>
        <v>Rua Alfredo Castilho, 0 - Barreiro do Amaral</v>
      </c>
      <c r="S74" s="17" t="str">
        <f>VLOOKUP(B74,SAOM!B$2:L1792,11,0)</f>
        <v>31 3642-3485</v>
      </c>
      <c r="T74" s="33">
        <v>40891</v>
      </c>
      <c r="U74" s="8" t="str">
        <f>VLOOKUP(B74,SAOM!B$2:M1372,12,0)</f>
        <v>00:20:0E:10:48:D8</v>
      </c>
      <c r="V74" s="12">
        <v>40910</v>
      </c>
      <c r="W74" s="8" t="s">
        <v>4133</v>
      </c>
      <c r="X74" s="39">
        <v>40910</v>
      </c>
      <c r="Y74" s="42">
        <v>40927</v>
      </c>
      <c r="Z74" s="105" t="s">
        <v>753</v>
      </c>
      <c r="AA74" s="42">
        <v>40911</v>
      </c>
      <c r="AB74" s="8"/>
    </row>
    <row r="75" spans="1:28" ht="15" customHeight="1">
      <c r="A75" s="52">
        <v>749</v>
      </c>
      <c r="B75" s="77" t="s">
        <v>140</v>
      </c>
      <c r="C75" s="12">
        <v>40868</v>
      </c>
      <c r="D75" s="12">
        <f t="shared" si="3"/>
        <v>40913</v>
      </c>
      <c r="E75" s="47">
        <f t="shared" si="2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45" t="s">
        <v>118</v>
      </c>
      <c r="K75" s="8" t="s">
        <v>666</v>
      </c>
      <c r="L75" s="8" t="s">
        <v>667</v>
      </c>
      <c r="M75" s="9" t="str">
        <f>VLOOKUP(B75,SAOM!B$2:H1067,7,0)</f>
        <v>SES-SAIA-0749</v>
      </c>
      <c r="N75" s="46">
        <v>4033</v>
      </c>
      <c r="O75" s="12">
        <f>VLOOKUP(B75,SAOM!B$2:I1067,8,0)</f>
        <v>40905</v>
      </c>
      <c r="P75" s="47" t="str">
        <f>VLOOKUP(B75,AG_Lider!A$1:F1425,6,0)</f>
        <v>CONCLUÍDO</v>
      </c>
      <c r="Q75" s="17" t="str">
        <f>VLOOKUP(B75,SAOM!B$2:J1067,9,0)</f>
        <v>Bruno Faria</v>
      </c>
      <c r="R75" s="12" t="str">
        <f>VLOOKUP(B75,SAOM!B$2:K1513,10,0)</f>
        <v>Rua Pará de Minas, 2230 - São Benedito</v>
      </c>
      <c r="S75" s="17" t="str">
        <f>VLOOKUP(B75,SAOM!B$2:L1793,11,0)</f>
        <v>31 3637-7486</v>
      </c>
      <c r="T75" s="48">
        <v>40891</v>
      </c>
      <c r="U75" s="8" t="str">
        <f>VLOOKUP(B75,SAOM!B$2:M1373,12,0)</f>
        <v>00:20:0E:10:48:D1</v>
      </c>
      <c r="V75" s="47">
        <v>40925</v>
      </c>
      <c r="W75" s="8" t="s">
        <v>1584</v>
      </c>
      <c r="X75" s="49">
        <v>40925</v>
      </c>
      <c r="Y75" s="66">
        <v>41012</v>
      </c>
      <c r="Z75" s="104" t="s">
        <v>753</v>
      </c>
      <c r="AA75" s="67">
        <v>40925</v>
      </c>
      <c r="AB75" s="8"/>
    </row>
    <row r="76" spans="1:28" ht="15" customHeight="1">
      <c r="A76" s="7">
        <v>750</v>
      </c>
      <c r="B76" s="75" t="s">
        <v>141</v>
      </c>
      <c r="C76" s="12">
        <v>40868</v>
      </c>
      <c r="D76" s="12">
        <f t="shared" si="3"/>
        <v>40913</v>
      </c>
      <c r="E76" s="47">
        <f t="shared" si="2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8" t="s">
        <v>118</v>
      </c>
      <c r="K76" s="8" t="s">
        <v>666</v>
      </c>
      <c r="L76" s="8" t="s">
        <v>667</v>
      </c>
      <c r="M76" s="9" t="str">
        <f>VLOOKUP(B76,SAOM!B$2:H1068,7,0)</f>
        <v>SES-SAIA-0750</v>
      </c>
      <c r="N76" s="24">
        <v>4033</v>
      </c>
      <c r="O76" s="12">
        <f>VLOOKUP(B76,SAOM!B$2:I1068,8,0)</f>
        <v>40911</v>
      </c>
      <c r="P76" s="12" t="str">
        <f>VLOOKUP(B76,AG_Lider!A$1:F1426,6,0)</f>
        <v>CONCLUÍDO</v>
      </c>
      <c r="Q76" s="17" t="str">
        <f>VLOOKUP(B76,SAOM!B$2:J1068,9,0)</f>
        <v>Alba Valéria</v>
      </c>
      <c r="R76" s="12" t="str">
        <f>VLOOKUP(B76,SAOM!B$2:K1514,10,0)</f>
        <v>Rua Itarema, 392 - Via Colégio</v>
      </c>
      <c r="S76" s="17" t="str">
        <f>VLOOKUP(B76,SAOM!B$2:L1794,11,0)</f>
        <v>31 3637-4695</v>
      </c>
      <c r="T76" s="33">
        <v>40891</v>
      </c>
      <c r="U76" s="8" t="str">
        <f>VLOOKUP(B76,SAOM!B$2:M1374,12,0)</f>
        <v>00:20:0E:10:48:FE</v>
      </c>
      <c r="V76" s="12">
        <v>40914</v>
      </c>
      <c r="W76" s="8" t="s">
        <v>1584</v>
      </c>
      <c r="X76" s="39">
        <v>40914</v>
      </c>
      <c r="Y76" s="42">
        <v>40927</v>
      </c>
      <c r="Z76" s="105" t="s">
        <v>753</v>
      </c>
      <c r="AA76" s="42">
        <v>40914</v>
      </c>
      <c r="AB76" s="8"/>
    </row>
    <row r="77" spans="1:28" ht="15" customHeight="1">
      <c r="A77" s="7">
        <v>751</v>
      </c>
      <c r="B77" s="75" t="s">
        <v>142</v>
      </c>
      <c r="C77" s="12">
        <v>40868</v>
      </c>
      <c r="D77" s="12">
        <f t="shared" si="3"/>
        <v>40913</v>
      </c>
      <c r="E77" s="47">
        <f t="shared" si="2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666</v>
      </c>
      <c r="L77" s="8" t="s">
        <v>667</v>
      </c>
      <c r="M77" s="9" t="str">
        <f>VLOOKUP(B77,SAOM!B$2:H1069,7,0)</f>
        <v>SES-SAIA-0751</v>
      </c>
      <c r="N77" s="24">
        <v>4033</v>
      </c>
      <c r="O77" s="12">
        <f>VLOOKUP(B77,SAOM!B$2:I1069,8,0)</f>
        <v>40911</v>
      </c>
      <c r="P77" s="12" t="str">
        <f>VLOOKUP(B77,AG_Lider!A$1:F1427,6,0)</f>
        <v>CONCLUÍDO</v>
      </c>
      <c r="Q77" s="17" t="str">
        <f>VLOOKUP(B77,SAOM!B$2:J1069,9,0)</f>
        <v>Alba Valéria</v>
      </c>
      <c r="R77" s="12" t="str">
        <f>VLOOKUP(B77,SAOM!B$2:K1515,10,0)</f>
        <v>Avenida Redelvim Andrade, 0 - Boa EsperanÃ§a</v>
      </c>
      <c r="S77" s="17" t="str">
        <f>VLOOKUP(B77,SAOM!B$2:L1795,11,0)</f>
        <v>31 3641-3428</v>
      </c>
      <c r="T77" s="33">
        <v>40892</v>
      </c>
      <c r="U77" s="8" t="str">
        <f>VLOOKUP(B77,SAOM!B$2:M1375,12,0)</f>
        <v>00:20:0E:10:4a:24</v>
      </c>
      <c r="V77" s="12">
        <v>40911</v>
      </c>
      <c r="W77" s="8" t="s">
        <v>4134</v>
      </c>
      <c r="X77" s="39">
        <v>40911</v>
      </c>
      <c r="Y77" s="41">
        <v>40927</v>
      </c>
      <c r="Z77" s="105" t="s">
        <v>752</v>
      </c>
      <c r="AA77" s="42">
        <v>40911</v>
      </c>
      <c r="AB77" s="8"/>
    </row>
    <row r="78" spans="1:28" ht="15" customHeight="1">
      <c r="A78" s="7">
        <v>752</v>
      </c>
      <c r="B78" s="75" t="s">
        <v>143</v>
      </c>
      <c r="C78" s="12">
        <v>40868</v>
      </c>
      <c r="D78" s="12">
        <f t="shared" si="3"/>
        <v>40913</v>
      </c>
      <c r="E78" s="47">
        <f t="shared" si="2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666</v>
      </c>
      <c r="L78" s="8" t="s">
        <v>667</v>
      </c>
      <c r="M78" s="9" t="str">
        <f>VLOOKUP(B78,SAOM!B$2:H1070,7,0)</f>
        <v>SES-SAIA-0752</v>
      </c>
      <c r="N78" s="24">
        <v>4033</v>
      </c>
      <c r="O78" s="12">
        <f>VLOOKUP(B78,SAOM!B$2:I1070,8,0)</f>
        <v>40897</v>
      </c>
      <c r="P78" s="12" t="str">
        <f>VLOOKUP(B78,AG_Lider!A$1:F1428,6,0)</f>
        <v>CONCLUÍDO</v>
      </c>
      <c r="Q78" s="17" t="str">
        <f>VLOOKUP(B78,SAOM!B$2:J1070,9,0)</f>
        <v>Sibéria Satiro</v>
      </c>
      <c r="R78" s="12" t="str">
        <f>VLOOKUP(B78,SAOM!B$2:K1516,10,0)</f>
        <v>Avenida Senhor do Bonfim, 1052 - São Benedito</v>
      </c>
      <c r="S78" s="17" t="str">
        <f>VLOOKUP(B78,SAOM!B$2:L1796,11,0)</f>
        <v>31 3637-6504</v>
      </c>
      <c r="T78" s="33">
        <v>40892</v>
      </c>
      <c r="U78" s="8" t="str">
        <f>VLOOKUP(B78,SAOM!B$2:M1376,12,0)</f>
        <v>00:20:0E:10:48:B8</v>
      </c>
      <c r="V78" s="12">
        <v>40904</v>
      </c>
      <c r="W78" s="8" t="s">
        <v>4134</v>
      </c>
      <c r="X78" s="39">
        <v>40903</v>
      </c>
      <c r="Y78" s="42">
        <v>41012</v>
      </c>
      <c r="Z78" s="105" t="s">
        <v>753</v>
      </c>
      <c r="AA78" s="42">
        <v>40900</v>
      </c>
      <c r="AB78" s="8"/>
    </row>
    <row r="79" spans="1:28" ht="15" customHeight="1">
      <c r="A79" s="25">
        <v>753</v>
      </c>
      <c r="B79" s="75" t="s">
        <v>144</v>
      </c>
      <c r="C79" s="12">
        <v>40868</v>
      </c>
      <c r="D79" s="12">
        <f t="shared" si="3"/>
        <v>40913</v>
      </c>
      <c r="E79" s="47">
        <f t="shared" si="2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666</v>
      </c>
      <c r="L79" s="8" t="s">
        <v>667</v>
      </c>
      <c r="M79" s="9" t="str">
        <f>VLOOKUP(B79,SAOM!B$2:H1071,7,0)</f>
        <v>SES-SAIA-0753</v>
      </c>
      <c r="N79" s="24">
        <v>4033</v>
      </c>
      <c r="O79" s="12">
        <f>VLOOKUP(B79,SAOM!B$2:I1071,8,0)</f>
        <v>40905</v>
      </c>
      <c r="P79" s="12" t="str">
        <f>VLOOKUP(B79,AG_Lider!A$1:F1429,6,0)</f>
        <v>CONCLUÍDO</v>
      </c>
      <c r="Q79" s="17" t="str">
        <f>VLOOKUP(B79,SAOM!B$2:J1071,9,0)</f>
        <v>Silvia Tatiana</v>
      </c>
      <c r="R79" s="12" t="str">
        <f>VLOOKUP(B79,SAOM!B$2:K1517,10,0)</f>
        <v>Avenida Raul Teixeira da Costa Sobrinho, 22 - Centro</v>
      </c>
      <c r="S79" s="17">
        <f>VLOOKUP(B79,SAOM!B$2:L1797,11,0)</f>
        <v>3136496866</v>
      </c>
      <c r="T79" s="33">
        <v>40892</v>
      </c>
      <c r="U79" s="8" t="str">
        <f>VLOOKUP(B79,SAOM!B$2:M1377,12,0)</f>
        <v>00:20:0E:10:48:F2</v>
      </c>
      <c r="V79" s="12">
        <v>40904</v>
      </c>
      <c r="W79" s="8" t="s">
        <v>1749</v>
      </c>
      <c r="X79" s="39">
        <v>40905</v>
      </c>
      <c r="Y79" s="41">
        <v>40927</v>
      </c>
      <c r="Z79" s="105" t="s">
        <v>752</v>
      </c>
      <c r="AA79" s="42">
        <v>40904</v>
      </c>
      <c r="AB79" s="8"/>
    </row>
    <row r="80" spans="1:28">
      <c r="A80" s="7">
        <v>738</v>
      </c>
      <c r="B80" s="75" t="s">
        <v>145</v>
      </c>
      <c r="C80" s="12">
        <v>40868</v>
      </c>
      <c r="D80" s="12">
        <f t="shared" si="3"/>
        <v>40913</v>
      </c>
      <c r="E80" s="47">
        <f t="shared" si="2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119</v>
      </c>
      <c r="K80" s="8" t="s">
        <v>524</v>
      </c>
      <c r="L80" s="8" t="s">
        <v>525</v>
      </c>
      <c r="M80" s="9" t="str">
        <f>VLOOKUP(B80,SAOM!B$2:H1072,7,0)</f>
        <v>SES-PAPO-0738</v>
      </c>
      <c r="N80" s="24">
        <v>4033</v>
      </c>
      <c r="O80" s="12">
        <f>VLOOKUP(B80,SAOM!B$2:I1072,8,0)</f>
        <v>40911</v>
      </c>
      <c r="P80" s="12" t="str">
        <f>VLOOKUP(B80,AG_Lider!A$1:F1430,6,0)</f>
        <v>CONCLUÍDO</v>
      </c>
      <c r="Q80" s="17" t="str">
        <f>VLOOKUP(B80,SAOM!B$2:J1072,9,0)</f>
        <v>Henry Lanoicar Pires</v>
      </c>
      <c r="R80" s="12" t="str">
        <f>VLOOKUP(B80,SAOM!B$2:K1518,10,0)</f>
        <v>Rua José Luiz Gomes, 70 - Centro</v>
      </c>
      <c r="S80" s="17" t="str">
        <f>VLOOKUP(B80,SAOM!B$2:L1798,11,0)</f>
        <v>(37) 3335-1330</v>
      </c>
      <c r="T80" s="33">
        <v>40892</v>
      </c>
      <c r="U80" s="8" t="str">
        <f>VLOOKUP(B80,SAOM!B$2:M1378,12,0)</f>
        <v>00:20:0E:10:48:C2</v>
      </c>
      <c r="V80" s="12">
        <v>40913</v>
      </c>
      <c r="W80" s="8" t="s">
        <v>1645</v>
      </c>
      <c r="X80" s="39">
        <v>40913</v>
      </c>
      <c r="Y80" s="42">
        <v>40927</v>
      </c>
      <c r="Z80" s="105" t="s">
        <v>753</v>
      </c>
      <c r="AA80" s="42">
        <v>40913</v>
      </c>
      <c r="AB80" s="8"/>
    </row>
    <row r="81" spans="1:28">
      <c r="A81" s="7">
        <v>737</v>
      </c>
      <c r="B81" s="75" t="s">
        <v>146</v>
      </c>
      <c r="C81" s="12">
        <v>40868</v>
      </c>
      <c r="D81" s="12">
        <f t="shared" si="3"/>
        <v>40913</v>
      </c>
      <c r="E81" s="47">
        <f t="shared" si="2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120</v>
      </c>
      <c r="K81" s="8" t="s">
        <v>526</v>
      </c>
      <c r="L81" s="8" t="s">
        <v>527</v>
      </c>
      <c r="M81" s="9" t="str">
        <f>VLOOKUP(B81,SAOM!B$2:H1073,7,0)</f>
        <v>SES-PAMA-0737</v>
      </c>
      <c r="N81" s="24">
        <v>4033</v>
      </c>
      <c r="O81" s="12">
        <f>VLOOKUP(B81,SAOM!B$2:I1073,8,0)</f>
        <v>40917</v>
      </c>
      <c r="P81" s="12" t="str">
        <f>VLOOKUP(B81,AG_Lider!A$1:F1431,6,0)</f>
        <v>CONCLUÍDO</v>
      </c>
      <c r="Q81" s="17" t="str">
        <f>VLOOKUP(B81,SAOM!B$2:J1073,9,0)</f>
        <v>Marcus Vinicius de Lima Seixas</v>
      </c>
      <c r="R81" s="12" t="str">
        <f>VLOOKUP(B81,SAOM!B$2:K1519,10,0)</f>
        <v>Rua Paula Freitas, 0 - Centro</v>
      </c>
      <c r="S81" s="17" t="str">
        <f>VLOOKUP(B81,SAOM!B$2:L1799,11,0)</f>
        <v>(32) 3446-1118</v>
      </c>
      <c r="T81" s="33">
        <v>40891</v>
      </c>
      <c r="U81" s="8" t="str">
        <f>VLOOKUP(B81,SAOM!B$2:M1379,12,0)</f>
        <v>00:20:0E:10:48:DE</v>
      </c>
      <c r="V81" s="12">
        <v>40917</v>
      </c>
      <c r="W81" s="8" t="s">
        <v>1979</v>
      </c>
      <c r="X81" s="39">
        <v>40917</v>
      </c>
      <c r="Y81" s="42">
        <v>41012</v>
      </c>
      <c r="Z81" s="105" t="s">
        <v>753</v>
      </c>
      <c r="AA81" s="42">
        <v>40917</v>
      </c>
      <c r="AB81" s="8"/>
    </row>
    <row r="82" spans="1:28" ht="15" customHeight="1">
      <c r="A82" s="7">
        <v>736</v>
      </c>
      <c r="B82" s="75" t="s">
        <v>147</v>
      </c>
      <c r="C82" s="12">
        <v>40868</v>
      </c>
      <c r="D82" s="12">
        <f t="shared" si="3"/>
        <v>40913</v>
      </c>
      <c r="E82" s="47">
        <f t="shared" si="2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121</v>
      </c>
      <c r="K82" s="8" t="s">
        <v>528</v>
      </c>
      <c r="L82" s="8" t="s">
        <v>529</v>
      </c>
      <c r="M82" s="9" t="str">
        <f>VLOOKUP(B82,SAOM!B$2:H1074,7,0)</f>
        <v>SES-PASO-0736</v>
      </c>
      <c r="N82" s="24">
        <v>4035</v>
      </c>
      <c r="O82" s="12">
        <f>VLOOKUP(B82,SAOM!B$2:I1074,8,0)</f>
        <v>40924</v>
      </c>
      <c r="P82" s="12" t="str">
        <f>VLOOKUP(B82,AG_Lider!A$1:F1432,6,0)</f>
        <v>CONCLUÍDO</v>
      </c>
      <c r="Q82" s="17" t="str">
        <f>VLOOKUP(B82,SAOM!B$2:J1074,9,0)</f>
        <v>Laura Gonçalves Lopes</v>
      </c>
      <c r="R82" s="12" t="str">
        <f>VLOOKUP(B82,SAOM!B$2:K1520,10,0)</f>
        <v>Rua Joalma, 105 - DNER</v>
      </c>
      <c r="S82" s="17" t="str">
        <f>VLOOKUP(B82,SAOM!B$2:L1800,11,0)</f>
        <v>(33) 3534-2034</v>
      </c>
      <c r="T82" s="33">
        <v>40893</v>
      </c>
      <c r="U82" s="8" t="str">
        <f>VLOOKUP(B82,SAOM!B$2:M1380,12,0)</f>
        <v>00:20:0E:10:48:D9</v>
      </c>
      <c r="V82" s="12">
        <v>40924</v>
      </c>
      <c r="W82" s="8" t="s">
        <v>1602</v>
      </c>
      <c r="X82" s="39">
        <v>40924</v>
      </c>
      <c r="Y82" s="42"/>
      <c r="Z82" s="105"/>
      <c r="AA82" s="42">
        <v>40924</v>
      </c>
      <c r="AB82" s="8"/>
    </row>
    <row r="83" spans="1:28" ht="15" customHeight="1">
      <c r="A83" s="7">
        <v>739</v>
      </c>
      <c r="B83" s="75" t="s">
        <v>148</v>
      </c>
      <c r="C83" s="12">
        <v>40868</v>
      </c>
      <c r="D83" s="12">
        <f t="shared" si="3"/>
        <v>40913</v>
      </c>
      <c r="E83" s="47">
        <v>40951</v>
      </c>
      <c r="F83" s="12">
        <v>40891</v>
      </c>
      <c r="G83" s="7" t="s">
        <v>519</v>
      </c>
      <c r="H83" s="7" t="s">
        <v>501</v>
      </c>
      <c r="I83" s="7" t="s">
        <v>503</v>
      </c>
      <c r="J83" s="8" t="s">
        <v>122</v>
      </c>
      <c r="K83" s="8" t="s">
        <v>530</v>
      </c>
      <c r="L83" s="8" t="s">
        <v>531</v>
      </c>
      <c r="M83" s="9" t="str">
        <f>VLOOKUP(B83,SAOM!B$2:H1075,7,0)</f>
        <v>SES-PERA-0739</v>
      </c>
      <c r="N83" s="24">
        <v>4033</v>
      </c>
      <c r="O83" s="12">
        <f>VLOOKUP(B83,SAOM!B$2:I1075,8,0)</f>
        <v>40933</v>
      </c>
      <c r="P83" s="12" t="str">
        <f>VLOOKUP(B83,AG_Lider!A$1:F1433,6,0)</f>
        <v>CONCLUÍDO</v>
      </c>
      <c r="Q83" s="17" t="str">
        <f>VLOOKUP(B83,SAOM!B$2:J1075,9,0)</f>
        <v>Nilva Lucia dos Reis</v>
      </c>
      <c r="R83" s="12" t="str">
        <f>VLOOKUP(B83,SAOM!B$2:K1521,10,0)</f>
        <v>Rua Coronel João Jacinto, 0 - Centro</v>
      </c>
      <c r="S83" s="17" t="str">
        <f>VLOOKUP(B83,SAOM!B$2:L1801,11,0)</f>
        <v>(32) 3282-1111</v>
      </c>
      <c r="T83" s="33">
        <v>40932</v>
      </c>
      <c r="U83" s="8" t="str">
        <f>VLOOKUP(B83,SAOM!B$2:M1381,12,0)</f>
        <v>00:20:0E:10:48:8A</v>
      </c>
      <c r="V83" s="12">
        <v>40933</v>
      </c>
      <c r="W83" s="8" t="s">
        <v>1979</v>
      </c>
      <c r="X83" s="39">
        <v>40934</v>
      </c>
      <c r="Y83" s="41">
        <v>40954</v>
      </c>
      <c r="Z83" s="105" t="s">
        <v>753</v>
      </c>
      <c r="AA83" s="42">
        <v>40934</v>
      </c>
      <c r="AB83" s="8"/>
    </row>
    <row r="84" spans="1:28" ht="15" customHeight="1">
      <c r="A84" s="7">
        <v>734</v>
      </c>
      <c r="B84" s="75" t="s">
        <v>149</v>
      </c>
      <c r="C84" s="12">
        <v>40868</v>
      </c>
      <c r="D84" s="12">
        <f t="shared" si="3"/>
        <v>40913</v>
      </c>
      <c r="E84" s="47">
        <v>40951</v>
      </c>
      <c r="F84" s="12">
        <v>40892</v>
      </c>
      <c r="G84" s="7" t="s">
        <v>519</v>
      </c>
      <c r="H84" s="7" t="s">
        <v>501</v>
      </c>
      <c r="I84" s="7" t="s">
        <v>503</v>
      </c>
      <c r="J84" s="8" t="s">
        <v>123</v>
      </c>
      <c r="K84" s="8" t="s">
        <v>532</v>
      </c>
      <c r="L84" s="8" t="s">
        <v>533</v>
      </c>
      <c r="M84" s="9" t="str">
        <f>VLOOKUP(B84,SAOM!B$2:H1076,7,0)</f>
        <v>SES-NOCA-0734</v>
      </c>
      <c r="N84" s="24">
        <v>4035</v>
      </c>
      <c r="O84" s="12">
        <f>VLOOKUP(B84,SAOM!B$2:I1076,8,0)</f>
        <v>40941</v>
      </c>
      <c r="P84" s="12" t="str">
        <f>VLOOKUP(B84,AG_Lider!A$1:F1434,6,0)</f>
        <v>CONCLUÍDO</v>
      </c>
      <c r="Q84" s="17" t="str">
        <f>VLOOKUP(B84,SAOM!B$2:J1076,9,0)</f>
        <v>Khí­scilla de Freitas Lopes</v>
      </c>
      <c r="R84" s="12" t="str">
        <f>VLOOKUP(B84,SAOM!B$2:K1522,10,0)</f>
        <v>Rua Magalhães Pinto, 166 - Centro</v>
      </c>
      <c r="S84" s="17" t="str">
        <f>VLOOKUP(B84,SAOM!B$2:L1802,11,0)</f>
        <v>(33) 3581-1181</v>
      </c>
      <c r="T84" s="33">
        <v>40940</v>
      </c>
      <c r="U84" s="8" t="str">
        <f>VLOOKUP(B84,SAOM!B$2:M1382,12,0)</f>
        <v>00:20:0E:10:48:82</v>
      </c>
      <c r="V84" s="12">
        <v>40941</v>
      </c>
      <c r="W84" s="8" t="s">
        <v>495</v>
      </c>
      <c r="X84" s="39">
        <v>40942</v>
      </c>
      <c r="Y84" s="42">
        <v>40984</v>
      </c>
      <c r="Z84" s="105" t="s">
        <v>2580</v>
      </c>
      <c r="AA84" s="42">
        <v>40942</v>
      </c>
      <c r="AB84" s="8"/>
    </row>
    <row r="85" spans="1:28" s="50" customFormat="1" ht="15" customHeight="1">
      <c r="A85" s="7">
        <v>733</v>
      </c>
      <c r="B85" s="75" t="s">
        <v>150</v>
      </c>
      <c r="C85" s="12">
        <v>40868</v>
      </c>
      <c r="D85" s="12">
        <f t="shared" si="3"/>
        <v>40913</v>
      </c>
      <c r="E85" s="47">
        <v>40944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124</v>
      </c>
      <c r="K85" s="8" t="s">
        <v>534</v>
      </c>
      <c r="L85" s="8" t="s">
        <v>535</v>
      </c>
      <c r="M85" s="9" t="str">
        <f>VLOOKUP(B85,SAOM!B$2:H1077,7,0)</f>
        <v>SES-NANO-0733</v>
      </c>
      <c r="N85" s="68">
        <v>4033</v>
      </c>
      <c r="O85" s="12">
        <f>VLOOKUP(B85,SAOM!B$2:I1077,8,0)</f>
        <v>40919</v>
      </c>
      <c r="P85" s="12" t="str">
        <f>VLOOKUP(B85,AG_Lider!A$1:F1435,6,0)</f>
        <v>CONCLUÍDO</v>
      </c>
      <c r="Q85" s="17" t="str">
        <f>VLOOKUP(B85,SAOM!B$2:J1077,9,0)</f>
        <v>Cilamárcia Nazaré de Carvalho</v>
      </c>
      <c r="R85" s="12" t="str">
        <f>VLOOKUP(B85,SAOM!B$2:K1523,10,0)</f>
        <v>praça Nossa Senhora de Nazaré, 0 - Centro</v>
      </c>
      <c r="S85" s="17" t="str">
        <f>VLOOKUP(B85,SAOM!B$2:L1803,11,0)</f>
        <v>(35) 3842-1494</v>
      </c>
      <c r="T85" s="33">
        <v>40920</v>
      </c>
      <c r="U85" s="8" t="str">
        <f>VLOOKUP(B85,SAOM!B$2:M1383,12,0)</f>
        <v>00:20:0E:10:48:95</v>
      </c>
      <c r="V85" s="12">
        <v>40921</v>
      </c>
      <c r="W85" s="8" t="s">
        <v>1749</v>
      </c>
      <c r="X85" s="39">
        <v>40921</v>
      </c>
      <c r="Y85" s="41">
        <v>41012</v>
      </c>
      <c r="Z85" s="105" t="s">
        <v>753</v>
      </c>
      <c r="AA85" s="42">
        <v>40921</v>
      </c>
      <c r="AB85" s="45"/>
    </row>
    <row r="86" spans="1:28" ht="15" customHeight="1">
      <c r="A86" s="7">
        <v>730</v>
      </c>
      <c r="B86" s="75" t="s">
        <v>151</v>
      </c>
      <c r="C86" s="12">
        <v>40868</v>
      </c>
      <c r="D86" s="12">
        <f t="shared" si="3"/>
        <v>40913</v>
      </c>
      <c r="E86" s="47">
        <f>C86+60</f>
        <v>40928</v>
      </c>
      <c r="F86" s="47" t="s">
        <v>503</v>
      </c>
      <c r="G86" s="7" t="s">
        <v>519</v>
      </c>
      <c r="H86" s="7" t="s">
        <v>501</v>
      </c>
      <c r="I86" s="7" t="s">
        <v>503</v>
      </c>
      <c r="J86" s="8" t="s">
        <v>125</v>
      </c>
      <c r="K86" s="8" t="s">
        <v>536</v>
      </c>
      <c r="L86" s="8" t="s">
        <v>537</v>
      </c>
      <c r="M86" s="9" t="str">
        <f>VLOOKUP(B86,SAOM!B$2:H1078,7,0)</f>
        <v>SES-MOCA-0730</v>
      </c>
      <c r="N86" s="24">
        <v>4033</v>
      </c>
      <c r="O86" s="12">
        <f>VLOOKUP(B86,SAOM!B$2:I1078,8,0)</f>
        <v>40911</v>
      </c>
      <c r="P86" s="12" t="str">
        <f>VLOOKUP(B86,AG_Lider!A$1:F1436,6,0)</f>
        <v>CONCLUÍDO</v>
      </c>
      <c r="Q86" s="17" t="str">
        <f>VLOOKUP(B86,SAOM!B$2:J1078,9,0)</f>
        <v>Rafael Tulio Santos Coelho</v>
      </c>
      <c r="R86" s="12" t="str">
        <f>VLOOKUP(B86,SAOM!B$2:K1524,10,0)</f>
        <v>Rua Major Salvo, 321 - Centro</v>
      </c>
      <c r="S86" s="17" t="str">
        <f>VLOOKUP(B86,SAOM!B$2:L1804,11,0)</f>
        <v>(38) 3725-1195</v>
      </c>
      <c r="T86" s="33">
        <v>40892</v>
      </c>
      <c r="U86" s="8" t="str">
        <f>VLOOKUP(B86,SAOM!B$2:M1384,12,0)</f>
        <v>00:20:0E:10:48:4F</v>
      </c>
      <c r="V86" s="12">
        <v>40913</v>
      </c>
      <c r="W86" s="8" t="s">
        <v>1749</v>
      </c>
      <c r="X86" s="39">
        <v>40913</v>
      </c>
      <c r="Y86" s="42">
        <v>40927</v>
      </c>
      <c r="Z86" s="105" t="s">
        <v>751</v>
      </c>
      <c r="AA86" s="42">
        <v>40913</v>
      </c>
      <c r="AB86" s="8"/>
    </row>
    <row r="87" spans="1:28">
      <c r="A87" s="7">
        <v>729</v>
      </c>
      <c r="B87" s="75" t="s">
        <v>152</v>
      </c>
      <c r="C87" s="12">
        <v>40868</v>
      </c>
      <c r="D87" s="12">
        <f t="shared" si="3"/>
        <v>40913</v>
      </c>
      <c r="E87" s="47">
        <f>C87+60</f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126</v>
      </c>
      <c r="K87" s="8" t="s">
        <v>538</v>
      </c>
      <c r="L87" s="8" t="s">
        <v>539</v>
      </c>
      <c r="M87" s="9" t="str">
        <f>VLOOKUP(B87,SAOM!B$2:H1079,7,0)</f>
        <v>SES-MOOS-0729</v>
      </c>
      <c r="N87" s="24">
        <v>4033</v>
      </c>
      <c r="O87" s="12">
        <f>VLOOKUP(B87,SAOM!B$2:I1079,8,0)</f>
        <v>40920</v>
      </c>
      <c r="P87" s="12" t="str">
        <f>VLOOKUP(B87,AG_Lider!A$1:F1437,6,0)</f>
        <v>CONCLUÍDO</v>
      </c>
      <c r="Q87" s="17" t="str">
        <f>VLOOKUP(B87,SAOM!B$2:J1079,9,0)</f>
        <v>Vinicius Souto Amaral</v>
      </c>
      <c r="R87" s="12" t="str">
        <f>VLOOKUP(B87,SAOM!B$2:K1525,10,0)</f>
        <v>Rua do Bonfim, 0 - Centro</v>
      </c>
      <c r="S87" s="17" t="str">
        <f>VLOOKUP(B87,SAOM!B$2:L1805,11,0)</f>
        <v>(38) 3727-1106</v>
      </c>
      <c r="T87" s="33">
        <v>40892</v>
      </c>
      <c r="U87" s="8" t="str">
        <f>VLOOKUP(B87,SAOM!B$2:M1385,12,0)</f>
        <v>00:20:0E:10:48:53</v>
      </c>
      <c r="V87" s="12">
        <v>40924</v>
      </c>
      <c r="W87" s="8" t="s">
        <v>4134</v>
      </c>
      <c r="X87" s="39">
        <v>40925</v>
      </c>
      <c r="Y87" s="42">
        <v>40927</v>
      </c>
      <c r="Z87" s="105" t="s">
        <v>750</v>
      </c>
      <c r="AA87" s="42">
        <v>40925</v>
      </c>
      <c r="AB87" s="8"/>
    </row>
    <row r="88" spans="1:28" ht="15" customHeight="1">
      <c r="A88" s="44">
        <v>728</v>
      </c>
      <c r="B88" s="77" t="s">
        <v>153</v>
      </c>
      <c r="C88" s="12">
        <v>40868</v>
      </c>
      <c r="D88" s="12">
        <f t="shared" si="3"/>
        <v>40913</v>
      </c>
      <c r="E88" s="47">
        <v>40939</v>
      </c>
      <c r="F88" s="62">
        <v>40914</v>
      </c>
      <c r="G88" s="7" t="s">
        <v>519</v>
      </c>
      <c r="H88" s="7" t="s">
        <v>501</v>
      </c>
      <c r="I88" s="7" t="s">
        <v>503</v>
      </c>
      <c r="J88" s="45" t="s">
        <v>127</v>
      </c>
      <c r="K88" s="45" t="s">
        <v>540</v>
      </c>
      <c r="L88" s="45" t="s">
        <v>541</v>
      </c>
      <c r="M88" s="9" t="str">
        <f>VLOOKUP(B88,SAOM!B$2:H1080,7,0)</f>
        <v>SES-META-0728</v>
      </c>
      <c r="N88" s="46">
        <v>4033</v>
      </c>
      <c r="O88" s="12">
        <f>VLOOKUP(B88,SAOM!B$2:I1080,8,0)</f>
        <v>40928</v>
      </c>
      <c r="P88" s="47" t="str">
        <f>VLOOKUP(B88,AG_Lider!A$1:F1438,6,0)</f>
        <v>CONCLUÍDO</v>
      </c>
      <c r="Q88" s="17" t="str">
        <f>VLOOKUP(B88,SAOM!B$2:J1080,9,0)</f>
        <v>Marcilia Brandão</v>
      </c>
      <c r="R88" s="12" t="str">
        <f>VLOOKUP(B88,SAOM!B$2:K1526,10,0)</f>
        <v>Rua Monsenhor Alipio, 42 - Centro</v>
      </c>
      <c r="S88" s="17" t="str">
        <f>VLOOKUP(B88,SAOM!B$2:L1806,11,0)</f>
        <v>(33) 3251-1359</v>
      </c>
      <c r="T88" s="48">
        <v>40899</v>
      </c>
      <c r="U88" s="8" t="str">
        <f>VLOOKUP(B88,SAOM!B$2:M1386,12,0)</f>
        <v>00:20:0E:10:48:67</v>
      </c>
      <c r="V88" s="47">
        <v>40927</v>
      </c>
      <c r="W88" s="45" t="s">
        <v>495</v>
      </c>
      <c r="X88" s="49">
        <v>40928</v>
      </c>
      <c r="Y88" s="67">
        <v>41012</v>
      </c>
      <c r="Z88" s="105" t="s">
        <v>753</v>
      </c>
      <c r="AA88" s="67">
        <v>40928</v>
      </c>
      <c r="AB88" s="42"/>
    </row>
    <row r="89" spans="1:28" ht="15" customHeight="1">
      <c r="A89" s="7">
        <v>727</v>
      </c>
      <c r="B89" s="75" t="s">
        <v>154</v>
      </c>
      <c r="C89" s="12">
        <v>40868</v>
      </c>
      <c r="D89" s="12">
        <f t="shared" si="3"/>
        <v>40913</v>
      </c>
      <c r="E89" s="47">
        <f>C89+60</f>
        <v>40928</v>
      </c>
      <c r="F89" s="47" t="s">
        <v>503</v>
      </c>
      <c r="G89" s="7" t="s">
        <v>519</v>
      </c>
      <c r="H89" s="7" t="s">
        <v>501</v>
      </c>
      <c r="I89" s="7" t="s">
        <v>503</v>
      </c>
      <c r="J89" s="8" t="s">
        <v>128</v>
      </c>
      <c r="K89" s="8" t="s">
        <v>542</v>
      </c>
      <c r="L89" s="8" t="s">
        <v>543</v>
      </c>
      <c r="M89" s="9" t="str">
        <f>VLOOKUP(B89,SAOM!B$2:H1081,7,0)</f>
        <v>SES-MAAS-0727</v>
      </c>
      <c r="N89" s="24">
        <v>4033</v>
      </c>
      <c r="O89" s="12">
        <f>VLOOKUP(B89,SAOM!B$2:I1081,8,0)</f>
        <v>40903</v>
      </c>
      <c r="P89" s="12" t="str">
        <f>VLOOKUP(B89,AG_Lider!A$1:F1439,6,0)</f>
        <v>CONCLUÍDO</v>
      </c>
      <c r="Q89" s="17" t="str">
        <f>VLOOKUP(B89,SAOM!B$2:J1081,9,0)</f>
        <v>Maria Gabriela da Silva Santana</v>
      </c>
      <c r="R89" s="12" t="str">
        <f>VLOOKUP(B89,SAOM!B$2:K1527,10,0)</f>
        <v>Rua Do Cruzeiro, 120 - Centro</v>
      </c>
      <c r="S89" s="17" t="str">
        <f>VLOOKUP(B89,SAOM!B$2:L1807,11,0)</f>
        <v>(37) 3272-1229</v>
      </c>
      <c r="T89" s="33">
        <v>40892</v>
      </c>
      <c r="U89" s="8" t="str">
        <f>VLOOKUP(B89,SAOM!B$2:M1387,12,0)</f>
        <v>00:20:0E:10:48:AF</v>
      </c>
      <c r="V89" s="12">
        <v>40904</v>
      </c>
      <c r="W89" s="8" t="s">
        <v>1584</v>
      </c>
      <c r="X89" s="39">
        <v>40904</v>
      </c>
      <c r="Y89" s="42">
        <v>40927</v>
      </c>
      <c r="Z89" s="105" t="s">
        <v>749</v>
      </c>
      <c r="AA89" s="42">
        <v>40904</v>
      </c>
      <c r="AB89" s="8"/>
    </row>
    <row r="90" spans="1:28">
      <c r="A90" s="7">
        <v>726</v>
      </c>
      <c r="B90" s="75" t="s">
        <v>155</v>
      </c>
      <c r="C90" s="12">
        <v>40868</v>
      </c>
      <c r="D90" s="12">
        <f t="shared" si="3"/>
        <v>40913</v>
      </c>
      <c r="E90" s="47">
        <v>40951</v>
      </c>
      <c r="F90" s="12">
        <v>40892</v>
      </c>
      <c r="G90" s="7" t="s">
        <v>519</v>
      </c>
      <c r="H90" s="7" t="s">
        <v>501</v>
      </c>
      <c r="I90" s="7" t="s">
        <v>503</v>
      </c>
      <c r="J90" s="8" t="s">
        <v>129</v>
      </c>
      <c r="K90" s="8" t="s">
        <v>544</v>
      </c>
      <c r="L90" s="8" t="s">
        <v>545</v>
      </c>
      <c r="M90" s="9" t="str">
        <f>VLOOKUP(B90,SAOM!B$2:H1082,7,0)</f>
        <v>SES-LUIA-0726</v>
      </c>
      <c r="N90" s="24">
        <v>4035</v>
      </c>
      <c r="O90" s="12">
        <f>VLOOKUP(B90,SAOM!B$2:I1082,8,0)</f>
        <v>40931</v>
      </c>
      <c r="P90" s="12" t="str">
        <f>VLOOKUP(B90,AG_Lider!A$1:F1440,6,0)</f>
        <v>CONCLUÍDO</v>
      </c>
      <c r="Q90" s="17" t="str">
        <f>VLOOKUP(B90,SAOM!B$2:J1082,9,0)</f>
        <v>Maria Gabriela da Silva Santana</v>
      </c>
      <c r="R90" s="12" t="str">
        <f>VLOOKUP(B90,SAOM!B$2:K1528,10,0)</f>
        <v>Rua Eva Botelhos, 395 - Santa Rita</v>
      </c>
      <c r="S90" s="17" t="str">
        <f>VLOOKUP(B90,SAOM!B$2:L1808,11,0)</f>
        <v>(38) 3231-6215</v>
      </c>
      <c r="T90" s="33">
        <v>40931</v>
      </c>
      <c r="U90" s="8" t="str">
        <f>VLOOKUP(B90,SAOM!B$2:M1388,12,0)</f>
        <v>00:20:0E:10:48:42</v>
      </c>
      <c r="V90" s="12">
        <v>40932</v>
      </c>
      <c r="W90" s="8" t="s">
        <v>2337</v>
      </c>
      <c r="X90" s="39">
        <v>40932</v>
      </c>
      <c r="Y90" s="42">
        <v>40954</v>
      </c>
      <c r="Z90" s="105" t="s">
        <v>753</v>
      </c>
      <c r="AA90" s="42">
        <v>40932</v>
      </c>
      <c r="AB90" s="8"/>
    </row>
    <row r="91" spans="1:28">
      <c r="A91" s="25">
        <v>725</v>
      </c>
      <c r="B91" s="75" t="s">
        <v>156</v>
      </c>
      <c r="C91" s="12">
        <v>40868</v>
      </c>
      <c r="D91" s="12">
        <f t="shared" si="3"/>
        <v>40913</v>
      </c>
      <c r="E91" s="47">
        <f>C91+60</f>
        <v>40928</v>
      </c>
      <c r="F91" s="12">
        <v>40892</v>
      </c>
      <c r="G91" s="7" t="s">
        <v>519</v>
      </c>
      <c r="H91" s="7" t="s">
        <v>745</v>
      </c>
      <c r="I91" s="7" t="s">
        <v>503</v>
      </c>
      <c r="J91" s="45" t="s">
        <v>130</v>
      </c>
      <c r="K91" s="8" t="s">
        <v>546</v>
      </c>
      <c r="L91" s="8" t="s">
        <v>547</v>
      </c>
      <c r="M91" s="9" t="str">
        <f>VLOOKUP(B91,SAOM!B$2:H1083,7,0)</f>
        <v>SES-LITE-0725</v>
      </c>
      <c r="N91" s="24">
        <v>4033</v>
      </c>
      <c r="O91" s="12">
        <f>VLOOKUP(B91,SAOM!B$2:I1083,8,0)</f>
        <v>40966</v>
      </c>
      <c r="P91" s="12" t="e">
        <f>VLOOKUP(B91,AG_Lider!A$1:F1441,6,0)</f>
        <v>#N/A</v>
      </c>
      <c r="Q91" s="17" t="str">
        <f>VLOOKUP(B91,SAOM!B$2:J1083,9,0)</f>
        <v>Talita Helena Ferrari</v>
      </c>
      <c r="R91" s="12" t="str">
        <f>VLOOKUP(B91,SAOM!B$2:K1529,10,0)</f>
        <v>Rua São Paulo, 766 - Centro</v>
      </c>
      <c r="S91" s="17" t="str">
        <f>VLOOKUP(B91,SAOM!B$2:L1809,11,0)</f>
        <v>(34) 3453-1722</v>
      </c>
      <c r="T91" s="33"/>
      <c r="U91" s="8" t="str">
        <f>VLOOKUP(B91,SAOM!B$2:M1389,12,0)</f>
        <v>00:20:0E:10:49:AE</v>
      </c>
      <c r="V91" s="12">
        <v>40974</v>
      </c>
      <c r="W91" s="8" t="s">
        <v>2697</v>
      </c>
      <c r="X91" s="39">
        <v>40974</v>
      </c>
      <c r="Y91" s="41"/>
      <c r="Z91" s="105"/>
      <c r="AA91" s="42">
        <v>40974</v>
      </c>
      <c r="AB91" s="42"/>
    </row>
    <row r="92" spans="1:28">
      <c r="A92" s="25">
        <v>724</v>
      </c>
      <c r="B92" s="75" t="s">
        <v>157</v>
      </c>
      <c r="C92" s="12">
        <v>40868</v>
      </c>
      <c r="D92" s="12">
        <f t="shared" si="3"/>
        <v>40913</v>
      </c>
      <c r="E92" s="47">
        <f>C92+60</f>
        <v>40928</v>
      </c>
      <c r="F92" s="62">
        <v>40917</v>
      </c>
      <c r="G92" s="7" t="s">
        <v>519</v>
      </c>
      <c r="H92" s="7" t="s">
        <v>501</v>
      </c>
      <c r="I92" s="7" t="s">
        <v>503</v>
      </c>
      <c r="J92" s="8" t="s">
        <v>131</v>
      </c>
      <c r="K92" s="8" t="s">
        <v>548</v>
      </c>
      <c r="L92" s="8" t="s">
        <v>549</v>
      </c>
      <c r="M92" s="9" t="str">
        <f>VLOOKUP(B92,SAOM!B$2:H1084,7,0)</f>
        <v>SES-LADE-0724</v>
      </c>
      <c r="N92" s="24">
        <v>4033</v>
      </c>
      <c r="O92" s="12">
        <f>VLOOKUP(B92,SAOM!B$2:I1084,8,0)</f>
        <v>40920</v>
      </c>
      <c r="P92" s="12" t="str">
        <f>VLOOKUP(B92,AG_Lider!A$1:F1442,6,0)</f>
        <v>CONCLUÍDO</v>
      </c>
      <c r="Q92" s="17" t="str">
        <f>VLOOKUP(B92,SAOM!B$2:J1084,9,0)</f>
        <v>Poyana Gonçalves Pinheiro</v>
      </c>
      <c r="R92" s="12" t="str">
        <f>VLOOKUP(B92,SAOM!B$2:K1530,10,0)</f>
        <v>Rua Presidente Olegário, 625 - Planalto</v>
      </c>
      <c r="S92" s="17" t="str">
        <f>VLOOKUP(B92,SAOM!B$2:L1810,11,0)</f>
        <v>34) 3816-1011</v>
      </c>
      <c r="T92" s="33">
        <v>40899</v>
      </c>
      <c r="U92" s="8" t="str">
        <f>VLOOKUP(B92,SAOM!B$2:M1390,12,0)</f>
        <v>00:20:0E:10:48:8C</v>
      </c>
      <c r="V92" s="12">
        <v>40920</v>
      </c>
      <c r="W92" s="8" t="s">
        <v>3196</v>
      </c>
      <c r="X92" s="39">
        <v>40920</v>
      </c>
      <c r="Y92" s="41">
        <v>40954</v>
      </c>
      <c r="Z92" s="105" t="s">
        <v>753</v>
      </c>
      <c r="AA92" s="42">
        <v>40920</v>
      </c>
      <c r="AB92" s="8"/>
    </row>
    <row r="93" spans="1:28">
      <c r="A93" s="25">
        <v>735</v>
      </c>
      <c r="B93" s="75" t="s">
        <v>158</v>
      </c>
      <c r="C93" s="12">
        <v>40868</v>
      </c>
      <c r="D93" s="12">
        <f t="shared" si="3"/>
        <v>40913</v>
      </c>
      <c r="E93" s="47">
        <v>40951</v>
      </c>
      <c r="F93" s="12">
        <v>40892</v>
      </c>
      <c r="G93" s="7" t="s">
        <v>519</v>
      </c>
      <c r="H93" s="7" t="s">
        <v>501</v>
      </c>
      <c r="I93" s="7" t="s">
        <v>503</v>
      </c>
      <c r="J93" s="8" t="s">
        <v>132</v>
      </c>
      <c r="K93" s="8" t="s">
        <v>550</v>
      </c>
      <c r="L93" s="8" t="s">
        <v>551</v>
      </c>
      <c r="M93" s="9" t="str">
        <f>VLOOKUP(B93,SAOM!B$2:H1085,7,0)</f>
        <v>SES-OUAS-0735</v>
      </c>
      <c r="N93" s="24">
        <v>4035</v>
      </c>
      <c r="O93" s="12">
        <f>VLOOKUP(B93,SAOM!B$2:I1085,8,0)</f>
        <v>40935</v>
      </c>
      <c r="P93" s="12" t="str">
        <f>VLOOKUP(B93,AG_Lider!A$1:F1443,6,0)</f>
        <v>CONCLUÍDO</v>
      </c>
      <c r="Q93" s="17" t="str">
        <f>VLOOKUP(B93,SAOM!B$2:J1085,9,0)</f>
        <v>Sthéfanne Rosy Gouveia</v>
      </c>
      <c r="R93" s="12" t="str">
        <f>VLOOKUP(B93,SAOM!B$2:K1531,10,0)</f>
        <v>saude@ouroverdedeminas.mg.gov.br</v>
      </c>
      <c r="S93" s="17" t="str">
        <f>VLOOKUP(B93,SAOM!B$2:L1811,11,0)</f>
        <v>(33) 3527-1212</v>
      </c>
      <c r="T93" s="33">
        <v>40938</v>
      </c>
      <c r="U93" s="8" t="str">
        <f>VLOOKUP(B93,SAOM!B$2:M1391,12,0)</f>
        <v>00:20:0E:10:48:5A</v>
      </c>
      <c r="V93" s="12">
        <v>40939</v>
      </c>
      <c r="W93" s="8" t="s">
        <v>495</v>
      </c>
      <c r="X93" s="39">
        <v>40939</v>
      </c>
      <c r="Y93" s="41"/>
      <c r="Z93" s="105"/>
      <c r="AA93" s="42">
        <v>40940</v>
      </c>
      <c r="AB93" s="8"/>
    </row>
    <row r="94" spans="1:28">
      <c r="A94" s="23">
        <v>775</v>
      </c>
      <c r="B94" s="77" t="s">
        <v>697</v>
      </c>
      <c r="C94" s="12">
        <v>40938</v>
      </c>
      <c r="D94" s="12">
        <f t="shared" si="3"/>
        <v>40983</v>
      </c>
      <c r="E94" s="47">
        <f t="shared" ref="E94:E103" si="4">C94+60</f>
        <v>40998</v>
      </c>
      <c r="F94" s="47" t="s">
        <v>503</v>
      </c>
      <c r="G94" s="7" t="s">
        <v>519</v>
      </c>
      <c r="H94" s="44" t="s">
        <v>501</v>
      </c>
      <c r="I94" s="7" t="s">
        <v>503</v>
      </c>
      <c r="J94" s="8" t="s">
        <v>698</v>
      </c>
      <c r="K94" s="8" t="s">
        <v>721</v>
      </c>
      <c r="L94" s="8" t="s">
        <v>722</v>
      </c>
      <c r="M94" s="9" t="str">
        <f>VLOOKUP(B94,SAOM!B$2:H1086,7,0)</f>
        <v>SES-PRHA-0775</v>
      </c>
      <c r="N94" s="24">
        <v>4033</v>
      </c>
      <c r="O94" s="12">
        <f>VLOOKUP(B94,SAOM!B$2:I1086,8,0)</f>
        <v>40990</v>
      </c>
      <c r="P94" s="12" t="str">
        <f>VLOOKUP(B94,AG_Lider!A$1:F1444,6,0)</f>
        <v>CONCLUÍDO</v>
      </c>
      <c r="Q94" s="17" t="str">
        <f>VLOOKUP(B94,SAOM!B$2:J1086,9,0)</f>
        <v>JADER FERREIRA FARIA</v>
      </c>
      <c r="R94" s="12" t="str">
        <f>VLOOKUP(B94,SAOM!B$2:K1532,10,0)</f>
        <v>Avenida FRANCISCO MACHADO BORGES, 159 - ZACARIAS PEREIRA.</v>
      </c>
      <c r="S94" s="17" t="str">
        <f>VLOOKUP(B94,SAOM!B$2:L1812,11,0)</f>
        <v>(34) 3637-1441</v>
      </c>
      <c r="T94" s="33"/>
      <c r="U94" s="8" t="str">
        <f>VLOOKUP(B94,SAOM!B$2:M1392,12,0)</f>
        <v>00:20:0E:10:49:BA</v>
      </c>
      <c r="V94" s="12">
        <v>40991</v>
      </c>
      <c r="W94" s="8" t="s">
        <v>1645</v>
      </c>
      <c r="X94" s="39">
        <v>40991</v>
      </c>
      <c r="Y94" s="81">
        <v>41012</v>
      </c>
      <c r="Z94" s="105" t="s">
        <v>753</v>
      </c>
      <c r="AA94" s="42">
        <v>40991</v>
      </c>
      <c r="AB94" s="42"/>
    </row>
    <row r="95" spans="1:28">
      <c r="A95" s="23">
        <v>776</v>
      </c>
      <c r="B95" s="75" t="s">
        <v>699</v>
      </c>
      <c r="C95" s="12">
        <v>40938</v>
      </c>
      <c r="D95" s="12">
        <f t="shared" si="3"/>
        <v>40983</v>
      </c>
      <c r="E95" s="47">
        <f t="shared" si="4"/>
        <v>40998</v>
      </c>
      <c r="F95" s="47" t="s">
        <v>503</v>
      </c>
      <c r="G95" s="7" t="s">
        <v>519</v>
      </c>
      <c r="H95" s="7" t="s">
        <v>501</v>
      </c>
      <c r="I95" s="7" t="s">
        <v>503</v>
      </c>
      <c r="J95" s="8" t="s">
        <v>700</v>
      </c>
      <c r="K95" s="8" t="s">
        <v>723</v>
      </c>
      <c r="L95" s="8" t="s">
        <v>724</v>
      </c>
      <c r="M95" s="9" t="str">
        <f>VLOOKUP(B95,SAOM!B$2:H1087,7,0)</f>
        <v>SES-PRNO-0776</v>
      </c>
      <c r="N95" s="24">
        <v>4033</v>
      </c>
      <c r="O95" s="12">
        <f>VLOOKUP(B95,SAOM!B$2:I1087,8,0)</f>
        <v>40945</v>
      </c>
      <c r="P95" s="12" t="str">
        <f>VLOOKUP(B95,AG_Lider!A$1:F1445,6,0)</f>
        <v>CONCLUÍDO</v>
      </c>
      <c r="Q95" s="17" t="str">
        <f>VLOOKUP(B95,SAOM!B$2:J1087,9,0)</f>
        <v>JOSE DE OLIVEIRA NETO</v>
      </c>
      <c r="R95" s="12" t="str">
        <f>VLOOKUP(B95,SAOM!B$2:K1533,10,0)</f>
        <v>Rua GONÇALVES DA FONSECA, 80 - CERRADO.</v>
      </c>
      <c r="S95" s="17" t="str">
        <f>VLOOKUP(B95,SAOM!B$2:L1813,11,0)</f>
        <v>(38) 3724-1373</v>
      </c>
      <c r="T95" s="33">
        <v>40942</v>
      </c>
      <c r="U95" s="8" t="str">
        <f>VLOOKUP(B95,SAOM!B$2:M1393,12,0)</f>
        <v>00:20:0E:10:4A:50</v>
      </c>
      <c r="V95" s="12">
        <v>40945</v>
      </c>
      <c r="W95" s="8" t="s">
        <v>4134</v>
      </c>
      <c r="X95" s="39">
        <v>40946</v>
      </c>
      <c r="Y95" s="41">
        <v>40984</v>
      </c>
      <c r="Z95" s="105" t="s">
        <v>2581</v>
      </c>
      <c r="AA95" s="42">
        <v>40946</v>
      </c>
      <c r="AB95" s="8"/>
    </row>
    <row r="96" spans="1:28">
      <c r="A96" s="23">
        <v>777</v>
      </c>
      <c r="B96" s="75" t="s">
        <v>701</v>
      </c>
      <c r="C96" s="12">
        <v>40938</v>
      </c>
      <c r="D96" s="12">
        <f t="shared" si="3"/>
        <v>40983</v>
      </c>
      <c r="E96" s="47">
        <f t="shared" si="4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702</v>
      </c>
      <c r="K96" s="8" t="s">
        <v>725</v>
      </c>
      <c r="L96" s="8" t="s">
        <v>726</v>
      </c>
      <c r="M96" s="9" t="str">
        <f>VLOOKUP(B96,SAOM!B$2:H1088,7,0)</f>
        <v>SES-PREK-0777</v>
      </c>
      <c r="N96" s="24">
        <v>4033</v>
      </c>
      <c r="O96" s="12">
        <f>VLOOKUP(B96,SAOM!B$2:I1088,8,0)</f>
        <v>40948</v>
      </c>
      <c r="P96" s="12" t="str">
        <f>VLOOKUP(B96,AG_Lider!A$1:F1446,6,0)</f>
        <v>CONCLUÍDO</v>
      </c>
      <c r="Q96" s="17" t="str">
        <f>VLOOKUP(B96,SAOM!B$2:J1088,9,0)</f>
        <v>GABRIELLE GUEDES TIBAES</v>
      </c>
      <c r="R96" s="12" t="str">
        <f>VLOOKUP(B96,SAOM!B$2:K1534,10,0)</f>
        <v>Rua PLINIO RODRIGUES DE OLIVEIRA, 28 - CENTRO.</v>
      </c>
      <c r="S96" s="17" t="str">
        <f>VLOOKUP(B96,SAOM!B$2:L1814,11,0)</f>
        <v>(38) 3545-1163</v>
      </c>
      <c r="T96" s="33">
        <v>40953</v>
      </c>
      <c r="U96" s="8" t="str">
        <f>VLOOKUP(B96,SAOM!B$2:M1394,12,0)</f>
        <v>00:20:0E:10:49:E3</v>
      </c>
      <c r="V96" s="12">
        <v>40954</v>
      </c>
      <c r="W96" s="8" t="s">
        <v>1602</v>
      </c>
      <c r="X96" s="39">
        <v>40954</v>
      </c>
      <c r="Y96" s="41">
        <v>40984</v>
      </c>
      <c r="Z96" s="105" t="s">
        <v>753</v>
      </c>
      <c r="AA96" s="42">
        <v>40954</v>
      </c>
      <c r="AB96" s="8"/>
    </row>
    <row r="97" spans="1:28">
      <c r="A97" s="23">
        <v>778</v>
      </c>
      <c r="B97" s="75" t="s">
        <v>703</v>
      </c>
      <c r="C97" s="12">
        <v>40938</v>
      </c>
      <c r="D97" s="12">
        <f t="shared" si="3"/>
        <v>40983</v>
      </c>
      <c r="E97" s="47">
        <f t="shared" si="4"/>
        <v>40998</v>
      </c>
      <c r="F97" s="62">
        <v>40954</v>
      </c>
      <c r="G97" s="7" t="s">
        <v>519</v>
      </c>
      <c r="H97" s="7" t="s">
        <v>687</v>
      </c>
      <c r="I97" s="7" t="s">
        <v>503</v>
      </c>
      <c r="J97" s="8" t="s">
        <v>704</v>
      </c>
      <c r="K97" s="8" t="s">
        <v>727</v>
      </c>
      <c r="L97" s="8" t="s">
        <v>728</v>
      </c>
      <c r="M97" s="9" t="str">
        <f>VLOOKUP(B97,SAOM!B$2:H1089,7,0)</f>
        <v>SES-PRIS-0778</v>
      </c>
      <c r="N97" s="24">
        <v>4033</v>
      </c>
      <c r="O97" s="12">
        <f>VLOOKUP(B97,SAOM!B$2:I1089,8,0)</f>
        <v>40980</v>
      </c>
      <c r="P97" s="12" t="e">
        <f>VLOOKUP(B97,AG_Lider!A$1:F1447,6,0)</f>
        <v>#N/A</v>
      </c>
      <c r="Q97" s="17" t="str">
        <f>VLOOKUP(B97,SAOM!B$2:J1089,9,0)</f>
        <v>DEIVISSON VAZ DE MELO SOUZA</v>
      </c>
      <c r="R97" s="12" t="str">
        <f>VLOOKUP(B97,SAOM!B$2:K1535,10,0)</f>
        <v>Rua VICENTE VAZ DE MELO, 864 - SAO JOAO II</v>
      </c>
      <c r="S97" s="17" t="str">
        <f>VLOOKUP(B97,SAOM!B$2:L1815,11,0)</f>
        <v>(31) 3711-1212</v>
      </c>
      <c r="T97" s="33"/>
      <c r="U97" s="8" t="str">
        <f>VLOOKUP(B97,SAOM!B$2:M1395,12,0)</f>
        <v>00:20:0E:10:48:F4</v>
      </c>
      <c r="V97" s="12">
        <v>40980</v>
      </c>
      <c r="W97" s="8" t="s">
        <v>967</v>
      </c>
      <c r="X97" s="39">
        <v>40980</v>
      </c>
      <c r="Y97" s="41"/>
      <c r="Z97" s="105"/>
      <c r="AA97" s="42">
        <v>40980</v>
      </c>
      <c r="AB97" s="8"/>
    </row>
    <row r="98" spans="1:28">
      <c r="A98" s="23">
        <v>779</v>
      </c>
      <c r="B98" s="75" t="s">
        <v>705</v>
      </c>
      <c r="C98" s="12">
        <v>40938</v>
      </c>
      <c r="D98" s="12">
        <f t="shared" si="3"/>
        <v>40983</v>
      </c>
      <c r="E98" s="47">
        <f t="shared" si="4"/>
        <v>40998</v>
      </c>
      <c r="F98" s="47" t="s">
        <v>503</v>
      </c>
      <c r="G98" s="7" t="s">
        <v>519</v>
      </c>
      <c r="H98" s="7" t="s">
        <v>501</v>
      </c>
      <c r="I98" s="7" t="s">
        <v>503</v>
      </c>
      <c r="J98" s="8" t="s">
        <v>706</v>
      </c>
      <c r="K98" s="8" t="s">
        <v>729</v>
      </c>
      <c r="L98" s="8" t="s">
        <v>730</v>
      </c>
      <c r="M98" s="9" t="str">
        <f>VLOOKUP(B98,SAOM!B$2:H1090,7,0)</f>
        <v>SES-REOR-0779</v>
      </c>
      <c r="N98" s="24">
        <v>4033</v>
      </c>
      <c r="O98" s="12">
        <f>VLOOKUP(B98,SAOM!B$2:I1090,8,0)</f>
        <v>40947</v>
      </c>
      <c r="P98" s="12" t="str">
        <f>VLOOKUP(B98,AG_Lider!A$1:F1448,6,0)</f>
        <v>CONCLUÍDO</v>
      </c>
      <c r="Q98" s="17" t="str">
        <f>VLOOKUP(B98,SAOM!B$2:J1090,9,0)</f>
        <v>SINEIA RAMALHO BOHRER</v>
      </c>
      <c r="R98" s="12" t="str">
        <f>VLOOKUP(B98,SAOM!B$2:K1536,10,0)</f>
        <v>Rua DOUTOR GERSON DA SILVA FREIRE, 230 - CENTRO</v>
      </c>
      <c r="S98" s="17" t="str">
        <f>VLOOKUP(B98,SAOM!B$2:L1816,11,0)</f>
        <v>(33) 3263-3339</v>
      </c>
      <c r="T98" s="33">
        <v>40946</v>
      </c>
      <c r="U98" s="8" t="str">
        <f>VLOOKUP(B98,SAOM!B$2:M1396,12,0)</f>
        <v>00:20:0E:10:4A:13</v>
      </c>
      <c r="V98" s="12">
        <v>40947</v>
      </c>
      <c r="W98" s="8" t="s">
        <v>1602</v>
      </c>
      <c r="X98" s="39">
        <v>40947</v>
      </c>
      <c r="Y98" s="41">
        <v>40984</v>
      </c>
      <c r="Z98" s="105" t="s">
        <v>753</v>
      </c>
      <c r="AA98" s="42">
        <v>40947</v>
      </c>
      <c r="AB98" s="8"/>
    </row>
    <row r="99" spans="1:28">
      <c r="A99" s="23">
        <v>780</v>
      </c>
      <c r="B99" s="75" t="s">
        <v>707</v>
      </c>
      <c r="C99" s="12">
        <v>40938</v>
      </c>
      <c r="D99" s="12">
        <f t="shared" si="3"/>
        <v>40983</v>
      </c>
      <c r="E99" s="47">
        <f t="shared" si="4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708</v>
      </c>
      <c r="K99" s="8" t="s">
        <v>731</v>
      </c>
      <c r="L99" s="8" t="s">
        <v>732</v>
      </c>
      <c r="M99" s="9" t="str">
        <f>VLOOKUP(B99,SAOM!B$2:H1091,7,0)</f>
        <v>SES-RIOS-0780</v>
      </c>
      <c r="N99" s="24">
        <v>4035</v>
      </c>
      <c r="O99" s="12">
        <f>VLOOKUP(B99,SAOM!B$2:I1091,8,0)</f>
        <v>40947</v>
      </c>
      <c r="P99" s="12" t="str">
        <f>VLOOKUP(B99,AG_Lider!A$1:F1449,6,0)</f>
        <v>CONCLUÍDO</v>
      </c>
      <c r="Q99" s="17" t="str">
        <f>VLOOKUP(B99,SAOM!B$2:J1091,9,0)</f>
        <v>LEDA ELAINE SANTOS</v>
      </c>
      <c r="R99" s="12" t="str">
        <f>VLOOKUP(B99,SAOM!B$2:K1537,10,0)</f>
        <v>Praça SANTO ANTONIO, 0 - CENTRO</v>
      </c>
      <c r="S99" s="17" t="str">
        <f>VLOOKUP(B99,SAOM!B$2:L1817,11,0)</f>
        <v>(38) 9965-9897</v>
      </c>
      <c r="T99" s="33">
        <v>40942</v>
      </c>
      <c r="U99" s="8" t="str">
        <f>VLOOKUP(B99,SAOM!B$2:M1397,12,0)</f>
        <v>00:20:0E:10:48:6F</v>
      </c>
      <c r="V99" s="12">
        <v>40947</v>
      </c>
      <c r="W99" s="8" t="s">
        <v>2337</v>
      </c>
      <c r="X99" s="39">
        <v>40947</v>
      </c>
      <c r="Y99" s="41">
        <v>40984</v>
      </c>
      <c r="Z99" s="105" t="s">
        <v>747</v>
      </c>
      <c r="AA99" s="42">
        <v>40947</v>
      </c>
      <c r="AB99" s="42"/>
    </row>
    <row r="100" spans="1:28">
      <c r="A100" s="23">
        <v>781</v>
      </c>
      <c r="B100" s="75" t="s">
        <v>709</v>
      </c>
      <c r="C100" s="12">
        <v>40938</v>
      </c>
      <c r="D100" s="12">
        <f t="shared" si="3"/>
        <v>40983</v>
      </c>
      <c r="E100" s="47">
        <f t="shared" si="4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710</v>
      </c>
      <c r="K100" s="8" t="s">
        <v>733</v>
      </c>
      <c r="L100" s="8" t="s">
        <v>734</v>
      </c>
      <c r="M100" s="9" t="str">
        <f>VLOOKUP(B100,SAOM!B$2:H1092,7,0)</f>
        <v>SES-SAAS-0781</v>
      </c>
      <c r="N100" s="24">
        <v>4035</v>
      </c>
      <c r="O100" s="12">
        <f>VLOOKUP(B100,SAOM!B$2:I1092,8,0)</f>
        <v>40947</v>
      </c>
      <c r="P100" s="12" t="str">
        <f>VLOOKUP(B100,AG_Lider!A$1:F1450,6,0)</f>
        <v>CONCLUÍDO</v>
      </c>
      <c r="Q100" s="17" t="str">
        <f>VLOOKUP(B100,SAOM!B$2:J1092,9,0)</f>
        <v>MAURICIO ESTEVES DIAS DE ARAUJO</v>
      </c>
      <c r="R100" s="12" t="str">
        <f>VLOOKUP(B100,SAOM!B$2:K1538,10,0)</f>
        <v>Rua JOAO ANTONIO DE ARAUJO, 114 - CENTRO.</v>
      </c>
      <c r="S100" s="17" t="str">
        <f>VLOOKUP(B100,SAOM!B$2:L1818,11,0)</f>
        <v>(33) 3753-9002</v>
      </c>
      <c r="T100" s="33">
        <v>40947</v>
      </c>
      <c r="U100" s="8" t="str">
        <f>VLOOKUP(B100,SAOM!B$2:M1398,12,0)</f>
        <v>00:20:0E:10:48:6A</v>
      </c>
      <c r="V100" s="12">
        <v>40948</v>
      </c>
      <c r="W100" s="8" t="s">
        <v>3196</v>
      </c>
      <c r="X100" s="39">
        <v>40948</v>
      </c>
      <c r="Y100" s="41">
        <v>40984</v>
      </c>
      <c r="Z100" s="105" t="s">
        <v>747</v>
      </c>
      <c r="AA100" s="42">
        <v>40917</v>
      </c>
      <c r="AB100" s="8"/>
    </row>
    <row r="101" spans="1:28">
      <c r="A101" s="43">
        <v>782</v>
      </c>
      <c r="B101" s="75" t="s">
        <v>711</v>
      </c>
      <c r="C101" s="12">
        <v>40938</v>
      </c>
      <c r="D101" s="12">
        <f t="shared" si="3"/>
        <v>40983</v>
      </c>
      <c r="E101" s="47">
        <f t="shared" si="4"/>
        <v>40998</v>
      </c>
      <c r="F101" s="47" t="s">
        <v>503</v>
      </c>
      <c r="G101" s="7" t="s">
        <v>519</v>
      </c>
      <c r="H101" s="7" t="s">
        <v>745</v>
      </c>
      <c r="I101" s="7" t="s">
        <v>503</v>
      </c>
      <c r="J101" s="8" t="s">
        <v>712</v>
      </c>
      <c r="K101" s="8" t="s">
        <v>735</v>
      </c>
      <c r="L101" s="8" t="s">
        <v>736</v>
      </c>
      <c r="M101" s="9" t="str">
        <f>VLOOKUP(B101,SAOM!B$2:H1093,7,0)</f>
        <v>SES-SAAS-0782</v>
      </c>
      <c r="N101" s="24">
        <v>4033</v>
      </c>
      <c r="O101" s="12">
        <f>VLOOKUP(B101,SAOM!B$2:I1093,8,0)</f>
        <v>40994</v>
      </c>
      <c r="P101" s="12" t="e">
        <f>VLOOKUP(B101,AG_Lider!A$1:F1451,6,0)</f>
        <v>#N/A</v>
      </c>
      <c r="Q101" s="17" t="str">
        <f>VLOOKUP(B101,SAOM!B$2:J1093,9,0)</f>
        <v>ANA CAROLINA FONSECA SERIO</v>
      </c>
      <c r="R101" s="12" t="str">
        <f>VLOOKUP(B101,SAOM!B$2:K1539,10,0)</f>
        <v>Praça 22 DE MAIO, 0 - CENTRO.</v>
      </c>
      <c r="S101" s="17" t="str">
        <f>VLOOKUP(B101,SAOM!B$2:L1819,11,0)</f>
        <v>(35) 3734-1258</v>
      </c>
      <c r="T101" s="33"/>
      <c r="U101" s="8" t="str">
        <f>VLOOKUP(B101,SAOM!B$2:M1399,12,0)</f>
        <v>00:20:0E:10:49:DA</v>
      </c>
      <c r="V101" s="12">
        <v>41003</v>
      </c>
      <c r="W101" s="8" t="s">
        <v>2697</v>
      </c>
      <c r="X101" s="39">
        <v>41010</v>
      </c>
      <c r="Y101" s="41"/>
      <c r="Z101" s="105" t="s">
        <v>2751</v>
      </c>
      <c r="AA101" s="42">
        <v>41010</v>
      </c>
      <c r="AB101" s="42"/>
    </row>
    <row r="102" spans="1:28">
      <c r="A102" s="23">
        <v>783</v>
      </c>
      <c r="B102" s="75" t="s">
        <v>713</v>
      </c>
      <c r="C102" s="12">
        <v>40938</v>
      </c>
      <c r="D102" s="12">
        <f t="shared" si="3"/>
        <v>40983</v>
      </c>
      <c r="E102" s="47">
        <f t="shared" si="4"/>
        <v>40998</v>
      </c>
      <c r="F102" s="47" t="s">
        <v>503</v>
      </c>
      <c r="G102" s="7" t="s">
        <v>519</v>
      </c>
      <c r="H102" s="44" t="s">
        <v>501</v>
      </c>
      <c r="I102" s="7" t="s">
        <v>503</v>
      </c>
      <c r="J102" s="8" t="s">
        <v>714</v>
      </c>
      <c r="K102" s="8" t="s">
        <v>737</v>
      </c>
      <c r="L102" s="8" t="s">
        <v>738</v>
      </c>
      <c r="M102" s="9" t="str">
        <f>VLOOKUP(B102,SAOM!B$2:H1094,7,0)</f>
        <v>SES-SAEU-0783</v>
      </c>
      <c r="N102" s="24">
        <v>4033</v>
      </c>
      <c r="O102" s="12">
        <f>VLOOKUP(B102,SAOM!B$2:I1094,8,0)</f>
        <v>40989</v>
      </c>
      <c r="P102" s="12" t="str">
        <f>VLOOKUP(B102,AG_Lider!A$1:F1452,6,0)</f>
        <v>CONCLUÍDO</v>
      </c>
      <c r="Q102" s="17" t="str">
        <f>VLOOKUP(B102,SAOM!B$2:J1094,9,0)</f>
        <v>ELIANA RIBEIRO CASTELANO</v>
      </c>
      <c r="R102" s="12" t="str">
        <f>VLOOKUP(B102,SAOM!B$2:K1540,10,0)</f>
        <v>Rua CRISTIANO FAGUNDES, 40 - CENTRO.</v>
      </c>
      <c r="S102" s="17" t="str">
        <f>VLOOKUP(B102,SAOM!B$2:L1820,11,0)</f>
        <v>(32) 3334-1260</v>
      </c>
      <c r="T102" s="33"/>
      <c r="U102" s="8" t="str">
        <f>VLOOKUP(B102,SAOM!B$2:M1400,12,0)</f>
        <v>00:20:0E:10:48:CA</v>
      </c>
      <c r="V102" s="12">
        <v>40989</v>
      </c>
      <c r="W102" s="8" t="s">
        <v>1979</v>
      </c>
      <c r="X102" s="39">
        <v>40989</v>
      </c>
      <c r="Y102" s="81">
        <v>41012</v>
      </c>
      <c r="Z102" s="105" t="s">
        <v>753</v>
      </c>
      <c r="AA102" s="42">
        <v>40989</v>
      </c>
      <c r="AB102" s="8"/>
    </row>
    <row r="103" spans="1:28">
      <c r="A103" s="23">
        <v>784</v>
      </c>
      <c r="B103" s="75" t="s">
        <v>715</v>
      </c>
      <c r="C103" s="12">
        <v>40938</v>
      </c>
      <c r="D103" s="12">
        <f t="shared" si="3"/>
        <v>40983</v>
      </c>
      <c r="E103" s="47">
        <f t="shared" si="4"/>
        <v>40998</v>
      </c>
      <c r="F103" s="47" t="s">
        <v>503</v>
      </c>
      <c r="G103" s="7" t="s">
        <v>519</v>
      </c>
      <c r="H103" s="7" t="s">
        <v>501</v>
      </c>
      <c r="I103" s="7" t="s">
        <v>503</v>
      </c>
      <c r="J103" s="8" t="s">
        <v>716</v>
      </c>
      <c r="K103" s="8" t="s">
        <v>739</v>
      </c>
      <c r="L103" s="8" t="s">
        <v>740</v>
      </c>
      <c r="M103" s="9" t="str">
        <f>VLOOKUP(B103,SAOM!B$2:H1095,7,0)</f>
        <v>SES-SATE-0784</v>
      </c>
      <c r="N103" s="24">
        <v>4033</v>
      </c>
      <c r="O103" s="12">
        <f>VLOOKUP(B103,SAOM!B$2:I1095,8,0)</f>
        <v>40945</v>
      </c>
      <c r="P103" s="12" t="str">
        <f>VLOOKUP(B103,AG_Lider!A$1:F1453,6,0)</f>
        <v>CONCLUÍDO</v>
      </c>
      <c r="Q103" s="17" t="str">
        <f>VLOOKUP(B103,SAOM!B$2:J1095,9,0)</f>
        <v>RAPHAEL RODRIGUES PORTO</v>
      </c>
      <c r="R103" s="12" t="str">
        <f>VLOOKUP(B103,SAOM!B$2:K1541,10,0)</f>
        <v>Avenida PADRE JOAO MATOS, 0 - CENTRO</v>
      </c>
      <c r="S103" s="17" t="str">
        <f>VLOOKUP(B103,SAOM!B$2:L1821,11,0)</f>
        <v>(38) 3563-1358</v>
      </c>
      <c r="T103" s="33">
        <v>40942</v>
      </c>
      <c r="U103" s="8" t="str">
        <f>VLOOKUP(B103,SAOM!B$2:M1401,12,0)</f>
        <v>00:20:0E:10:48:54</v>
      </c>
      <c r="V103" s="12">
        <v>40945</v>
      </c>
      <c r="W103" s="8" t="s">
        <v>1584</v>
      </c>
      <c r="X103" s="39">
        <v>40946</v>
      </c>
      <c r="Y103" s="41">
        <v>40984</v>
      </c>
      <c r="Z103" s="105" t="s">
        <v>753</v>
      </c>
      <c r="AA103" s="42">
        <v>40946</v>
      </c>
      <c r="AB103" s="8"/>
    </row>
    <row r="104" spans="1:28">
      <c r="A104" s="23">
        <v>785</v>
      </c>
      <c r="B104" s="75" t="s">
        <v>717</v>
      </c>
      <c r="C104" s="12">
        <v>40938</v>
      </c>
      <c r="D104" s="12">
        <f t="shared" si="3"/>
        <v>40983</v>
      </c>
      <c r="E104" s="47" t="s">
        <v>503</v>
      </c>
      <c r="F104" s="62">
        <v>40954</v>
      </c>
      <c r="G104" s="7" t="s">
        <v>519</v>
      </c>
      <c r="H104" s="7" t="s">
        <v>501</v>
      </c>
      <c r="I104" s="7" t="s">
        <v>503</v>
      </c>
      <c r="J104" s="8" t="s">
        <v>718</v>
      </c>
      <c r="K104" s="8" t="s">
        <v>741</v>
      </c>
      <c r="L104" s="8" t="s">
        <v>742</v>
      </c>
      <c r="M104" s="9" t="str">
        <f>VLOOKUP(B104,SAOM!B$2:H1096,7,0)</f>
        <v>SES-SAHO-0785</v>
      </c>
      <c r="N104" s="24">
        <v>4033</v>
      </c>
      <c r="O104" s="12">
        <f>VLOOKUP(B104,SAOM!B$2:I1096,8,0)</f>
        <v>40988</v>
      </c>
      <c r="P104" s="12" t="str">
        <f>VLOOKUP(B104,AG_Lider!A$1:F1454,6,0)</f>
        <v>CONCLUÍDO</v>
      </c>
      <c r="Q104" s="17" t="str">
        <f>VLOOKUP(B104,SAOM!B$2:J1096,9,0)</f>
        <v>MARIA MAGNOLIA MONDUCCI</v>
      </c>
      <c r="R104" s="12" t="str">
        <f>VLOOKUP(B104,SAOM!B$2:K1542,10,0)</f>
        <v>Rua JOSE DE AZEREDO FILHO, 55 - CENTRO</v>
      </c>
      <c r="S104" s="17" t="str">
        <f>VLOOKUP(B104,SAOM!B$2:L1822,11,0)</f>
        <v>(31) 3718-6285</v>
      </c>
      <c r="T104" s="33"/>
      <c r="U104" s="8" t="str">
        <f>VLOOKUP(B104,SAOM!B$2:M1402,12,0)</f>
        <v>00:20:0E:10:4A:2F</v>
      </c>
      <c r="V104" s="12">
        <v>40988</v>
      </c>
      <c r="W104" s="8" t="s">
        <v>1645</v>
      </c>
      <c r="X104" s="39">
        <v>40988</v>
      </c>
      <c r="Y104" s="81">
        <v>41012</v>
      </c>
      <c r="Z104" s="105" t="s">
        <v>753</v>
      </c>
      <c r="AA104" s="42">
        <v>40988</v>
      </c>
      <c r="AB104" s="8"/>
    </row>
    <row r="105" spans="1:28">
      <c r="A105" s="23">
        <v>774</v>
      </c>
      <c r="B105" s="75" t="s">
        <v>719</v>
      </c>
      <c r="C105" s="12">
        <v>40938</v>
      </c>
      <c r="D105" s="12">
        <f t="shared" si="3"/>
        <v>40983</v>
      </c>
      <c r="E105" s="47">
        <f>C105+60</f>
        <v>40998</v>
      </c>
      <c r="F105" s="47" t="s">
        <v>503</v>
      </c>
      <c r="G105" s="7" t="s">
        <v>519</v>
      </c>
      <c r="H105" s="7" t="s">
        <v>687</v>
      </c>
      <c r="I105" s="7" t="s">
        <v>503</v>
      </c>
      <c r="J105" s="8" t="s">
        <v>720</v>
      </c>
      <c r="K105" s="8" t="s">
        <v>743</v>
      </c>
      <c r="L105" s="8" t="s">
        <v>744</v>
      </c>
      <c r="M105" s="9" t="str">
        <f>VLOOKUP(B105,SAOM!B$2:H1097,7,0)</f>
        <v>SES-PEAO-0774</v>
      </c>
      <c r="N105" s="24">
        <v>4033</v>
      </c>
      <c r="O105" s="12">
        <f>VLOOKUP(B105,SAOM!B$2:I1097,8,0)</f>
        <v>40949</v>
      </c>
      <c r="P105" s="12" t="e">
        <f>VLOOKUP(B105,AG_Lider!A$1:F1455,6,0)</f>
        <v>#N/A</v>
      </c>
      <c r="Q105" s="17" t="str">
        <f>VLOOKUP(B105,SAOM!B$2:J1097,9,0)</f>
        <v>HUDSON LUIZ RIBEIRO</v>
      </c>
      <c r="R105" s="12" t="str">
        <f>VLOOKUP(B105,SAOM!B$2:K1543,10,0)</f>
        <v>Avenida 12 de Dezembro, 70 - Centro</v>
      </c>
      <c r="S105" s="17" t="str">
        <f>VLOOKUP(B105,SAOM!B$2:L1823,11,0)</f>
        <v>(37) 3287-1946</v>
      </c>
      <c r="T105" s="33"/>
      <c r="U105" s="8" t="str">
        <f>VLOOKUP(B105,SAOM!B$2:M1403,12,0)</f>
        <v>00:20:0E:10:49:95</v>
      </c>
      <c r="V105" s="12">
        <v>40952</v>
      </c>
      <c r="W105" s="8" t="s">
        <v>967</v>
      </c>
      <c r="X105" s="39">
        <v>40952</v>
      </c>
      <c r="Y105" s="41"/>
      <c r="Z105" s="105"/>
      <c r="AA105" s="42">
        <v>40952</v>
      </c>
      <c r="AB105" s="8"/>
    </row>
    <row r="106" spans="1:28">
      <c r="A106" s="23">
        <v>786</v>
      </c>
      <c r="B106" s="87" t="s">
        <v>787</v>
      </c>
      <c r="C106" s="12">
        <v>40948</v>
      </c>
      <c r="D106" s="12">
        <f t="shared" ref="D106:D108" si="5">E106</f>
        <v>41117</v>
      </c>
      <c r="E106" s="47">
        <v>41117</v>
      </c>
      <c r="F106" s="62">
        <v>40954</v>
      </c>
      <c r="G106" s="44" t="s">
        <v>756</v>
      </c>
      <c r="H106" s="7" t="s">
        <v>501</v>
      </c>
      <c r="I106" s="7" t="s">
        <v>503</v>
      </c>
      <c r="J106" s="8" t="s">
        <v>788</v>
      </c>
      <c r="K106" s="8" t="s">
        <v>837</v>
      </c>
      <c r="L106" s="8" t="s">
        <v>838</v>
      </c>
      <c r="M106" s="9" t="str">
        <f>VLOOKUP(B106,SAOM!B$2:H1098,7,0)</f>
        <v>-</v>
      </c>
      <c r="N106" s="24">
        <v>4033</v>
      </c>
      <c r="O106" s="12" t="str">
        <f>VLOOKUP(B106,SAOM!B$2:I1098,8,0)</f>
        <v>-</v>
      </c>
      <c r="P106" s="12" t="str">
        <f>VLOOKUP(B106,AG_Lider!A$1:F1456,6,0)</f>
        <v>VODANET</v>
      </c>
      <c r="Q106" s="17" t="str">
        <f>VLOOKUP(B106,SAOM!B$2:J1098,9,0)</f>
        <v>DEBORA CRISTINA COTA</v>
      </c>
      <c r="R106" s="12" t="str">
        <f>VLOOKUP(B106,SAOM!B$2:K1544,10,0)</f>
        <v>Rua SAO MANUEL, 78 - CENTRO</v>
      </c>
      <c r="S106" s="17" t="str">
        <f>VLOOKUP(B106,SAOM!B$2:L1824,11,0)</f>
        <v>(31) 3833-5561</v>
      </c>
      <c r="T106" s="33"/>
      <c r="U106" s="8" t="str">
        <f>VLOOKUP(B106,SAOM!B$2:M1404,12,0)</f>
        <v>-</v>
      </c>
      <c r="V106" s="12"/>
      <c r="W106" s="8"/>
      <c r="X106" s="39"/>
      <c r="Y106" s="41"/>
      <c r="Z106" s="105" t="s">
        <v>4631</v>
      </c>
      <c r="AA106" s="42">
        <v>41078</v>
      </c>
      <c r="AB106" s="8"/>
    </row>
    <row r="107" spans="1:28">
      <c r="A107" s="23">
        <v>797</v>
      </c>
      <c r="B107" s="75" t="s">
        <v>789</v>
      </c>
      <c r="C107" s="12">
        <v>40948</v>
      </c>
      <c r="D107" s="12">
        <f t="shared" si="5"/>
        <v>41104</v>
      </c>
      <c r="E107" s="47">
        <v>41104</v>
      </c>
      <c r="F107" s="12">
        <v>40967</v>
      </c>
      <c r="G107" s="44" t="s">
        <v>756</v>
      </c>
      <c r="H107" s="7" t="s">
        <v>501</v>
      </c>
      <c r="I107" s="7" t="s">
        <v>503</v>
      </c>
      <c r="J107" s="8" t="s">
        <v>790</v>
      </c>
      <c r="K107" s="8" t="s">
        <v>839</v>
      </c>
      <c r="L107" s="8" t="s">
        <v>840</v>
      </c>
      <c r="M107" s="9" t="str">
        <f>VLOOKUP(B107,SAOM!B$2:H1099,7,0)</f>
        <v>-</v>
      </c>
      <c r="N107" s="24">
        <v>4035</v>
      </c>
      <c r="O107" s="12" t="str">
        <f>VLOOKUP(B107,SAOM!B$2:I1099,8,0)</f>
        <v>-</v>
      </c>
      <c r="P107" s="12" t="str">
        <f>VLOOKUP(B107,AG_Lider!A$1:F1457,6,0)</f>
        <v>VODANET</v>
      </c>
      <c r="Q107" s="17" t="str">
        <f>VLOOKUP(B107,SAOM!B$2:J1099,9,0)</f>
        <v>ARIELY OLIVEIRA BOAVENTURA</v>
      </c>
      <c r="R107" s="12" t="str">
        <f>VLOOKUP(B107,SAOM!B$2:K1545,10,0)</f>
        <v>Avenida PREFEITO MIGUEL SANTIAGO, 20 - CENTR</v>
      </c>
      <c r="S107" s="17" t="str">
        <f>VLOOKUP(B107,SAOM!B$2:L1825,11,0)</f>
        <v>(33) 3232-1796</v>
      </c>
      <c r="T107" s="33"/>
      <c r="U107" s="8" t="str">
        <f>VLOOKUP(B107,SAOM!B$2:M1405,12,0)</f>
        <v>-</v>
      </c>
      <c r="V107" s="12"/>
      <c r="W107" s="8"/>
      <c r="X107" s="39"/>
      <c r="Y107" s="41"/>
      <c r="Z107" s="39" t="s">
        <v>4641</v>
      </c>
      <c r="AA107" s="42">
        <v>41078</v>
      </c>
      <c r="AB107" s="8"/>
    </row>
    <row r="108" spans="1:28">
      <c r="A108" s="23">
        <v>798</v>
      </c>
      <c r="B108" s="75" t="s">
        <v>791</v>
      </c>
      <c r="C108" s="12">
        <v>40948</v>
      </c>
      <c r="D108" s="12">
        <f t="shared" si="5"/>
        <v>41117</v>
      </c>
      <c r="E108" s="47">
        <v>41117</v>
      </c>
      <c r="F108" s="62">
        <v>40954</v>
      </c>
      <c r="G108" s="44" t="s">
        <v>756</v>
      </c>
      <c r="H108" s="7" t="s">
        <v>501</v>
      </c>
      <c r="I108" s="7" t="s">
        <v>503</v>
      </c>
      <c r="J108" s="8" t="s">
        <v>792</v>
      </c>
      <c r="K108" s="8" t="s">
        <v>841</v>
      </c>
      <c r="L108" s="8" t="s">
        <v>842</v>
      </c>
      <c r="M108" s="9" t="str">
        <f>VLOOKUP(B108,SAOM!B$2:H1100,7,0)</f>
        <v>-</v>
      </c>
      <c r="N108" s="24">
        <v>4033</v>
      </c>
      <c r="O108" s="12" t="str">
        <f>VLOOKUP(B108,SAOM!B$2:I1100,8,0)</f>
        <v>-</v>
      </c>
      <c r="P108" s="12" t="str">
        <f>VLOOKUP(B108,AG_Lider!A$1:F1458,6,0)</f>
        <v>VODANET</v>
      </c>
      <c r="Q108" s="17" t="str">
        <f>VLOOKUP(B108,SAOM!B$2:J1100,9,0)</f>
        <v>REGIANE ARAUJO SILVA</v>
      </c>
      <c r="R108" s="12" t="str">
        <f>VLOOKUP(B108,SAOM!B$2:K1546,10,0)</f>
        <v xml:space="preserve">AVENIDA PADRE JULIO DE RAZZ, 505 - </v>
      </c>
      <c r="S108" s="17" t="str">
        <f>VLOOKUP(B108,SAOM!B$2:L1826,11,0)</f>
        <v>(34)3323-1222</v>
      </c>
      <c r="T108" s="33"/>
      <c r="U108" s="8" t="str">
        <f>VLOOKUP(B108,SAOM!B$2:M1406,12,0)</f>
        <v>-</v>
      </c>
      <c r="V108" s="12"/>
      <c r="W108" s="8"/>
      <c r="X108" s="39"/>
      <c r="Y108" s="41"/>
      <c r="Z108" s="105" t="s">
        <v>4659</v>
      </c>
      <c r="AA108" s="42">
        <v>40952</v>
      </c>
      <c r="AB108" s="8"/>
    </row>
    <row r="109" spans="1:28">
      <c r="A109" s="23">
        <v>802</v>
      </c>
      <c r="B109" s="88" t="s">
        <v>793</v>
      </c>
      <c r="C109" s="12">
        <v>40948</v>
      </c>
      <c r="D109" s="12">
        <f t="shared" si="3"/>
        <v>40993</v>
      </c>
      <c r="E109" s="47">
        <f>C109+60</f>
        <v>41008</v>
      </c>
      <c r="F109" s="47" t="s">
        <v>503</v>
      </c>
      <c r="G109" s="7" t="s">
        <v>519</v>
      </c>
      <c r="H109" s="7" t="s">
        <v>501</v>
      </c>
      <c r="I109" s="7" t="s">
        <v>503</v>
      </c>
      <c r="J109" s="8" t="s">
        <v>794</v>
      </c>
      <c r="K109" s="8" t="s">
        <v>843</v>
      </c>
      <c r="L109" s="8" t="s">
        <v>844</v>
      </c>
      <c r="M109" s="9" t="str">
        <f>VLOOKUP(B109,SAOM!B$2:H1101,7,0)</f>
        <v>SES-BOAS-0802</v>
      </c>
      <c r="N109" s="24">
        <v>4035</v>
      </c>
      <c r="O109" s="12">
        <f>VLOOKUP(B109,SAOM!B$2:I1101,8,0)</f>
        <v>40967</v>
      </c>
      <c r="P109" s="12" t="str">
        <f>VLOOKUP(B109,AG_Lider!A$1:F1459,6,0)</f>
        <v>CONCLUÍDO</v>
      </c>
      <c r="Q109" s="17" t="str">
        <f>VLOOKUP(B109,SAOM!B$2:J1101,9,0)</f>
        <v>MAYCON STHAEL ALVES GONTIJO</v>
      </c>
      <c r="R109" s="12" t="str">
        <f>VLOOKUP(B109,SAOM!B$2:K1547,10,0)</f>
        <v>Rua MANOEL LUIZ BRANDAO, 300 - CENTRO</v>
      </c>
      <c r="S109" s="17" t="str">
        <f>VLOOKUP(B109,SAOM!B$2:L1827,11,0)</f>
        <v>(38) 3675-1503</v>
      </c>
      <c r="T109" s="33">
        <v>40966</v>
      </c>
      <c r="U109" s="8" t="str">
        <f>VLOOKUP(B109,SAOM!B$2:M1407,12,0)</f>
        <v>00:20:0E:10:48:4D</v>
      </c>
      <c r="V109" s="12">
        <v>40967</v>
      </c>
      <c r="W109" s="8" t="s">
        <v>4135</v>
      </c>
      <c r="X109" s="39">
        <v>40968</v>
      </c>
      <c r="Y109" s="41">
        <v>40984</v>
      </c>
      <c r="Z109" s="105" t="s">
        <v>753</v>
      </c>
      <c r="AA109" s="42">
        <v>40968</v>
      </c>
      <c r="AB109" s="8"/>
    </row>
    <row r="110" spans="1:28">
      <c r="A110" s="23">
        <v>805</v>
      </c>
      <c r="B110" s="75" t="s">
        <v>795</v>
      </c>
      <c r="C110" s="12">
        <v>40948</v>
      </c>
      <c r="D110" s="12">
        <f>E110</f>
        <v>41104</v>
      </c>
      <c r="E110" s="47">
        <v>41104</v>
      </c>
      <c r="F110" s="12">
        <v>40967</v>
      </c>
      <c r="G110" s="44" t="s">
        <v>756</v>
      </c>
      <c r="H110" s="7" t="s">
        <v>501</v>
      </c>
      <c r="I110" s="7" t="s">
        <v>503</v>
      </c>
      <c r="J110" s="8" t="s">
        <v>796</v>
      </c>
      <c r="K110" s="8" t="s">
        <v>845</v>
      </c>
      <c r="L110" s="8" t="s">
        <v>846</v>
      </c>
      <c r="M110" s="9" t="str">
        <f>VLOOKUP(B110,SAOM!B$2:H1102,7,0)</f>
        <v>-</v>
      </c>
      <c r="N110" s="24">
        <v>4033</v>
      </c>
      <c r="O110" s="12" t="str">
        <f>VLOOKUP(B110,SAOM!B$2:I1102,8,0)</f>
        <v>-</v>
      </c>
      <c r="P110" s="12" t="str">
        <f>VLOOKUP(B110,AG_Lider!A$1:F1460,6,0)</f>
        <v>VODANET</v>
      </c>
      <c r="Q110" s="17" t="str">
        <f>VLOOKUP(B110,SAOM!B$2:J1102,9,0)</f>
        <v>MARIA VALQUIRIA GONCALVES MARQUES</v>
      </c>
      <c r="R110" s="12" t="str">
        <f>VLOOKUP(B110,SAOM!B$2:K1548,10,0)</f>
        <v xml:space="preserve">RUA LEONTINO JOSE PEREIRA 725 </v>
      </c>
      <c r="S110" s="17" t="str">
        <f>VLOOKUP(B110,SAOM!B$2:L1828,11,0)</f>
        <v xml:space="preserve">(38)3678-1013 </v>
      </c>
      <c r="T110" s="33"/>
      <c r="U110" s="8" t="str">
        <f>VLOOKUP(B110,SAOM!B$2:M1408,12,0)</f>
        <v>-</v>
      </c>
      <c r="V110" s="12"/>
      <c r="W110" s="8"/>
      <c r="X110" s="39"/>
      <c r="Y110" s="41"/>
      <c r="Z110" s="39" t="s">
        <v>4617</v>
      </c>
      <c r="AA110" s="42">
        <v>41078</v>
      </c>
      <c r="AB110" s="8"/>
    </row>
    <row r="111" spans="1:28" s="61" customFormat="1">
      <c r="A111" s="23">
        <v>806</v>
      </c>
      <c r="B111" s="75" t="s">
        <v>797</v>
      </c>
      <c r="C111" s="12">
        <v>40948</v>
      </c>
      <c r="D111" s="12">
        <f t="shared" si="3"/>
        <v>40993</v>
      </c>
      <c r="E111" s="47" t="s">
        <v>503</v>
      </c>
      <c r="F111" s="12">
        <v>40967</v>
      </c>
      <c r="G111" s="7" t="s">
        <v>519</v>
      </c>
      <c r="H111" s="7" t="s">
        <v>501</v>
      </c>
      <c r="I111" s="7" t="s">
        <v>503</v>
      </c>
      <c r="J111" s="8" t="s">
        <v>798</v>
      </c>
      <c r="K111" s="8" t="s">
        <v>847</v>
      </c>
      <c r="L111" s="8" t="s">
        <v>848</v>
      </c>
      <c r="M111" s="9" t="str">
        <f>VLOOKUP(B111,SAOM!B$2:H1103,7,0)</f>
        <v>SES-MOAS-0806</v>
      </c>
      <c r="N111" s="24">
        <v>4033</v>
      </c>
      <c r="O111" s="12">
        <f>VLOOKUP(B111,SAOM!B$2:I1103,8,0)</f>
        <v>40995</v>
      </c>
      <c r="P111" s="12" t="str">
        <f>VLOOKUP(B111,AG_Lider!A$1:F1461,6,0)</f>
        <v>CONCLUÍDO</v>
      </c>
      <c r="Q111" s="17" t="str">
        <f>VLOOKUP(B111,SAOM!B$2:J1103,9,0)</f>
        <v>MARLEY MARIA DA SILVA</v>
      </c>
      <c r="R111" s="12" t="str">
        <f>VLOOKUP(B111,SAOM!B$2:K1549,10,0)</f>
        <v>Rua CORONEL INACIO PEREIRA, 376 - CENTRO.</v>
      </c>
      <c r="S111" s="17" t="str">
        <f>VLOOKUP(B111,SAOM!B$2:L1829,11,0)</f>
        <v>(38) 3755-1100</v>
      </c>
      <c r="T111" s="33"/>
      <c r="U111" s="8" t="str">
        <f>VLOOKUP(B111,SAOM!B$2:M1409,12,0)</f>
        <v>00:20:0e:10:48:57</v>
      </c>
      <c r="V111" s="12">
        <v>40995</v>
      </c>
      <c r="W111" s="8" t="s">
        <v>1749</v>
      </c>
      <c r="X111" s="39">
        <v>40998</v>
      </c>
      <c r="Y111" s="41"/>
      <c r="Z111" s="105"/>
      <c r="AA111" s="42">
        <v>41002</v>
      </c>
      <c r="AB111" s="8"/>
    </row>
    <row r="112" spans="1:28" s="61" customFormat="1">
      <c r="A112" s="23">
        <v>807</v>
      </c>
      <c r="B112" s="75" t="s">
        <v>799</v>
      </c>
      <c r="C112" s="12">
        <v>40948</v>
      </c>
      <c r="D112" s="12">
        <f>E112</f>
        <v>41117</v>
      </c>
      <c r="E112" s="47">
        <v>41117</v>
      </c>
      <c r="F112" s="62">
        <v>40954</v>
      </c>
      <c r="G112" s="44" t="s">
        <v>756</v>
      </c>
      <c r="H112" s="7" t="s">
        <v>501</v>
      </c>
      <c r="I112" s="7" t="s">
        <v>503</v>
      </c>
      <c r="J112" s="8" t="s">
        <v>800</v>
      </c>
      <c r="K112" s="8" t="s">
        <v>849</v>
      </c>
      <c r="L112" s="8" t="s">
        <v>850</v>
      </c>
      <c r="M112" s="9" t="str">
        <f>VLOOKUP(B112,SAOM!B$2:H1104,7,0)</f>
        <v>-</v>
      </c>
      <c r="N112" s="24">
        <v>4035</v>
      </c>
      <c r="O112" s="12" t="str">
        <f>VLOOKUP(B112,SAOM!B$2:I1104,8,0)</f>
        <v>-</v>
      </c>
      <c r="P112" s="12" t="str">
        <f>VLOOKUP(B112,AG_Lider!A$1:F1462,6,0)</f>
        <v>VODANET</v>
      </c>
      <c r="Q112" s="17" t="str">
        <f>VLOOKUP(B112,SAOM!B$2:J1104,9,0)</f>
        <v>ANDRES GUIDO VIRUEZ BAZAN</v>
      </c>
      <c r="R112" s="12" t="str">
        <f>VLOOKUP(B112,SAOM!B$2:K1550,10,0)</f>
        <v>praça TIRADENTES, 58 - CENTRO</v>
      </c>
      <c r="S112" s="17" t="str">
        <f>VLOOKUP(B112,SAOM!B$2:L1830,11,0)</f>
        <v>(33) 3235-1383</v>
      </c>
      <c r="T112" s="33"/>
      <c r="U112" s="8" t="str">
        <f>VLOOKUP(B112,SAOM!B$2:M1410,12,0)</f>
        <v>-</v>
      </c>
      <c r="V112" s="12"/>
      <c r="W112" s="8"/>
      <c r="X112" s="39"/>
      <c r="Y112" s="41"/>
      <c r="Z112" s="105" t="s">
        <v>4642</v>
      </c>
      <c r="AA112" s="42">
        <v>41078</v>
      </c>
      <c r="AB112" s="8"/>
    </row>
    <row r="113" spans="1:28" s="61" customFormat="1">
      <c r="A113" s="23">
        <v>809</v>
      </c>
      <c r="B113" s="75" t="s">
        <v>801</v>
      </c>
      <c r="C113" s="12">
        <v>40948</v>
      </c>
      <c r="D113" s="12">
        <f t="shared" si="3"/>
        <v>40993</v>
      </c>
      <c r="E113" s="47">
        <f>C113+60</f>
        <v>41008</v>
      </c>
      <c r="F113" s="62">
        <v>40954</v>
      </c>
      <c r="G113" s="7" t="s">
        <v>519</v>
      </c>
      <c r="H113" s="7" t="s">
        <v>501</v>
      </c>
      <c r="I113" s="7" t="s">
        <v>503</v>
      </c>
      <c r="J113" s="8" t="s">
        <v>802</v>
      </c>
      <c r="K113" s="8" t="s">
        <v>851</v>
      </c>
      <c r="L113" s="8" t="s">
        <v>852</v>
      </c>
      <c r="M113" s="9" t="str">
        <f>VLOOKUP(B113,SAOM!B$2:H1105,7,0)</f>
        <v>SES-COAL-0809</v>
      </c>
      <c r="N113" s="24">
        <v>4033</v>
      </c>
      <c r="O113" s="12">
        <f>VLOOKUP(B113,SAOM!B$2:I1105,8,0)</f>
        <v>40967</v>
      </c>
      <c r="P113" s="12" t="str">
        <f>VLOOKUP(B113,AG_Lider!A$1:F1463,6,0)</f>
        <v>CONCLUÍDO</v>
      </c>
      <c r="Q113" s="17" t="str">
        <f>VLOOKUP(B113,SAOM!B$2:J1105,9,0)</f>
        <v>MAIRA PEREIRA MIGUEL</v>
      </c>
      <c r="R113" s="12" t="str">
        <f>VLOOKUP(B113,SAOM!B$2:K1551,10,0)</f>
        <v>Rua JUCA FAUSTINO, 160 - LAJINHA</v>
      </c>
      <c r="S113" s="17" t="str">
        <f>VLOOKUP(B113,SAOM!B$2:L1831,11,0)</f>
        <v>(35) 3855-1153</v>
      </c>
      <c r="T113" s="33">
        <v>40965</v>
      </c>
      <c r="U113" s="8" t="str">
        <f>VLOOKUP(B113,SAOM!B$2:M1411,12,0)</f>
        <v>00:20:0E:10:49:94</v>
      </c>
      <c r="V113" s="12">
        <v>40966</v>
      </c>
      <c r="W113" s="8" t="s">
        <v>1584</v>
      </c>
      <c r="X113" s="39">
        <v>40967</v>
      </c>
      <c r="Y113" s="41">
        <v>40984</v>
      </c>
      <c r="Z113" s="105" t="s">
        <v>753</v>
      </c>
      <c r="AA113" s="42">
        <v>40968</v>
      </c>
      <c r="AB113" s="8"/>
    </row>
    <row r="114" spans="1:28" s="61" customFormat="1">
      <c r="A114" s="23">
        <v>811</v>
      </c>
      <c r="B114" s="75" t="s">
        <v>803</v>
      </c>
      <c r="C114" s="12">
        <v>40948</v>
      </c>
      <c r="D114" s="12">
        <f t="shared" si="3"/>
        <v>40993</v>
      </c>
      <c r="E114" s="47">
        <f>C114+60</f>
        <v>41008</v>
      </c>
      <c r="F114" s="47" t="s">
        <v>503</v>
      </c>
      <c r="G114" s="7" t="s">
        <v>519</v>
      </c>
      <c r="H114" s="7" t="s">
        <v>501</v>
      </c>
      <c r="I114" s="7" t="s">
        <v>503</v>
      </c>
      <c r="J114" s="8" t="s">
        <v>804</v>
      </c>
      <c r="K114" s="8" t="s">
        <v>853</v>
      </c>
      <c r="L114" s="8" t="s">
        <v>854</v>
      </c>
      <c r="M114" s="9" t="str">
        <f>VLOOKUP(B114,SAOM!B$2:H1106,7,0)</f>
        <v>SES-DINA-0811</v>
      </c>
      <c r="N114" s="24">
        <v>4035</v>
      </c>
      <c r="O114" s="12">
        <f>VLOOKUP(B114,SAOM!B$2:I1106,8,0)</f>
        <v>40967</v>
      </c>
      <c r="P114" s="12" t="str">
        <f>VLOOKUP(B114,AG_Lider!A$1:F1464,6,0)</f>
        <v>CONCLUÍDO</v>
      </c>
      <c r="Q114" s="17" t="str">
        <f>VLOOKUP(B114,SAOM!B$2:J1106,9,0)</f>
        <v>Marlene Nonimato Correa</v>
      </c>
      <c r="R114" s="12" t="str">
        <f>VLOOKUP(B114,SAOM!B$2:K1552,10,0)</f>
        <v>Outros Beco Felisberto, 101 - Rio Grande</v>
      </c>
      <c r="S114" s="17" t="str">
        <f>VLOOKUP(B114,SAOM!B$2:L1832,11,0)</f>
        <v>(38) 3531-2757</v>
      </c>
      <c r="T114" s="33">
        <v>40966</v>
      </c>
      <c r="U114" s="8" t="str">
        <f>VLOOKUP(B114,SAOM!B$2:M1412,12,0)</f>
        <v>00:20:0E:10:48:9E</v>
      </c>
      <c r="V114" s="12">
        <v>40967</v>
      </c>
      <c r="W114" s="8" t="s">
        <v>2337</v>
      </c>
      <c r="X114" s="39">
        <v>40968</v>
      </c>
      <c r="Y114" s="41">
        <v>40984</v>
      </c>
      <c r="Z114" s="105" t="s">
        <v>753</v>
      </c>
      <c r="AA114" s="42">
        <v>40968</v>
      </c>
      <c r="AB114" s="8"/>
    </row>
    <row r="115" spans="1:28" s="61" customFormat="1">
      <c r="A115" s="23">
        <v>813</v>
      </c>
      <c r="B115" s="75" t="s">
        <v>805</v>
      </c>
      <c r="C115" s="12">
        <v>40948</v>
      </c>
      <c r="D115" s="12">
        <f t="shared" si="3"/>
        <v>40993</v>
      </c>
      <c r="E115" s="47">
        <f>C115+60</f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806</v>
      </c>
      <c r="K115" s="8" t="s">
        <v>855</v>
      </c>
      <c r="L115" s="8" t="s">
        <v>856</v>
      </c>
      <c r="M115" s="9" t="str">
        <f>VLOOKUP(B115,SAOM!B$2:H1107,7,0)</f>
        <v>SES-ITRA-0813</v>
      </c>
      <c r="N115" s="24">
        <v>4033</v>
      </c>
      <c r="O115" s="12">
        <f>VLOOKUP(B115,SAOM!B$2:I1107,8,0)</f>
        <v>40953</v>
      </c>
      <c r="P115" s="12" t="str">
        <f>VLOOKUP(B115,AG_Lider!A$1:F1465,6,0)</f>
        <v>CONCLUÍDO</v>
      </c>
      <c r="Q115" s="17" t="str">
        <f>VLOOKUP(B115,SAOM!B$2:J1107,9,0)</f>
        <v>Ronaldo Guimarães</v>
      </c>
      <c r="R115" s="12" t="str">
        <f>VLOOKUP(B115,SAOM!B$2:K1553,10,0)</f>
        <v>Avenida João Pinheiro, 791 - Centro</v>
      </c>
      <c r="S115" s="17" t="str">
        <f>VLOOKUP(B115,SAOM!B$2:L1833,11,0)</f>
        <v>(31) 3839-2386</v>
      </c>
      <c r="T115" s="33">
        <v>40953</v>
      </c>
      <c r="U115" s="8" t="str">
        <f>VLOOKUP(B115,SAOM!B$2:M1413,12,0)</f>
        <v>00:20:0E:10:4A:17</v>
      </c>
      <c r="V115" s="12">
        <v>40954</v>
      </c>
      <c r="W115" s="8" t="s">
        <v>1584</v>
      </c>
      <c r="X115" s="39">
        <v>40954</v>
      </c>
      <c r="Y115" s="41">
        <v>40984</v>
      </c>
      <c r="Z115" s="105" t="s">
        <v>753</v>
      </c>
      <c r="AA115" s="42">
        <v>40954</v>
      </c>
      <c r="AB115" s="8"/>
    </row>
    <row r="116" spans="1:28" s="61" customFormat="1">
      <c r="A116" s="23">
        <v>815</v>
      </c>
      <c r="B116" s="75" t="s">
        <v>807</v>
      </c>
      <c r="C116" s="12">
        <v>40948</v>
      </c>
      <c r="D116" s="12">
        <f t="shared" si="3"/>
        <v>40993</v>
      </c>
      <c r="E116" s="47">
        <f>C116+60</f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808</v>
      </c>
      <c r="K116" s="8" t="s">
        <v>857</v>
      </c>
      <c r="L116" s="8" t="s">
        <v>858</v>
      </c>
      <c r="M116" s="9" t="str">
        <f>VLOOKUP(B116,SAOM!B$2:H1108,7,0)</f>
        <v>SES-JABA-0815</v>
      </c>
      <c r="N116" s="24">
        <v>4035</v>
      </c>
      <c r="O116" s="12">
        <f>VLOOKUP(B116,SAOM!B$2:I1108,8,0)</f>
        <v>40966</v>
      </c>
      <c r="P116" s="12" t="str">
        <f>VLOOKUP(B116,AG_Lider!A$1:F1466,6,0)</f>
        <v>CONCLUÍDO</v>
      </c>
      <c r="Q116" s="17" t="str">
        <f>VLOOKUP(B116,SAOM!B$2:J1108,9,0)</f>
        <v>Maria Gorette de Carvalho</v>
      </c>
      <c r="R116" s="12" t="str">
        <f>VLOOKUP(B116,SAOM!B$2:K1554,10,0)</f>
        <v>Avenida Brasil, 843 - Centro</v>
      </c>
      <c r="S116" s="17" t="str">
        <f>VLOOKUP(B116,SAOM!B$2:L1834,11,0)</f>
        <v>(38) 3821-4793</v>
      </c>
      <c r="T116" s="33">
        <v>40962</v>
      </c>
      <c r="U116" s="8" t="str">
        <f>VLOOKUP(B116,SAOM!B$2:M1414,12,0)</f>
        <v>00:20:0E:10:49:FE</v>
      </c>
      <c r="V116" s="12">
        <v>40963</v>
      </c>
      <c r="W116" s="8" t="s">
        <v>2337</v>
      </c>
      <c r="X116" s="39">
        <v>40966</v>
      </c>
      <c r="Y116" s="41">
        <v>40984</v>
      </c>
      <c r="Z116" s="105" t="s">
        <v>752</v>
      </c>
      <c r="AA116" s="42">
        <v>40966</v>
      </c>
      <c r="AB116" s="8"/>
    </row>
    <row r="117" spans="1:28" s="61" customFormat="1">
      <c r="A117" s="23">
        <v>817</v>
      </c>
      <c r="B117" s="75" t="s">
        <v>809</v>
      </c>
      <c r="C117" s="12">
        <v>40948</v>
      </c>
      <c r="D117" s="12">
        <f t="shared" ref="D117:D118" si="6">E117</f>
        <v>41104</v>
      </c>
      <c r="E117" s="47">
        <v>41104</v>
      </c>
      <c r="F117" s="12">
        <v>40967</v>
      </c>
      <c r="G117" s="44" t="s">
        <v>756</v>
      </c>
      <c r="H117" s="7" t="s">
        <v>501</v>
      </c>
      <c r="I117" s="7" t="s">
        <v>503</v>
      </c>
      <c r="J117" s="8" t="s">
        <v>810</v>
      </c>
      <c r="K117" s="8" t="s">
        <v>859</v>
      </c>
      <c r="L117" s="8" t="s">
        <v>860</v>
      </c>
      <c r="M117" s="9" t="str">
        <f>VLOOKUP(B117,SAOM!B$2:H1109,7,0)</f>
        <v>-</v>
      </c>
      <c r="N117" s="24">
        <v>4035</v>
      </c>
      <c r="O117" s="12" t="str">
        <f>VLOOKUP(B117,SAOM!B$2:I1109,8,0)</f>
        <v>-</v>
      </c>
      <c r="P117" s="12" t="str">
        <f>VLOOKUP(B117,AG_Lider!A$1:F1467,6,0)</f>
        <v>VODANET</v>
      </c>
      <c r="Q117" s="17" t="str">
        <f>VLOOKUP(B117,SAOM!B$2:J1109,9,0)</f>
        <v>Váldson José de Rezende</v>
      </c>
      <c r="R117" s="12" t="str">
        <f>VLOOKUP(B117,SAOM!B$2:K1555,10,0)</f>
        <v>Avenida Otavio Carneiro, 1102 - Santo Antônio</v>
      </c>
      <c r="S117" s="17" t="str">
        <f>VLOOKUP(B117,SAOM!B$2:L1835,11,0)</f>
        <v>(38) 3749-6202</v>
      </c>
      <c r="T117" s="33"/>
      <c r="U117" s="8" t="str">
        <f>VLOOKUP(B117,SAOM!B$2:M1415,12,0)</f>
        <v>-</v>
      </c>
      <c r="V117" s="12"/>
      <c r="W117" s="8"/>
      <c r="X117" s="39"/>
      <c r="Y117" s="41"/>
      <c r="Z117" s="39" t="s">
        <v>4514</v>
      </c>
      <c r="AA117" s="42">
        <v>41079</v>
      </c>
      <c r="AB117" s="8"/>
    </row>
    <row r="118" spans="1:28" s="61" customFormat="1">
      <c r="A118" s="23">
        <v>828</v>
      </c>
      <c r="B118" s="75" t="s">
        <v>811</v>
      </c>
      <c r="C118" s="12">
        <v>40948</v>
      </c>
      <c r="D118" s="12">
        <f t="shared" si="6"/>
        <v>41117</v>
      </c>
      <c r="E118" s="47">
        <v>41117</v>
      </c>
      <c r="F118" s="62">
        <v>40954</v>
      </c>
      <c r="G118" s="44" t="s">
        <v>756</v>
      </c>
      <c r="H118" s="7" t="s">
        <v>501</v>
      </c>
      <c r="I118" s="7" t="s">
        <v>503</v>
      </c>
      <c r="J118" s="8" t="s">
        <v>812</v>
      </c>
      <c r="K118" s="8" t="s">
        <v>861</v>
      </c>
      <c r="L118" s="8" t="s">
        <v>862</v>
      </c>
      <c r="M118" s="9" t="str">
        <f>VLOOKUP(B118,SAOM!B$2:H1110,7,0)</f>
        <v>-</v>
      </c>
      <c r="N118" s="24">
        <v>4033</v>
      </c>
      <c r="O118" s="12" t="str">
        <f>VLOOKUP(B118,SAOM!B$2:I1110,8,0)</f>
        <v>-</v>
      </c>
      <c r="P118" s="12" t="str">
        <f>VLOOKUP(B118,AG_Lider!A$1:F1468,6,0)</f>
        <v>VODANET</v>
      </c>
      <c r="Q118" s="17" t="str">
        <f>VLOOKUP(B118,SAOM!B$2:J1110,9,0)</f>
        <v>nathalia Cesar de Oliveira</v>
      </c>
      <c r="R118" s="12" t="str">
        <f>VLOOKUP(B118,SAOM!B$2:K1556,10,0)</f>
        <v>Rua Maria Virginia da Conceição, 0 - Centro</v>
      </c>
      <c r="S118" s="17" t="str">
        <f>VLOOKUP(B118,SAOM!B$2:L1836,11,0)</f>
        <v>(33) 3343-1117</v>
      </c>
      <c r="T118" s="33"/>
      <c r="U118" s="8" t="str">
        <f>VLOOKUP(B118,SAOM!B$2:M1416,12,0)</f>
        <v>-</v>
      </c>
      <c r="V118" s="12"/>
      <c r="W118" s="8"/>
      <c r="X118" s="39"/>
      <c r="Y118" s="41"/>
      <c r="Z118" s="105" t="s">
        <v>4651</v>
      </c>
      <c r="AA118" s="42">
        <v>41079</v>
      </c>
      <c r="AB118" s="42"/>
    </row>
    <row r="119" spans="1:28" s="61" customFormat="1">
      <c r="A119" s="23">
        <v>830</v>
      </c>
      <c r="B119" s="75" t="s">
        <v>813</v>
      </c>
      <c r="C119" s="12">
        <v>40948</v>
      </c>
      <c r="D119" s="47">
        <v>41117</v>
      </c>
      <c r="E119" s="47">
        <f>D119+15</f>
        <v>41132</v>
      </c>
      <c r="F119" s="62">
        <v>40954</v>
      </c>
      <c r="G119" s="44" t="s">
        <v>768</v>
      </c>
      <c r="H119" s="7" t="s">
        <v>501</v>
      </c>
      <c r="I119" s="7" t="s">
        <v>508</v>
      </c>
      <c r="J119" s="8" t="s">
        <v>814</v>
      </c>
      <c r="K119" s="8" t="s">
        <v>863</v>
      </c>
      <c r="L119" s="8" t="s">
        <v>864</v>
      </c>
      <c r="M119" s="9" t="str">
        <f>VLOOKUP(B119,SAOM!B$2:H1111,7,0)</f>
        <v>-</v>
      </c>
      <c r="N119" s="24">
        <v>4033</v>
      </c>
      <c r="O119" s="12" t="str">
        <f>VLOOKUP(B119,SAOM!B$2:I1111,8,0)</f>
        <v>-</v>
      </c>
      <c r="P119" s="12" t="str">
        <f>VLOOKUP(B119,AG_Lider!A$1:F1469,6,0)</f>
        <v>VODANET</v>
      </c>
      <c r="Q119" s="17" t="str">
        <f>VLOOKUP(B119,SAOM!B$2:J1111,9,0)</f>
        <v>Kelcia Fagundes de Andrade</v>
      </c>
      <c r="R119" s="12" t="str">
        <f>VLOOKUP(B119,SAOM!B$2:K1557,10,0)</f>
        <v>Rua Dr Juracy de Oliveira, 0 - Centro</v>
      </c>
      <c r="S119" s="17" t="str">
        <f>VLOOKUP(B119,SAOM!B$2:L1837,11,0)</f>
        <v>(35) 3325-1600</v>
      </c>
      <c r="T119" s="33"/>
      <c r="U119" s="8" t="str">
        <f>VLOOKUP(B119,SAOM!B$2:M1417,12,0)</f>
        <v>-</v>
      </c>
      <c r="V119" s="12"/>
      <c r="W119" s="8"/>
      <c r="X119" s="39"/>
      <c r="Y119" s="41"/>
      <c r="Z119" s="105" t="s">
        <v>4515</v>
      </c>
      <c r="AA119" s="42">
        <v>41079</v>
      </c>
      <c r="AB119" s="8"/>
    </row>
    <row r="120" spans="1:28" s="61" customFormat="1">
      <c r="A120" s="23">
        <v>787</v>
      </c>
      <c r="B120" s="75" t="s">
        <v>815</v>
      </c>
      <c r="C120" s="12">
        <v>40948</v>
      </c>
      <c r="D120" s="12">
        <f>E120</f>
        <v>41104</v>
      </c>
      <c r="E120" s="47">
        <v>41104</v>
      </c>
      <c r="F120" s="12">
        <v>40967</v>
      </c>
      <c r="G120" s="44" t="s">
        <v>756</v>
      </c>
      <c r="H120" s="7" t="s">
        <v>501</v>
      </c>
      <c r="I120" s="7" t="s">
        <v>503</v>
      </c>
      <c r="J120" s="8" t="s">
        <v>816</v>
      </c>
      <c r="K120" s="8" t="s">
        <v>865</v>
      </c>
      <c r="L120" s="8" t="s">
        <v>866</v>
      </c>
      <c r="M120" s="9" t="str">
        <f>VLOOKUP(B120,SAOM!B$2:H1112,7,0)</f>
        <v>-</v>
      </c>
      <c r="N120" s="24">
        <v>4033</v>
      </c>
      <c r="O120" s="12" t="str">
        <f>VLOOKUP(B120,SAOM!B$2:I1112,8,0)</f>
        <v>-</v>
      </c>
      <c r="P120" s="12" t="str">
        <f>VLOOKUP(B120,AG_Lider!A$1:F1470,6,0)</f>
        <v>VODANET</v>
      </c>
      <c r="Q120" s="17" t="str">
        <f>VLOOKUP(B120,SAOM!B$2:J1112,9,0)</f>
        <v>ANDERLUCIO DA CRUZ EVANGELISTA</v>
      </c>
      <c r="R120" s="12" t="str">
        <f>VLOOKUP(B120,SAOM!B$2:K1558,10,0)</f>
        <v>Avenida SEBASTIAO GOMES DA SILVA, 0 - MONTE SINAI.</v>
      </c>
      <c r="S120" s="17" t="str">
        <f>VLOOKUP(B120,SAOM!B$2:L1838,11,0)</f>
        <v>(33) 8428-2627</v>
      </c>
      <c r="T120" s="33"/>
      <c r="U120" s="8" t="str">
        <f>VLOOKUP(B120,SAOM!B$2:M1418,12,0)</f>
        <v>-</v>
      </c>
      <c r="V120" s="12"/>
      <c r="W120" s="8"/>
      <c r="X120" s="39"/>
      <c r="Y120" s="41"/>
      <c r="Z120" s="39" t="s">
        <v>4633</v>
      </c>
      <c r="AA120" s="42">
        <v>41078</v>
      </c>
      <c r="AB120" s="8"/>
    </row>
    <row r="121" spans="1:28" s="61" customFormat="1">
      <c r="A121" s="23">
        <v>788</v>
      </c>
      <c r="B121" s="75" t="s">
        <v>817</v>
      </c>
      <c r="C121" s="12">
        <v>40948</v>
      </c>
      <c r="D121" s="12">
        <f t="shared" si="3"/>
        <v>40993</v>
      </c>
      <c r="E121" s="47">
        <f>C121+60</f>
        <v>41008</v>
      </c>
      <c r="F121" s="47" t="s">
        <v>503</v>
      </c>
      <c r="G121" s="7" t="s">
        <v>519</v>
      </c>
      <c r="H121" s="7" t="s">
        <v>501</v>
      </c>
      <c r="I121" s="7" t="s">
        <v>503</v>
      </c>
      <c r="J121" s="8" t="s">
        <v>818</v>
      </c>
      <c r="K121" s="8" t="s">
        <v>867</v>
      </c>
      <c r="L121" s="8" t="s">
        <v>868</v>
      </c>
      <c r="M121" s="9" t="str">
        <f>VLOOKUP(B121,SAOM!B$2:H1113,7,0)</f>
        <v>SES-SARA-0788</v>
      </c>
      <c r="N121" s="24">
        <v>4033</v>
      </c>
      <c r="O121" s="12">
        <f>VLOOKUP(B121,SAOM!B$2:I1113,8,0)</f>
        <v>40975</v>
      </c>
      <c r="P121" s="12" t="str">
        <f>VLOOKUP(B121,AG_Lider!A$1:F1471,6,0)</f>
        <v>CONCLUÍDO</v>
      </c>
      <c r="Q121" s="17" t="str">
        <f>VLOOKUP(B121,SAOM!B$2:J1113,9,0)</f>
        <v>ANDREA REIS PEREIRA</v>
      </c>
      <c r="R121" s="12" t="str">
        <f>VLOOKUP(B121,SAOM!B$2:K1559,10,0)</f>
        <v>Avenida BARRA VELHA, 405 - CENTRO.</v>
      </c>
      <c r="S121" s="17" t="str">
        <f>VLOOKUP(B121,SAOM!B$2:L1839,11,0)</f>
        <v>(35) 3523-9409</v>
      </c>
      <c r="T121" s="33">
        <v>40969</v>
      </c>
      <c r="U121" s="8" t="str">
        <f>VLOOKUP(B121,SAOM!B$2:M1419,12,0)</f>
        <v>00:20:0E:10:49:F0</v>
      </c>
      <c r="V121" s="12">
        <v>40975</v>
      </c>
      <c r="W121" s="8" t="s">
        <v>1645</v>
      </c>
      <c r="X121" s="39">
        <v>40975</v>
      </c>
      <c r="Y121" s="81">
        <v>41012</v>
      </c>
      <c r="Z121" s="105" t="s">
        <v>753</v>
      </c>
      <c r="AA121" s="42">
        <v>40975</v>
      </c>
      <c r="AB121" s="8"/>
    </row>
    <row r="122" spans="1:28" s="61" customFormat="1">
      <c r="A122" s="23">
        <v>789</v>
      </c>
      <c r="B122" s="75" t="s">
        <v>819</v>
      </c>
      <c r="C122" s="12">
        <v>40948</v>
      </c>
      <c r="D122" s="12">
        <f t="shared" si="3"/>
        <v>40993</v>
      </c>
      <c r="E122" s="47">
        <f>C122+60</f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820</v>
      </c>
      <c r="K122" s="8" t="s">
        <v>869</v>
      </c>
      <c r="L122" s="8" t="s">
        <v>870</v>
      </c>
      <c r="M122" s="9" t="str">
        <f>VLOOKUP(B122,SAOM!B$2:H1114,7,0)</f>
        <v>SES-SANO-0789</v>
      </c>
      <c r="N122" s="24">
        <v>4035</v>
      </c>
      <c r="O122" s="12">
        <f>VLOOKUP(B122,SAOM!B$2:I1114,8,0)</f>
        <v>40966</v>
      </c>
      <c r="P122" s="12" t="str">
        <f>VLOOKUP(B122,AG_Lider!A$1:F1472,6,0)</f>
        <v>CONCLUÍDO</v>
      </c>
      <c r="Q122" s="17" t="str">
        <f>VLOOKUP(B122,SAOM!B$2:J1114,9,0)</f>
        <v>ELAINY RODRIGUES DE OLIVEIRA LIMA</v>
      </c>
      <c r="R122" s="12" t="str">
        <f>VLOOKUP(B122,SAOM!B$2:K1560,10,0)</f>
        <v>Rua ANTONIO BASTOS BRAGA, 99 - CENTRO.</v>
      </c>
      <c r="S122" s="17" t="str">
        <f>VLOOKUP(B122,SAOM!B$2:L1840,11,0)</f>
        <v>(33) 3582-1509</v>
      </c>
      <c r="T122" s="33">
        <v>40962</v>
      </c>
      <c r="U122" s="8" t="str">
        <f>VLOOKUP(B122,SAOM!B$2:M1420,12,0)</f>
        <v>00:20:0E:10:4A:1C</v>
      </c>
      <c r="V122" s="12">
        <v>40963</v>
      </c>
      <c r="W122" s="8" t="s">
        <v>1602</v>
      </c>
      <c r="X122" s="39">
        <v>40966</v>
      </c>
      <c r="Y122" s="41"/>
      <c r="Z122" s="105"/>
      <c r="AA122" s="42">
        <v>40966</v>
      </c>
      <c r="AB122" s="8"/>
    </row>
    <row r="123" spans="1:28" s="61" customFormat="1">
      <c r="A123" s="23">
        <v>790</v>
      </c>
      <c r="B123" s="75" t="s">
        <v>821</v>
      </c>
      <c r="C123" s="12">
        <v>40948</v>
      </c>
      <c r="D123" s="12">
        <f>E123</f>
        <v>41104</v>
      </c>
      <c r="E123" s="47">
        <v>41104</v>
      </c>
      <c r="F123" s="12">
        <v>40967</v>
      </c>
      <c r="G123" s="44" t="s">
        <v>756</v>
      </c>
      <c r="H123" s="7" t="s">
        <v>501</v>
      </c>
      <c r="I123" s="7" t="s">
        <v>503</v>
      </c>
      <c r="J123" s="8" t="s">
        <v>822</v>
      </c>
      <c r="K123" s="8" t="s">
        <v>871</v>
      </c>
      <c r="L123" s="8" t="s">
        <v>872</v>
      </c>
      <c r="M123" s="9" t="str">
        <f>VLOOKUP(B123,SAOM!B$2:H1115,7,0)</f>
        <v>-</v>
      </c>
      <c r="N123" s="24">
        <v>4035</v>
      </c>
      <c r="O123" s="12" t="str">
        <f>VLOOKUP(B123,SAOM!B$2:I1115,8,0)</f>
        <v>-</v>
      </c>
      <c r="P123" s="12" t="str">
        <f>VLOOKUP(B123,AG_Lider!A$1:F1473,6,0)</f>
        <v>VODANET</v>
      </c>
      <c r="Q123" s="17" t="str">
        <f>VLOOKUP(B123,SAOM!B$2:J1115,9,0)</f>
        <v>CASSIO MARTINS MACENA</v>
      </c>
      <c r="R123" s="12" t="str">
        <f>VLOOKUP(B123,SAOM!B$2:K1561,10,0)</f>
        <v>Avenida NITON GONÇALVES PEREIRA, 380 - CENTRO.</v>
      </c>
      <c r="S123" s="17" t="str">
        <f>VLOOKUP(B123,SAOM!B$2:L1841,11,0)</f>
        <v>(38) 3624-1480</v>
      </c>
      <c r="T123" s="33"/>
      <c r="U123" s="8" t="str">
        <f>VLOOKUP(B123,SAOM!B$2:M1421,12,0)</f>
        <v>-</v>
      </c>
      <c r="V123" s="12"/>
      <c r="W123" s="8"/>
      <c r="X123" s="39"/>
      <c r="Y123" s="41"/>
      <c r="Z123" s="39" t="s">
        <v>4636</v>
      </c>
      <c r="AA123" s="42">
        <v>41078</v>
      </c>
      <c r="AB123" s="42"/>
    </row>
    <row r="124" spans="1:28" s="61" customFormat="1">
      <c r="A124" s="23">
        <v>791</v>
      </c>
      <c r="B124" s="75" t="s">
        <v>823</v>
      </c>
      <c r="C124" s="12">
        <v>40948</v>
      </c>
      <c r="D124" s="12">
        <f t="shared" si="3"/>
        <v>40993</v>
      </c>
      <c r="E124" s="47">
        <f>C124+60</f>
        <v>41008</v>
      </c>
      <c r="F124" s="47" t="s">
        <v>503</v>
      </c>
      <c r="G124" s="7" t="s">
        <v>519</v>
      </c>
      <c r="H124" s="7" t="s">
        <v>501</v>
      </c>
      <c r="I124" s="7" t="s">
        <v>503</v>
      </c>
      <c r="J124" s="8" t="s">
        <v>824</v>
      </c>
      <c r="K124" s="8" t="s">
        <v>873</v>
      </c>
      <c r="L124" s="8" t="s">
        <v>874</v>
      </c>
      <c r="M124" s="9" t="str">
        <f>VLOOKUP(B124,SAOM!B$2:H1116,7,0)</f>
        <v>SES-SANO-0791</v>
      </c>
      <c r="N124" s="24">
        <v>4033</v>
      </c>
      <c r="O124" s="12">
        <f>VLOOKUP(B124,SAOM!B$2:I1116,8,0)</f>
        <v>40963</v>
      </c>
      <c r="P124" s="12" t="str">
        <f>VLOOKUP(B124,AG_Lider!A$1:F1474,6,0)</f>
        <v>CONCLUÍDO</v>
      </c>
      <c r="Q124" s="17" t="str">
        <f>VLOOKUP(B124,SAOM!B$2:J1116,9,0)</f>
        <v>IURI PIMENTA OLIVEIRA</v>
      </c>
      <c r="R124" s="12" t="str">
        <f>VLOOKUP(B124,SAOM!B$2:K1562,10,0)</f>
        <v>Rua MIGUEL MARTINS, 747 - CENTRO.</v>
      </c>
      <c r="S124" s="17" t="str">
        <f>VLOOKUP(B124,SAOM!B$2:L1842,11,0)</f>
        <v>(35) 3535-1829</v>
      </c>
      <c r="T124" s="33">
        <v>40962</v>
      </c>
      <c r="U124" s="8" t="str">
        <f>VLOOKUP(B124,SAOM!B$2:M1422,12,0)</f>
        <v>00:20:0E:10:49:AF</v>
      </c>
      <c r="V124" s="12">
        <v>40963</v>
      </c>
      <c r="W124" s="8" t="s">
        <v>1645</v>
      </c>
      <c r="X124" s="39">
        <v>40964</v>
      </c>
      <c r="Y124" s="41">
        <v>40984</v>
      </c>
      <c r="Z124" s="105" t="s">
        <v>753</v>
      </c>
      <c r="AA124" s="42">
        <v>40963</v>
      </c>
      <c r="AB124" s="8"/>
    </row>
    <row r="125" spans="1:28" s="61" customFormat="1">
      <c r="A125" s="23">
        <v>792</v>
      </c>
      <c r="B125" s="75" t="s">
        <v>825</v>
      </c>
      <c r="C125" s="12">
        <v>40948</v>
      </c>
      <c r="D125" s="12">
        <v>41098</v>
      </c>
      <c r="E125" s="47">
        <v>41098</v>
      </c>
      <c r="F125" s="12">
        <v>40967</v>
      </c>
      <c r="G125" s="7" t="s">
        <v>756</v>
      </c>
      <c r="H125" s="7" t="s">
        <v>501</v>
      </c>
      <c r="I125" s="7" t="s">
        <v>503</v>
      </c>
      <c r="J125" s="8" t="s">
        <v>826</v>
      </c>
      <c r="K125" s="8" t="s">
        <v>875</v>
      </c>
      <c r="L125" s="8" t="s">
        <v>876</v>
      </c>
      <c r="M125" s="9" t="str">
        <f>VLOOKUP(B125,SAOM!B$2:H1117,7,0)</f>
        <v>-</v>
      </c>
      <c r="N125" s="24">
        <v>4033</v>
      </c>
      <c r="O125" s="12" t="str">
        <f>VLOOKUP(B125,SAOM!B$2:I1117,8,0)</f>
        <v>-</v>
      </c>
      <c r="P125" s="12" t="str">
        <f>VLOOKUP(B125,AG_Lider!A$1:F1475,6,0)</f>
        <v>VODANET</v>
      </c>
      <c r="Q125" s="17" t="str">
        <f>VLOOKUP(B125,SAOM!B$2:J1117,9,0)</f>
        <v>KELLEN JUNQUEIRA OLIVEIRA</v>
      </c>
      <c r="R125" s="12" t="str">
        <f>VLOOKUP(B125,SAOM!B$2:K1563,10,0)</f>
        <v>Rua IRMAO ILIDIO GABRIEL, 75 - COHAB.</v>
      </c>
      <c r="S125" s="17" t="str">
        <f>VLOOKUP(B125,SAOM!B$2:L1843,11,0)</f>
        <v>(35) 3323-2014</v>
      </c>
      <c r="T125" s="33"/>
      <c r="U125" s="8" t="str">
        <f>VLOOKUP(B125,SAOM!B$2:M1423,12,0)</f>
        <v>-</v>
      </c>
      <c r="V125" s="12"/>
      <c r="W125" s="8"/>
      <c r="X125" s="39"/>
      <c r="Y125" s="41"/>
      <c r="Z125" s="39" t="s">
        <v>4110</v>
      </c>
      <c r="AA125" s="42"/>
      <c r="AB125" s="8"/>
    </row>
    <row r="126" spans="1:28" s="61" customFormat="1">
      <c r="A126" s="23">
        <v>793</v>
      </c>
      <c r="B126" s="75" t="s">
        <v>827</v>
      </c>
      <c r="C126" s="12">
        <v>40948</v>
      </c>
      <c r="D126" s="12">
        <f t="shared" si="3"/>
        <v>40993</v>
      </c>
      <c r="E126" s="47" t="s">
        <v>503</v>
      </c>
      <c r="F126" s="12">
        <v>40967</v>
      </c>
      <c r="G126" s="7" t="s">
        <v>519</v>
      </c>
      <c r="H126" s="7" t="s">
        <v>501</v>
      </c>
      <c r="I126" s="7" t="s">
        <v>503</v>
      </c>
      <c r="J126" s="8" t="s">
        <v>828</v>
      </c>
      <c r="K126" s="8" t="s">
        <v>877</v>
      </c>
      <c r="L126" s="8" t="s">
        <v>878</v>
      </c>
      <c r="M126" s="9" t="str">
        <f>VLOOKUP(B126,SAOM!B$2:H1118,7,0)</f>
        <v>SES-SEES-0793</v>
      </c>
      <c r="N126" s="24">
        <v>4033</v>
      </c>
      <c r="O126" s="12">
        <f>VLOOKUP(B126,SAOM!B$2:I1118,8,0)</f>
        <v>40988</v>
      </c>
      <c r="P126" s="12" t="str">
        <f>VLOOKUP(B126,AG_Lider!A$1:F1476,6,0)</f>
        <v>CONCLUÍDO</v>
      </c>
      <c r="Q126" s="17" t="str">
        <f>VLOOKUP(B126,SAOM!B$2:J1118,9,0)</f>
        <v>ANA CLARA GARCIA MARTON</v>
      </c>
      <c r="R126" s="12" t="str">
        <f>VLOOKUP(B126,SAOM!B$2:K1564,10,0)</f>
        <v>Rua ELPIDIO DE SOUZA GUERRA, 38 - CENTRO.</v>
      </c>
      <c r="S126" s="17" t="str">
        <f>VLOOKUP(B126,SAOM!B$2:L1844,11,0)</f>
        <v>(32) 3287-1167</v>
      </c>
      <c r="T126" s="33"/>
      <c r="U126" s="8" t="str">
        <f>VLOOKUP(B126,SAOM!B$2:M1424,12,0)</f>
        <v>00:20:0E:10:4A:19</v>
      </c>
      <c r="V126" s="12">
        <v>40988</v>
      </c>
      <c r="W126" s="8" t="s">
        <v>1979</v>
      </c>
      <c r="X126" s="39">
        <v>40988</v>
      </c>
      <c r="Y126" s="41"/>
      <c r="Z126" s="39"/>
      <c r="AA126" s="42">
        <v>40988</v>
      </c>
      <c r="AB126" s="8"/>
    </row>
    <row r="127" spans="1:28" s="61" customFormat="1">
      <c r="A127" s="23">
        <v>794</v>
      </c>
      <c r="B127" s="75" t="s">
        <v>829</v>
      </c>
      <c r="C127" s="12">
        <v>40948</v>
      </c>
      <c r="D127" s="12">
        <f>E127</f>
        <v>41104</v>
      </c>
      <c r="E127" s="47">
        <v>41104</v>
      </c>
      <c r="F127" s="12">
        <v>40967</v>
      </c>
      <c r="G127" s="44" t="s">
        <v>756</v>
      </c>
      <c r="H127" s="7" t="s">
        <v>501</v>
      </c>
      <c r="I127" s="7" t="s">
        <v>503</v>
      </c>
      <c r="J127" s="8" t="s">
        <v>830</v>
      </c>
      <c r="K127" s="8" t="s">
        <v>879</v>
      </c>
      <c r="L127" s="8" t="s">
        <v>880</v>
      </c>
      <c r="M127" s="9" t="str">
        <f>VLOOKUP(B127,SAOM!B$2:H1119,7,0)</f>
        <v>-</v>
      </c>
      <c r="N127" s="24">
        <v>4033</v>
      </c>
      <c r="O127" s="12" t="str">
        <f>VLOOKUP(B127,SAOM!B$2:I1119,8,0)</f>
        <v>-</v>
      </c>
      <c r="P127" s="12" t="str">
        <f>VLOOKUP(B127,AG_Lider!A$1:F1477,6,0)</f>
        <v>VODANET</v>
      </c>
      <c r="Q127" s="17" t="str">
        <f>VLOOKUP(B127,SAOM!B$2:J1119,9,0)</f>
        <v>EVERTON TRINDADE CAMPOS</v>
      </c>
      <c r="R127" s="12" t="str">
        <f>VLOOKUP(B127,SAOM!B$2:K1565,10,0)</f>
        <v>Travessa PADRE JOSE PEREIRA, 0 - SAO GERALDO</v>
      </c>
      <c r="S127" s="17" t="str">
        <f>VLOOKUP(B127,SAOM!B$2:L1845,11,0)</f>
        <v>(31)3755-1450</v>
      </c>
      <c r="T127" s="33"/>
      <c r="U127" s="8" t="str">
        <f>VLOOKUP(B127,SAOM!B$2:M1425,12,0)</f>
        <v>-</v>
      </c>
      <c r="V127" s="12"/>
      <c r="W127" s="8"/>
      <c r="X127" s="39"/>
      <c r="Y127" s="41"/>
      <c r="Z127" s="39" t="s">
        <v>4637</v>
      </c>
      <c r="AA127" s="42">
        <v>41078</v>
      </c>
      <c r="AB127" s="8"/>
    </row>
    <row r="128" spans="1:28" s="61" customFormat="1">
      <c r="A128" s="23">
        <v>795</v>
      </c>
      <c r="B128" s="75" t="s">
        <v>831</v>
      </c>
      <c r="C128" s="12">
        <v>40948</v>
      </c>
      <c r="D128" s="12">
        <f t="shared" si="3"/>
        <v>40993</v>
      </c>
      <c r="E128" s="47">
        <f>C128+60</f>
        <v>41008</v>
      </c>
      <c r="F128" s="47" t="s">
        <v>503</v>
      </c>
      <c r="G128" s="7" t="s">
        <v>519</v>
      </c>
      <c r="H128" s="7" t="s">
        <v>501</v>
      </c>
      <c r="I128" s="7" t="s">
        <v>503</v>
      </c>
      <c r="J128" s="8" t="s">
        <v>832</v>
      </c>
      <c r="K128" s="8" t="s">
        <v>881</v>
      </c>
      <c r="L128" s="8" t="s">
        <v>882</v>
      </c>
      <c r="M128" s="9" t="str">
        <f>VLOOKUP(B128,SAOM!B$2:H1120,7,0)</f>
        <v>SES-SEIA-0795</v>
      </c>
      <c r="N128" s="24">
        <v>4033</v>
      </c>
      <c r="O128" s="12">
        <f>VLOOKUP(B128,SAOM!B$2:I1120,8,0)</f>
        <v>40968</v>
      </c>
      <c r="P128" s="12" t="str">
        <f>VLOOKUP(B128,AG_Lider!A$1:F1478,6,0)</f>
        <v>CONCLUÍDO</v>
      </c>
      <c r="Q128" s="17" t="str">
        <f>VLOOKUP(B128,SAOM!B$2:J1120,9,0)</f>
        <v>GABRIELA DANZINGER DE SIQUEIRA</v>
      </c>
      <c r="R128" s="12" t="str">
        <f>VLOOKUP(B128,SAOM!B$2:K1566,10,0)</f>
        <v>Rua DR PLINIO COUTINHO, 0 - CENTRO.</v>
      </c>
      <c r="S128" s="17" t="str">
        <f>VLOOKUP(B128,SAOM!B$2:L1846,11,0)</f>
        <v>(35) 3284-1862</v>
      </c>
      <c r="T128" s="33"/>
      <c r="U128" s="8" t="str">
        <f>VLOOKUP(B128,SAOM!B$2:M1426,12,0)</f>
        <v>00:20:0E:10:48:78</v>
      </c>
      <c r="V128" s="12">
        <v>40968</v>
      </c>
      <c r="W128" s="8" t="s">
        <v>1584</v>
      </c>
      <c r="X128" s="39">
        <v>40968</v>
      </c>
      <c r="Y128" s="41">
        <v>40984</v>
      </c>
      <c r="Z128" s="105" t="s">
        <v>753</v>
      </c>
      <c r="AA128" s="42">
        <v>40968</v>
      </c>
      <c r="AB128" s="42"/>
    </row>
    <row r="129" spans="1:28" s="61" customFormat="1">
      <c r="A129" s="23">
        <v>796</v>
      </c>
      <c r="B129" s="75" t="s">
        <v>833</v>
      </c>
      <c r="C129" s="12">
        <v>40948</v>
      </c>
      <c r="D129" s="12">
        <f t="shared" si="3"/>
        <v>40993</v>
      </c>
      <c r="E129" s="47">
        <f>C129+60</f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834</v>
      </c>
      <c r="K129" s="8" t="s">
        <v>883</v>
      </c>
      <c r="L129" s="8" t="s">
        <v>884</v>
      </c>
      <c r="M129" s="9" t="str">
        <f>VLOOKUP(B129,SAOM!B$2:H1121,7,0)</f>
        <v>SES-COIA-0796</v>
      </c>
      <c r="N129" s="24">
        <v>4033</v>
      </c>
      <c r="O129" s="12">
        <f>VLOOKUP(B129,SAOM!B$2:I1121,8,0)</f>
        <v>40963</v>
      </c>
      <c r="P129" s="12" t="str">
        <f>VLOOKUP(B129,AG_Lider!A$1:F1479,6,0)</f>
        <v>CONCLUÍDO</v>
      </c>
      <c r="Q129" s="17" t="str">
        <f>VLOOKUP(B129,SAOM!B$2:J1121,9,0)</f>
        <v>LETICIA JUNHO MOREIRA</v>
      </c>
      <c r="R129" s="12" t="str">
        <f>VLOOKUP(B129,SAOM!B$2:K1567,10,0)</f>
        <v>Avenida CONEGO FRANCISCO, 240 - CENTRO.</v>
      </c>
      <c r="S129" s="17" t="str">
        <f>VLOOKUP(B129,SAOM!B$2:L1847,11,0)</f>
        <v>(35) 3244-1305</v>
      </c>
      <c r="T129" s="33">
        <v>40962</v>
      </c>
      <c r="U129" s="8" t="str">
        <f>VLOOKUP(B129,SAOM!B$2:M1427,12,0)</f>
        <v>00:20:0E:10:49:ED</v>
      </c>
      <c r="V129" s="12">
        <v>40963</v>
      </c>
      <c r="W129" s="8" t="s">
        <v>1749</v>
      </c>
      <c r="X129" s="39">
        <v>40963</v>
      </c>
      <c r="Y129" s="41">
        <v>40984</v>
      </c>
      <c r="Z129" s="105" t="s">
        <v>753</v>
      </c>
      <c r="AA129" s="42">
        <v>40963</v>
      </c>
      <c r="AB129" s="42"/>
    </row>
    <row r="130" spans="1:28" s="61" customFormat="1">
      <c r="A130" s="23">
        <v>819</v>
      </c>
      <c r="B130" s="75" t="s">
        <v>835</v>
      </c>
      <c r="C130" s="12">
        <v>40948</v>
      </c>
      <c r="D130" s="12">
        <f t="shared" si="3"/>
        <v>40993</v>
      </c>
      <c r="E130" s="47">
        <f>C130+60</f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836</v>
      </c>
      <c r="K130" s="8" t="s">
        <v>885</v>
      </c>
      <c r="L130" s="8" t="s">
        <v>886</v>
      </c>
      <c r="M130" s="9" t="str">
        <f>VLOOKUP(B130,SAOM!B$2:H1122,7,0)</f>
        <v>SES-SATE-0819</v>
      </c>
      <c r="N130" s="24">
        <v>4033</v>
      </c>
      <c r="O130" s="12">
        <f>VLOOKUP(B130,SAOM!B$2:I1122,8,0)</f>
        <v>40956</v>
      </c>
      <c r="P130" s="12" t="str">
        <f>VLOOKUP(B130,AG_Lider!A$1:F1480,6,0)</f>
        <v>CONCLUÍDO</v>
      </c>
      <c r="Q130" s="17" t="str">
        <f>VLOOKUP(B130,SAOM!B$2:J1122,9,0)</f>
        <v>Iara Cardoso de Oliveira</v>
      </c>
      <c r="R130" s="12" t="str">
        <f>VLOOKUP(B130,SAOM!B$2:K1568,10,0)</f>
        <v>avenida Coronel Fragia, 486 - Bela Vista</v>
      </c>
      <c r="S130" s="17" t="str">
        <f>VLOOKUP(B130,SAOM!B$2:L1848,11,0)</f>
        <v>(37) 3281-2347</v>
      </c>
      <c r="T130" s="33"/>
      <c r="U130" s="8" t="str">
        <f>VLOOKUP(B130,SAOM!B$2:M1428,12,0)</f>
        <v>00:20:0E:10:49:AD</v>
      </c>
      <c r="V130" s="12">
        <v>40963</v>
      </c>
      <c r="W130" s="8" t="s">
        <v>509</v>
      </c>
      <c r="X130" s="39">
        <v>40963</v>
      </c>
      <c r="Y130" s="41">
        <v>40984</v>
      </c>
      <c r="Z130" s="105" t="s">
        <v>2689</v>
      </c>
      <c r="AA130" s="42">
        <v>40977</v>
      </c>
      <c r="AB130" s="8"/>
    </row>
    <row r="131" spans="1:28" s="61" customFormat="1">
      <c r="A131" s="23">
        <v>799</v>
      </c>
      <c r="B131" s="75" t="s">
        <v>887</v>
      </c>
      <c r="C131" s="12">
        <v>40949</v>
      </c>
      <c r="D131" s="12">
        <f t="shared" si="3"/>
        <v>40994</v>
      </c>
      <c r="E131" s="47">
        <f>C131+60</f>
        <v>41009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888</v>
      </c>
      <c r="K131" s="8" t="s">
        <v>927</v>
      </c>
      <c r="L131" s="8" t="s">
        <v>928</v>
      </c>
      <c r="M131" s="9" t="str">
        <f>VLOOKUP(B131,SAOM!B$2:H1123,7,0)</f>
        <v>SES-VIAS-0799</v>
      </c>
      <c r="N131" s="24">
        <v>4033</v>
      </c>
      <c r="O131" s="12">
        <f>VLOOKUP(B131,SAOM!B$2:I1123,8,0)</f>
        <v>40969</v>
      </c>
      <c r="P131" s="12" t="str">
        <f>VLOOKUP(B131,AG_Lider!A$1:F1481,6,0)</f>
        <v>CONCLUÍDO</v>
      </c>
      <c r="Q131" s="17" t="str">
        <f>VLOOKUP(B131,SAOM!B$2:J1123,9,0)</f>
        <v>WALFRIDO CRISTIAN CASSIN DE OLIVEIRA</v>
      </c>
      <c r="R131" s="12" t="str">
        <f>VLOOKUP(B131,SAOM!B$2:K1569,10,0)</f>
        <v>Rua LILIA MOREIRA, 0 - CENTRO</v>
      </c>
      <c r="S131" s="17" t="str">
        <f>VLOOKUP(B131,SAOM!B$2:L1849,11,0)</f>
        <v>(32) 3755-1068</v>
      </c>
      <c r="T131" s="33">
        <v>40969</v>
      </c>
      <c r="U131" s="8" t="str">
        <f>VLOOKUP(B131,SAOM!B$2:M1429,12,0)</f>
        <v>00:20:0E:10:45:87</v>
      </c>
      <c r="V131" s="12">
        <v>40969</v>
      </c>
      <c r="W131" s="8" t="s">
        <v>1979</v>
      </c>
      <c r="X131" s="39">
        <v>40970</v>
      </c>
      <c r="Y131" s="41"/>
      <c r="Z131" s="105"/>
      <c r="AA131" s="42">
        <v>40970</v>
      </c>
      <c r="AB131" s="42"/>
    </row>
    <row r="132" spans="1:28" s="61" customFormat="1">
      <c r="A132" s="23">
        <v>800</v>
      </c>
      <c r="B132" s="75" t="s">
        <v>889</v>
      </c>
      <c r="C132" s="12">
        <v>40949</v>
      </c>
      <c r="D132" s="12">
        <f t="shared" si="3"/>
        <v>40994</v>
      </c>
      <c r="E132" s="47">
        <f>C132+60</f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890</v>
      </c>
      <c r="K132" s="8" t="s">
        <v>929</v>
      </c>
      <c r="L132" s="8" t="s">
        <v>930</v>
      </c>
      <c r="M132" s="9" t="str">
        <f>VLOOKUP(B132,SAOM!B$2:H1124,7,0)</f>
        <v>SES-UMBA-0800</v>
      </c>
      <c r="N132" s="24">
        <v>4035</v>
      </c>
      <c r="O132" s="12">
        <f>VLOOKUP(B132,SAOM!B$2:I1124,8,0)</f>
        <v>40982</v>
      </c>
      <c r="P132" s="12" t="str">
        <f>VLOOKUP(B132,AG_Lider!A$1:F1482,6,0)</f>
        <v>CONCLUÍDO</v>
      </c>
      <c r="Q132" s="17" t="str">
        <f>VLOOKUP(B132,SAOM!B$2:J1124,9,0)</f>
        <v>WILLIAM DAVID DE ANDRADE</v>
      </c>
      <c r="R132" s="12" t="str">
        <f>VLOOKUP(B132,SAOM!B$2:K1570,10,0)</f>
        <v>Rua APARECIDA, 140 - CENTRO</v>
      </c>
      <c r="S132" s="17" t="str">
        <f>VLOOKUP(B132,SAOM!B$2:L1850,11,0)</f>
        <v>(33) 3628-1471</v>
      </c>
      <c r="T132" s="33"/>
      <c r="U132" s="8" t="str">
        <f>VLOOKUP(B132,SAOM!B$2:M1430,12,0)</f>
        <v>00:20:0E:10:4A:47</v>
      </c>
      <c r="V132" s="12">
        <v>40982</v>
      </c>
      <c r="W132" s="8" t="s">
        <v>1602</v>
      </c>
      <c r="X132" s="39">
        <v>40982</v>
      </c>
      <c r="Y132" s="41"/>
      <c r="Z132" s="105"/>
      <c r="AA132" s="42">
        <v>40982</v>
      </c>
      <c r="AB132" s="8"/>
    </row>
    <row r="133" spans="1:28" s="61" customFormat="1">
      <c r="A133" s="23">
        <v>801</v>
      </c>
      <c r="B133" s="75" t="s">
        <v>891</v>
      </c>
      <c r="C133" s="12">
        <v>40949</v>
      </c>
      <c r="D133" s="12">
        <f>E133</f>
        <v>41105</v>
      </c>
      <c r="E133" s="47">
        <v>41105</v>
      </c>
      <c r="F133" s="12">
        <v>40967</v>
      </c>
      <c r="G133" s="44" t="s">
        <v>756</v>
      </c>
      <c r="H133" s="7" t="s">
        <v>501</v>
      </c>
      <c r="I133" s="7" t="s">
        <v>503</v>
      </c>
      <c r="J133" s="8" t="s">
        <v>892</v>
      </c>
      <c r="K133" s="8" t="s">
        <v>931</v>
      </c>
      <c r="L133" s="8" t="s">
        <v>932</v>
      </c>
      <c r="M133" s="9" t="str">
        <f>VLOOKUP(B133,SAOM!B$2:H1125,7,0)</f>
        <v>-</v>
      </c>
      <c r="N133" s="24">
        <v>4033</v>
      </c>
      <c r="O133" s="12" t="str">
        <f>VLOOKUP(B133,SAOM!B$2:I1125,8,0)</f>
        <v>-</v>
      </c>
      <c r="P133" s="12" t="str">
        <f>VLOOKUP(B133,AG_Lider!A$1:F1483,6,0)</f>
        <v>VODANET</v>
      </c>
      <c r="Q133" s="17" t="str">
        <f>VLOOKUP(B133,SAOM!B$2:J1125,9,0)</f>
        <v>LILIANNE MACHADO DE AZEVEDO</v>
      </c>
      <c r="R133" s="12" t="str">
        <f>VLOOKUP(B133,SAOM!B$2:K1571,10,0)</f>
        <v>AV CASTELO BRANCO, 170, BAIRRO INDEPENDÊNCIA</v>
      </c>
      <c r="S133" s="17" t="str">
        <f>VLOOKUP(B133,SAOM!B$2:L1851,11,0)</f>
        <v>(34)3813-0173/0515</v>
      </c>
      <c r="T133" s="33"/>
      <c r="U133" s="8" t="str">
        <f>VLOOKUP(B133,SAOM!B$2:M1431,12,0)</f>
        <v>-</v>
      </c>
      <c r="V133" s="12"/>
      <c r="W133" s="8"/>
      <c r="X133" s="39"/>
      <c r="Y133" s="41"/>
      <c r="Z133" s="39" t="s">
        <v>4645</v>
      </c>
      <c r="AA133" s="42">
        <v>41078</v>
      </c>
      <c r="AB133" s="42"/>
    </row>
    <row r="134" spans="1:28" s="61" customFormat="1">
      <c r="A134" s="23">
        <v>803</v>
      </c>
      <c r="B134" s="75" t="s">
        <v>893</v>
      </c>
      <c r="C134" s="12">
        <v>40949</v>
      </c>
      <c r="D134" s="12">
        <f t="shared" ref="D134:D183" si="7">C134+45</f>
        <v>40994</v>
      </c>
      <c r="E134" s="47">
        <f>C134+60</f>
        <v>41009</v>
      </c>
      <c r="F134" s="47" t="s">
        <v>503</v>
      </c>
      <c r="G134" s="7" t="s">
        <v>519</v>
      </c>
      <c r="H134" s="7" t="s">
        <v>501</v>
      </c>
      <c r="I134" s="7" t="s">
        <v>503</v>
      </c>
      <c r="J134" s="8" t="s">
        <v>894</v>
      </c>
      <c r="K134" s="8" t="s">
        <v>933</v>
      </c>
      <c r="L134" s="8" t="s">
        <v>934</v>
      </c>
      <c r="M134" s="9" t="str">
        <f>VLOOKUP(B134,SAOM!B$2:H1126,7,0)</f>
        <v>SES-FOSO-0803</v>
      </c>
      <c r="N134" s="24">
        <v>4035</v>
      </c>
      <c r="O134" s="12">
        <f>VLOOKUP(B134,SAOM!B$2:I1126,8,0)</f>
        <v>40968</v>
      </c>
      <c r="P134" s="12" t="str">
        <f>VLOOKUP(B134,AG_Lider!A$1:F1484,6,0)</f>
        <v>CONCLUÍDO</v>
      </c>
      <c r="Q134" s="17" t="str">
        <f>VLOOKUP(B134,SAOM!B$2:J1126,9,0)</f>
        <v>LAURA CARLA BRITO COSTA</v>
      </c>
      <c r="R134" s="12" t="str">
        <f>VLOOKUP(B134,SAOM!B$2:K1572,10,0)</f>
        <v>Praça DA MATRIZ, 0 - CENTRO</v>
      </c>
      <c r="S134" s="17" t="str">
        <f>VLOOKUP(B134,SAOM!B$2:L1852,11,0)</f>
        <v>(38) 3647-1144</v>
      </c>
      <c r="T134" s="33">
        <v>40968</v>
      </c>
      <c r="U134" s="8" t="str">
        <f>VLOOKUP(B134,SAOM!B$2:M1432,12,0)</f>
        <v>00:20:0E:10:4A:0F</v>
      </c>
      <c r="V134" s="12">
        <v>40969</v>
      </c>
      <c r="W134" s="8" t="s">
        <v>3196</v>
      </c>
      <c r="X134" s="39">
        <v>40969</v>
      </c>
      <c r="Y134" s="41"/>
      <c r="Z134" s="105"/>
      <c r="AA134" s="42">
        <v>40969</v>
      </c>
      <c r="AB134" s="8"/>
    </row>
    <row r="135" spans="1:28" s="61" customFormat="1">
      <c r="A135" s="23">
        <v>804</v>
      </c>
      <c r="B135" s="75" t="s">
        <v>895</v>
      </c>
      <c r="C135" s="12">
        <v>40949</v>
      </c>
      <c r="D135" s="12">
        <f>E135</f>
        <v>41105</v>
      </c>
      <c r="E135" s="47">
        <v>41105</v>
      </c>
      <c r="F135" s="12">
        <v>40967</v>
      </c>
      <c r="G135" s="44" t="s">
        <v>756</v>
      </c>
      <c r="H135" s="7" t="s">
        <v>501</v>
      </c>
      <c r="I135" s="7" t="s">
        <v>503</v>
      </c>
      <c r="J135" s="8" t="s">
        <v>896</v>
      </c>
      <c r="K135" s="8" t="s">
        <v>935</v>
      </c>
      <c r="L135" s="8" t="s">
        <v>936</v>
      </c>
      <c r="M135" s="9" t="str">
        <f>VLOOKUP(B135,SAOM!B$2:H1127,7,0)</f>
        <v>-</v>
      </c>
      <c r="N135" s="24">
        <v>4035</v>
      </c>
      <c r="O135" s="12" t="str">
        <f>VLOOKUP(B135,SAOM!B$2:I1127,8,0)</f>
        <v>-</v>
      </c>
      <c r="P135" s="12" t="str">
        <f>VLOOKUP(B135,AG_Lider!A$1:F1485,6,0)</f>
        <v>VODANET</v>
      </c>
      <c r="Q135" s="17" t="str">
        <f>VLOOKUP(B135,SAOM!B$2:J1127,9,0)</f>
        <v>PEDRO PAULO DE ANDRADE NOGUEIRA</v>
      </c>
      <c r="R135" s="12" t="str">
        <f>VLOOKUP(B135,SAOM!B$2:K1573,10,0)</f>
        <v>Rua SAGRADO CORACAO, 0 - CENTRO.</v>
      </c>
      <c r="S135" s="17" t="str">
        <f>VLOOKUP(B135,SAOM!B$2:L1853,11,0)</f>
        <v>(33)3316-1768</v>
      </c>
      <c r="T135" s="33"/>
      <c r="U135" s="8" t="str">
        <f>VLOOKUP(B135,SAOM!B$2:M1433,12,0)</f>
        <v>-</v>
      </c>
      <c r="V135" s="12"/>
      <c r="W135" s="8"/>
      <c r="X135" s="39"/>
      <c r="Y135" s="41"/>
      <c r="Z135" s="39" t="s">
        <v>4615</v>
      </c>
      <c r="AA135" s="42">
        <v>41078</v>
      </c>
      <c r="AB135" s="8"/>
    </row>
    <row r="136" spans="1:28" s="61" customFormat="1">
      <c r="A136" s="23">
        <v>808</v>
      </c>
      <c r="B136" s="75" t="s">
        <v>897</v>
      </c>
      <c r="C136" s="12">
        <v>40949</v>
      </c>
      <c r="D136" s="12">
        <f t="shared" si="7"/>
        <v>40994</v>
      </c>
      <c r="E136" s="47" t="s">
        <v>503</v>
      </c>
      <c r="F136" s="12">
        <v>40967</v>
      </c>
      <c r="G136" s="7" t="s">
        <v>519</v>
      </c>
      <c r="H136" s="7" t="s">
        <v>501</v>
      </c>
      <c r="I136" s="7" t="s">
        <v>503</v>
      </c>
      <c r="J136" s="8" t="s">
        <v>898</v>
      </c>
      <c r="K136" s="8" t="s">
        <v>937</v>
      </c>
      <c r="L136" s="8" t="s">
        <v>938</v>
      </c>
      <c r="M136" s="9" t="str">
        <f>VLOOKUP(B136,SAOM!B$2:H1128,7,0)</f>
        <v>SES-TRAS-0808</v>
      </c>
      <c r="N136" s="24">
        <v>4033</v>
      </c>
      <c r="O136" s="12">
        <f>VLOOKUP(B136,SAOM!B$2:I1128,8,0)</f>
        <v>40988</v>
      </c>
      <c r="P136" s="12" t="str">
        <f>VLOOKUP(B136,AG_Lider!A$1:F1486,6,0)</f>
        <v>CONCLUÍDO</v>
      </c>
      <c r="Q136" s="17" t="str">
        <f>VLOOKUP(B136,SAOM!B$2:J1128,9,0)</f>
        <v>FRANCINNE APARECIDA PEDROSO</v>
      </c>
      <c r="R136" s="12" t="str">
        <f>VLOOKUP(B136,SAOM!B$2:K1574,10,0)</f>
        <v>Avenida GETULIO VARGAS, 3 - CENTRO.</v>
      </c>
      <c r="S136" s="17" t="str">
        <f>VLOOKUP(B136,SAOM!B$2:L1854,11,0)</f>
        <v>(38) 3754-5281</v>
      </c>
      <c r="T136" s="33"/>
      <c r="U136" s="8" t="str">
        <f>VLOOKUP(B136,SAOM!B$2:M1434,12,0)</f>
        <v>00:20:0E:10:48:86</v>
      </c>
      <c r="V136" s="12">
        <v>40988</v>
      </c>
      <c r="W136" s="8" t="s">
        <v>1749</v>
      </c>
      <c r="X136" s="39">
        <v>40988</v>
      </c>
      <c r="Y136" s="41"/>
      <c r="Z136" s="39"/>
      <c r="AA136" s="42">
        <v>40988</v>
      </c>
      <c r="AB136" s="8"/>
    </row>
    <row r="137" spans="1:28" s="61" customFormat="1">
      <c r="A137" s="23">
        <v>810</v>
      </c>
      <c r="B137" s="75" t="s">
        <v>899</v>
      </c>
      <c r="C137" s="12">
        <v>40949</v>
      </c>
      <c r="D137" s="12">
        <f>E137</f>
        <v>41105</v>
      </c>
      <c r="E137" s="47">
        <v>41105</v>
      </c>
      <c r="F137" s="12">
        <v>40967</v>
      </c>
      <c r="G137" s="44" t="s">
        <v>756</v>
      </c>
      <c r="H137" s="7" t="s">
        <v>501</v>
      </c>
      <c r="I137" s="7" t="s">
        <v>503</v>
      </c>
      <c r="J137" s="8" t="s">
        <v>900</v>
      </c>
      <c r="K137" s="8" t="s">
        <v>939</v>
      </c>
      <c r="L137" s="8" t="s">
        <v>940</v>
      </c>
      <c r="M137" s="9" t="str">
        <f>VLOOKUP(B137,SAOM!B$2:H1129,7,0)</f>
        <v>-</v>
      </c>
      <c r="N137" s="24">
        <v>4033</v>
      </c>
      <c r="O137" s="12" t="str">
        <f>VLOOKUP(B137,SAOM!B$2:I1129,8,0)</f>
        <v>-</v>
      </c>
      <c r="P137" s="12" t="str">
        <f>VLOOKUP(B137,AG_Lider!A$1:F1487,6,0)</f>
        <v>VODANET</v>
      </c>
      <c r="Q137" s="17" t="str">
        <f>VLOOKUP(B137,SAOM!B$2:J1129,9,0)</f>
        <v>GLEICE FRANCISCA DE SOUZA ABRAHAO</v>
      </c>
      <c r="R137" s="12" t="str">
        <f>VLOOKUP(B137,SAOM!B$2:K1575,10,0)</f>
        <v>avenida ESDRAS THOMAZ SALVADOR, 295 - CENTRO</v>
      </c>
      <c r="S137" s="17" t="str">
        <f>VLOOKUP(B137,SAOM!B$2:L1855,11,0)</f>
        <v>(35) 3345-1609</v>
      </c>
      <c r="T137" s="33"/>
      <c r="U137" s="8" t="str">
        <f>VLOOKUP(B137,SAOM!B$2:M1435,12,0)</f>
        <v>-</v>
      </c>
      <c r="V137" s="12"/>
      <c r="W137" s="8"/>
      <c r="X137" s="39"/>
      <c r="Y137" s="41"/>
      <c r="Z137" s="39" t="s">
        <v>4655</v>
      </c>
      <c r="AA137" s="42">
        <v>41079</v>
      </c>
      <c r="AB137" s="42"/>
    </row>
    <row r="138" spans="1:28" s="61" customFormat="1">
      <c r="A138" s="23">
        <v>812</v>
      </c>
      <c r="B138" s="75" t="s">
        <v>901</v>
      </c>
      <c r="C138" s="12">
        <v>40949</v>
      </c>
      <c r="D138" s="12">
        <f t="shared" si="7"/>
        <v>40994</v>
      </c>
      <c r="E138" s="47" t="s">
        <v>503</v>
      </c>
      <c r="F138" s="12">
        <v>40967</v>
      </c>
      <c r="G138" s="7" t="s">
        <v>768</v>
      </c>
      <c r="H138" s="7" t="s">
        <v>501</v>
      </c>
      <c r="I138" s="7" t="s">
        <v>508</v>
      </c>
      <c r="J138" s="8" t="s">
        <v>902</v>
      </c>
      <c r="K138" s="8" t="s">
        <v>941</v>
      </c>
      <c r="L138" s="8" t="s">
        <v>942</v>
      </c>
      <c r="M138" s="9" t="str">
        <f>VLOOKUP(B138,SAOM!B$2:H1130,7,0)</f>
        <v>-</v>
      </c>
      <c r="N138" s="24">
        <v>4035</v>
      </c>
      <c r="O138" s="12" t="str">
        <f>VLOOKUP(B138,SAOM!B$2:I1130,8,0)</f>
        <v>-</v>
      </c>
      <c r="P138" s="12" t="str">
        <f>VLOOKUP(B138,AG_Lider!A$1:F1488,6,0)</f>
        <v>VODANET</v>
      </c>
      <c r="Q138" s="17" t="str">
        <f>VLOOKUP(B138,SAOM!B$2:J1130,9,0)</f>
        <v>Lorena Karoline Nunes da Silva</v>
      </c>
      <c r="R138" s="12" t="str">
        <f>VLOOKUP(B138,SAOM!B$2:K1576,10,0)</f>
        <v>Rua São João, 344 - Centro</v>
      </c>
      <c r="S138" s="17" t="str">
        <f>VLOOKUP(B138,SAOM!B$2:L1856,11,0)</f>
        <v>(33) 3277-7101</v>
      </c>
      <c r="T138" s="33"/>
      <c r="U138" s="8" t="str">
        <f>VLOOKUP(B138,SAOM!B$2:M1436,12,0)</f>
        <v>-</v>
      </c>
      <c r="V138" s="12"/>
      <c r="W138" s="8"/>
      <c r="X138" s="39"/>
      <c r="Y138" s="41"/>
      <c r="Z138" s="39" t="s">
        <v>1532</v>
      </c>
      <c r="AA138" s="42"/>
      <c r="AB138" s="42"/>
    </row>
    <row r="139" spans="1:28" s="61" customFormat="1">
      <c r="A139" s="23">
        <v>814</v>
      </c>
      <c r="B139" s="75" t="s">
        <v>903</v>
      </c>
      <c r="C139" s="12">
        <v>40949</v>
      </c>
      <c r="D139" s="12">
        <f t="shared" si="7"/>
        <v>40994</v>
      </c>
      <c r="E139" s="47">
        <f>C139+60</f>
        <v>41009</v>
      </c>
      <c r="F139" s="47" t="s">
        <v>503</v>
      </c>
      <c r="G139" s="7" t="s">
        <v>519</v>
      </c>
      <c r="H139" s="7" t="s">
        <v>501</v>
      </c>
      <c r="I139" s="7" t="s">
        <v>503</v>
      </c>
      <c r="J139" s="8" t="s">
        <v>904</v>
      </c>
      <c r="K139" s="8" t="s">
        <v>943</v>
      </c>
      <c r="L139" s="8" t="s">
        <v>944</v>
      </c>
      <c r="M139" s="9" t="str">
        <f>VLOOKUP(B139,SAOM!B$2:H1131,7,0)</f>
        <v>SES-ITTO-0814</v>
      </c>
      <c r="N139" s="24">
        <v>4033</v>
      </c>
      <c r="O139" s="12">
        <f>VLOOKUP(B139,SAOM!B$2:I1131,8,0)</f>
        <v>40956</v>
      </c>
      <c r="P139" s="12" t="str">
        <f>VLOOKUP(B139,AG_Lider!A$1:F1489,6,0)</f>
        <v>CONCLUÍDO</v>
      </c>
      <c r="Q139" s="17" t="str">
        <f>VLOOKUP(B139,SAOM!B$2:J1131,9,0)</f>
        <v>Márcia Maria Gomes Ribeiro</v>
      </c>
      <c r="R139" s="12" t="str">
        <f>VLOOKUP(B139,SAOM!B$2:K1577,10,0)</f>
        <v>Rua Antônio Carlos, 292 - Boa Imagem</v>
      </c>
      <c r="S139" s="17" t="str">
        <f>VLOOKUP(B139,SAOM!B$2:L1857,11,0)</f>
        <v>(31) 3561-1500</v>
      </c>
      <c r="T139" s="33">
        <v>40955</v>
      </c>
      <c r="U139" s="8" t="str">
        <f>VLOOKUP(B139,SAOM!B$2:M1437,12,0)</f>
        <v>00:20:0E:10:49:B8</v>
      </c>
      <c r="V139" s="12">
        <v>40956</v>
      </c>
      <c r="W139" s="8" t="s">
        <v>1645</v>
      </c>
      <c r="X139" s="39">
        <v>40956</v>
      </c>
      <c r="Y139" s="41">
        <v>41012</v>
      </c>
      <c r="Z139" s="105" t="s">
        <v>753</v>
      </c>
      <c r="AA139" s="42">
        <v>40956</v>
      </c>
      <c r="AB139" s="8"/>
    </row>
    <row r="140" spans="1:28" s="61" customFormat="1">
      <c r="A140" s="23">
        <v>816</v>
      </c>
      <c r="B140" s="75" t="s">
        <v>905</v>
      </c>
      <c r="C140" s="12">
        <v>40949</v>
      </c>
      <c r="D140" s="12">
        <f t="shared" si="7"/>
        <v>40994</v>
      </c>
      <c r="E140" s="47">
        <f>C140+60</f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906</v>
      </c>
      <c r="K140" s="8" t="s">
        <v>945</v>
      </c>
      <c r="L140" s="8" t="s">
        <v>946</v>
      </c>
      <c r="M140" s="9" t="str">
        <f>VLOOKUP(B140,SAOM!B$2:H1132,7,0)</f>
        <v>SES-LAAS-0816</v>
      </c>
      <c r="N140" s="24">
        <v>4033</v>
      </c>
      <c r="O140" s="12">
        <f>VLOOKUP(B140,SAOM!B$2:I1132,8,0)</f>
        <v>40974</v>
      </c>
      <c r="P140" s="12" t="str">
        <f>VLOOKUP(B140,AG_Lider!A$1:F1490,6,0)</f>
        <v>CONCLUÍDO</v>
      </c>
      <c r="Q140" s="17" t="str">
        <f>VLOOKUP(B140,SAOM!B$2:J1132,9,0)</f>
        <v>Janine Bagni Menicucci</v>
      </c>
      <c r="R140" s="12" t="str">
        <f>VLOOKUP(B140,SAOM!B$2:K1578,10,0)</f>
        <v>Rua Lourenço Menicucci Filho, 412 - Retiro</v>
      </c>
      <c r="S140" s="17" t="str">
        <f>VLOOKUP(B140,SAOM!B$2:L1858,11,0)</f>
        <v>(35) 3694-4102</v>
      </c>
      <c r="T140" s="33">
        <v>40969</v>
      </c>
      <c r="U140" s="8" t="str">
        <f>VLOOKUP(B140,SAOM!B$2:M1438,12,0)</f>
        <v>00:20:0E:10:4A:0E</v>
      </c>
      <c r="V140" s="12">
        <v>40974</v>
      </c>
      <c r="W140" s="8" t="s">
        <v>2470</v>
      </c>
      <c r="X140" s="39">
        <v>40974</v>
      </c>
      <c r="Y140" s="41"/>
      <c r="Z140" s="105"/>
      <c r="AA140" s="42">
        <v>40974</v>
      </c>
      <c r="AB140" s="8"/>
    </row>
    <row r="141" spans="1:28" s="61" customFormat="1">
      <c r="A141" s="23">
        <v>820</v>
      </c>
      <c r="B141" s="75" t="s">
        <v>907</v>
      </c>
      <c r="C141" s="12">
        <v>40949</v>
      </c>
      <c r="D141" s="12">
        <f t="shared" si="7"/>
        <v>40994</v>
      </c>
      <c r="E141" s="47">
        <f>C141+60</f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908</v>
      </c>
      <c r="K141" s="8" t="s">
        <v>947</v>
      </c>
      <c r="L141" s="8" t="s">
        <v>948</v>
      </c>
      <c r="M141" s="9" t="str">
        <f>VLOOKUP(B141,SAOM!B$2:H1133,7,0)</f>
        <v>SES-SAEI-0820</v>
      </c>
      <c r="N141" s="24">
        <v>4033</v>
      </c>
      <c r="O141" s="12">
        <f>VLOOKUP(B141,SAOM!B$2:I1133,8,0)</f>
        <v>40968</v>
      </c>
      <c r="P141" s="12" t="str">
        <f>VLOOKUP(B141,AG_Lider!A$1:F1491,6,0)</f>
        <v>CONCLUÍDO</v>
      </c>
      <c r="Q141" s="17" t="str">
        <f>VLOOKUP(B141,SAOM!B$2:J1133,9,0)</f>
        <v>Glaydes Barroso da Silva</v>
      </c>
      <c r="R141" s="12" t="str">
        <f>VLOOKUP(B141,SAOM!B$2:K1579,10,0)</f>
        <v>avenida Leite de Castro, 1941 - Fábricas</v>
      </c>
      <c r="S141" s="17" t="str">
        <f>VLOOKUP(B141,SAOM!B$2:L1859,11,0)</f>
        <v>(32) 3372-8206</v>
      </c>
      <c r="T141" s="33">
        <v>40968</v>
      </c>
      <c r="U141" s="8" t="str">
        <f>VLOOKUP(B141,SAOM!B$2:M1439,12,0)</f>
        <v>00:20:0E:10:48:59</v>
      </c>
      <c r="V141" s="12">
        <v>40969</v>
      </c>
      <c r="W141" s="8" t="s">
        <v>2337</v>
      </c>
      <c r="X141" s="39">
        <v>40969</v>
      </c>
      <c r="Y141" s="41">
        <v>40984</v>
      </c>
      <c r="Z141" s="105" t="s">
        <v>2690</v>
      </c>
      <c r="AA141" s="42">
        <v>40969</v>
      </c>
      <c r="AB141" s="42"/>
    </row>
    <row r="142" spans="1:28" s="61" customFormat="1">
      <c r="A142" s="23">
        <v>821</v>
      </c>
      <c r="B142" s="75" t="s">
        <v>909</v>
      </c>
      <c r="C142" s="12">
        <v>40949</v>
      </c>
      <c r="D142" s="12">
        <f t="shared" si="7"/>
        <v>40994</v>
      </c>
      <c r="E142" s="47" t="s">
        <v>503</v>
      </c>
      <c r="F142" s="12">
        <v>40967</v>
      </c>
      <c r="G142" s="7" t="s">
        <v>768</v>
      </c>
      <c r="H142" s="7" t="s">
        <v>501</v>
      </c>
      <c r="I142" s="7" t="s">
        <v>508</v>
      </c>
      <c r="J142" s="8" t="s">
        <v>910</v>
      </c>
      <c r="K142" s="8" t="s">
        <v>949</v>
      </c>
      <c r="L142" s="8" t="s">
        <v>950</v>
      </c>
      <c r="M142" s="9" t="str">
        <f>VLOOKUP(B142,SAOM!B$2:H1134,7,0)</f>
        <v>-</v>
      </c>
      <c r="N142" s="24">
        <v>4033</v>
      </c>
      <c r="O142" s="12" t="str">
        <f>VLOOKUP(B142,SAOM!B$2:I1134,8,0)</f>
        <v>-</v>
      </c>
      <c r="P142" s="12" t="str">
        <f>VLOOKUP(B142,AG_Lider!A$1:F1492,6,0)</f>
        <v>VODANET</v>
      </c>
      <c r="Q142" s="17" t="str">
        <f>VLOOKUP(B142,SAOM!B$2:J1134,9,0)</f>
        <v>Therezia Raffoul Domingos Teles</v>
      </c>
      <c r="R142" s="12" t="str">
        <f>VLOOKUP(B142,SAOM!B$2:K1580,10,0)</f>
        <v>avenida Madam Schimidt, 46 - Federal</v>
      </c>
      <c r="S142" s="17" t="str">
        <f>VLOOKUP(B142,SAOM!B$2:L1860,11,0)</f>
        <v>(35) 3331-4555</v>
      </c>
      <c r="T142" s="33"/>
      <c r="U142" s="8" t="str">
        <f>VLOOKUP(B142,SAOM!B$2:M1440,12,0)</f>
        <v>-</v>
      </c>
      <c r="V142" s="12"/>
      <c r="W142" s="8"/>
      <c r="X142" s="39"/>
      <c r="Y142" s="41"/>
      <c r="Z142" s="39" t="s">
        <v>2740</v>
      </c>
      <c r="AA142" s="42"/>
      <c r="AB142" s="8"/>
    </row>
    <row r="143" spans="1:28" s="61" customFormat="1">
      <c r="A143" s="23">
        <v>822</v>
      </c>
      <c r="B143" s="75" t="s">
        <v>911</v>
      </c>
      <c r="C143" s="12">
        <v>40949</v>
      </c>
      <c r="D143" s="12">
        <f t="shared" si="7"/>
        <v>40994</v>
      </c>
      <c r="E143" s="47" t="s">
        <v>503</v>
      </c>
      <c r="F143" s="12">
        <v>40967</v>
      </c>
      <c r="G143" s="7" t="s">
        <v>768</v>
      </c>
      <c r="H143" s="7" t="s">
        <v>501</v>
      </c>
      <c r="I143" s="7" t="s">
        <v>508</v>
      </c>
      <c r="J143" s="8" t="s">
        <v>912</v>
      </c>
      <c r="K143" s="8" t="s">
        <v>951</v>
      </c>
      <c r="L143" s="8" t="s">
        <v>952</v>
      </c>
      <c r="M143" s="9" t="str">
        <f>VLOOKUP(B143,SAOM!B$2:H1135,7,0)</f>
        <v>-</v>
      </c>
      <c r="N143" s="24">
        <v>4033</v>
      </c>
      <c r="O143" s="12" t="str">
        <f>VLOOKUP(B143,SAOM!B$2:I1135,8,0)</f>
        <v>-</v>
      </c>
      <c r="P143" s="12" t="str">
        <f>VLOOKUP(B143,AG_Lider!A$1:F1493,6,0)</f>
        <v>VODANET</v>
      </c>
      <c r="Q143" s="17" t="str">
        <f>VLOOKUP(B143,SAOM!B$2:J1135,9,0)</f>
        <v>Clarice</v>
      </c>
      <c r="R143" s="12" t="str">
        <f>VLOOKUP(B143,SAOM!B$2:K1581,10,0)</f>
        <v>Rua José dos Santos, 180 - Centro</v>
      </c>
      <c r="S143" s="17" t="str">
        <f>VLOOKUP(B143,SAOM!B$2:L1861,11,0)</f>
        <v>(31) 3885-1804</v>
      </c>
      <c r="T143" s="33"/>
      <c r="U143" s="8" t="str">
        <f>VLOOKUP(B143,SAOM!B$2:M1441,12,0)</f>
        <v>-</v>
      </c>
      <c r="V143" s="12"/>
      <c r="W143" s="8"/>
      <c r="X143" s="39"/>
      <c r="Y143" s="41"/>
      <c r="Z143" s="39" t="s">
        <v>1532</v>
      </c>
      <c r="AA143" s="42"/>
      <c r="AB143" s="8"/>
    </row>
    <row r="144" spans="1:28" s="61" customFormat="1">
      <c r="A144" s="23">
        <v>823</v>
      </c>
      <c r="B144" s="75" t="s">
        <v>913</v>
      </c>
      <c r="C144" s="12">
        <v>40949</v>
      </c>
      <c r="D144" s="12">
        <f t="shared" si="7"/>
        <v>40994</v>
      </c>
      <c r="E144" s="47">
        <f>C144+60</f>
        <v>41009</v>
      </c>
      <c r="F144" s="47" t="s">
        <v>503</v>
      </c>
      <c r="G144" s="7" t="s">
        <v>519</v>
      </c>
      <c r="H144" s="7" t="s">
        <v>501</v>
      </c>
      <c r="I144" s="7" t="s">
        <v>503</v>
      </c>
      <c r="J144" s="8" t="s">
        <v>914</v>
      </c>
      <c r="K144" s="8" t="s">
        <v>953</v>
      </c>
      <c r="L144" s="8" t="s">
        <v>954</v>
      </c>
      <c r="M144" s="9" t="str">
        <f>VLOOKUP(B144,SAOM!B$2:H1136,7,0)</f>
        <v>SES-MOLO-0823</v>
      </c>
      <c r="N144" s="24">
        <v>4033</v>
      </c>
      <c r="O144" s="12">
        <f>VLOOKUP(B144,SAOM!B$2:I1136,8,0)</f>
        <v>40970</v>
      </c>
      <c r="P144" s="12" t="str">
        <f>VLOOKUP(B144,AG_Lider!A$1:F1494,6,0)</f>
        <v>CONCLUÍDO</v>
      </c>
      <c r="Q144" s="17" t="str">
        <f>VLOOKUP(B144,SAOM!B$2:J1136,9,0)</f>
        <v>Daiane de Campos Lessa</v>
      </c>
      <c r="R144" s="12" t="str">
        <f>VLOOKUP(B144,SAOM!B$2:K1582,10,0)</f>
        <v>Rua Italo Totti, 1 - Centro</v>
      </c>
      <c r="S144" s="17" t="str">
        <f>VLOOKUP(B144,SAOM!B$2:L1862,11,0)</f>
        <v>(35) 3263-2288</v>
      </c>
      <c r="T144" s="33">
        <v>40969</v>
      </c>
      <c r="U144" s="8" t="str">
        <f>VLOOKUP(B144,SAOM!B$2:M1442,12,0)</f>
        <v>00:20:0E:10:49:AC</v>
      </c>
      <c r="V144" s="12">
        <v>40970</v>
      </c>
      <c r="W144" s="8" t="s">
        <v>1645</v>
      </c>
      <c r="X144" s="39">
        <v>40970</v>
      </c>
      <c r="Y144" s="41"/>
      <c r="Z144" s="105"/>
      <c r="AA144" s="42">
        <v>40970</v>
      </c>
      <c r="AB144" s="8"/>
    </row>
    <row r="145" spans="1:29" s="61" customFormat="1">
      <c r="A145" s="23">
        <v>824</v>
      </c>
      <c r="B145" s="75" t="s">
        <v>915</v>
      </c>
      <c r="C145" s="12">
        <v>40949</v>
      </c>
      <c r="D145" s="12">
        <f t="shared" ref="D145:D147" si="8">E145</f>
        <v>41105</v>
      </c>
      <c r="E145" s="47">
        <v>41105</v>
      </c>
      <c r="F145" s="12">
        <v>40967</v>
      </c>
      <c r="G145" s="44" t="s">
        <v>756</v>
      </c>
      <c r="H145" s="7" t="s">
        <v>501</v>
      </c>
      <c r="I145" s="7" t="s">
        <v>503</v>
      </c>
      <c r="J145" s="8" t="s">
        <v>916</v>
      </c>
      <c r="K145" s="8" t="s">
        <v>955</v>
      </c>
      <c r="L145" s="8" t="s">
        <v>956</v>
      </c>
      <c r="M145" s="9" t="str">
        <f>VLOOKUP(B145,SAOM!B$2:H1137,7,0)</f>
        <v>-</v>
      </c>
      <c r="N145" s="24">
        <v>4033</v>
      </c>
      <c r="O145" s="12" t="str">
        <f>VLOOKUP(B145,SAOM!B$2:I1137,8,0)</f>
        <v>-</v>
      </c>
      <c r="P145" s="12" t="str">
        <f>VLOOKUP(B145,AG_Lider!A$1:F1495,6,0)</f>
        <v>VODANET</v>
      </c>
      <c r="Q145" s="17" t="str">
        <f>VLOOKUP(B145,SAOM!B$2:J1137,9,0)</f>
        <v>Rodrigo Pereira Alvarenga</v>
      </c>
      <c r="R145" s="12" t="str">
        <f>VLOOKUP(B145,SAOM!B$2:K1583,10,0)</f>
        <v>Rua Dulce Oliveira, 66 - Vista Alegre</v>
      </c>
      <c r="S145" s="17" t="str">
        <f>VLOOKUP(B145,SAOM!B$2:L1863,11,0)</f>
        <v>(35)3864-7246</v>
      </c>
      <c r="T145" s="33"/>
      <c r="U145" s="8" t="str">
        <f>VLOOKUP(B145,SAOM!B$2:M1443,12,0)</f>
        <v>-</v>
      </c>
      <c r="V145" s="12"/>
      <c r="W145" s="8"/>
      <c r="X145" s="39"/>
      <c r="Y145" s="41"/>
      <c r="Z145" s="39" t="s">
        <v>4614</v>
      </c>
      <c r="AA145" s="42">
        <v>41078</v>
      </c>
      <c r="AB145" s="8"/>
    </row>
    <row r="146" spans="1:29" s="61" customFormat="1">
      <c r="A146" s="23">
        <v>825</v>
      </c>
      <c r="B146" s="75" t="s">
        <v>917</v>
      </c>
      <c r="C146" s="12">
        <v>40949</v>
      </c>
      <c r="D146" s="12">
        <f t="shared" si="8"/>
        <v>41105</v>
      </c>
      <c r="E146" s="47">
        <v>41105</v>
      </c>
      <c r="F146" s="12">
        <v>40967</v>
      </c>
      <c r="G146" s="44" t="s">
        <v>756</v>
      </c>
      <c r="H146" s="7" t="s">
        <v>501</v>
      </c>
      <c r="I146" s="7" t="s">
        <v>503</v>
      </c>
      <c r="J146" s="8" t="s">
        <v>918</v>
      </c>
      <c r="K146" s="8" t="s">
        <v>957</v>
      </c>
      <c r="L146" s="8" t="s">
        <v>958</v>
      </c>
      <c r="M146" s="9" t="str">
        <f>VLOOKUP(B146,SAOM!B$2:H1138,7,0)</f>
        <v>-</v>
      </c>
      <c r="N146" s="24">
        <v>4033</v>
      </c>
      <c r="O146" s="12" t="str">
        <f>VLOOKUP(B146,SAOM!B$2:I1138,8,0)</f>
        <v>-</v>
      </c>
      <c r="P146" s="12" t="str">
        <f>VLOOKUP(B146,AG_Lider!A$1:F1496,6,0)</f>
        <v>VODANET</v>
      </c>
      <c r="Q146" s="17" t="str">
        <f>VLOOKUP(B146,SAOM!B$2:J1138,9,0)</f>
        <v>Juliana Oliveira da Sé Moreira</v>
      </c>
      <c r="R146" s="12" t="str">
        <f>VLOOKUP(B146,SAOM!B$2:K1584,10,0)</f>
        <v>Rua Miguel Rodrigues Patto, 0 - Bela Vista</v>
      </c>
      <c r="S146" s="17" t="str">
        <f>VLOOKUP(B146,SAOM!B$2:L1864,11,0)</f>
        <v>(35)3867-1144</v>
      </c>
      <c r="T146" s="33"/>
      <c r="U146" s="8" t="str">
        <f>VLOOKUP(B146,SAOM!B$2:M1444,12,0)</f>
        <v>-</v>
      </c>
      <c r="V146" s="12"/>
      <c r="W146" s="8"/>
      <c r="X146" s="39"/>
      <c r="Y146" s="41"/>
      <c r="Z146" s="39" t="s">
        <v>4618</v>
      </c>
      <c r="AA146" s="42">
        <v>41078</v>
      </c>
      <c r="AB146" s="8"/>
    </row>
    <row r="147" spans="1:29" s="61" customFormat="1">
      <c r="A147" s="23">
        <v>826</v>
      </c>
      <c r="B147" s="75" t="s">
        <v>919</v>
      </c>
      <c r="C147" s="12">
        <v>40949</v>
      </c>
      <c r="D147" s="12">
        <f t="shared" si="8"/>
        <v>41105</v>
      </c>
      <c r="E147" s="47">
        <v>41105</v>
      </c>
      <c r="F147" s="12">
        <v>40967</v>
      </c>
      <c r="G147" s="44" t="s">
        <v>756</v>
      </c>
      <c r="H147" s="7" t="s">
        <v>501</v>
      </c>
      <c r="I147" s="7" t="s">
        <v>503</v>
      </c>
      <c r="J147" s="8" t="s">
        <v>920</v>
      </c>
      <c r="K147" s="8" t="s">
        <v>959</v>
      </c>
      <c r="L147" s="8" t="s">
        <v>960</v>
      </c>
      <c r="M147" s="9" t="str">
        <f>VLOOKUP(B147,SAOM!B$2:H1139,7,0)</f>
        <v>-</v>
      </c>
      <c r="N147" s="24">
        <v>4033</v>
      </c>
      <c r="O147" s="12" t="str">
        <f>VLOOKUP(B147,SAOM!B$2:I1139,8,0)</f>
        <v>-</v>
      </c>
      <c r="P147" s="12" t="str">
        <f>VLOOKUP(B147,AG_Lider!A$1:F1497,6,0)</f>
        <v>VODANET</v>
      </c>
      <c r="Q147" s="17" t="str">
        <f>VLOOKUP(B147,SAOM!B$2:J1139,9,0)</f>
        <v>Marta Verônica Varegas</v>
      </c>
      <c r="R147" s="12" t="str">
        <f>VLOOKUP(B147,SAOM!B$2:K1585,10,0)</f>
        <v>Rua Coronel Lucas, 317 - Centro</v>
      </c>
      <c r="S147" s="17" t="str">
        <f>VLOOKUP(B147,SAOM!B$2:L1865,11,0)</f>
        <v>(35) 3858-1638</v>
      </c>
      <c r="T147" s="33"/>
      <c r="U147" s="8" t="str">
        <f>VLOOKUP(B147,SAOM!B$2:M1445,12,0)</f>
        <v>-</v>
      </c>
      <c r="V147" s="12"/>
      <c r="W147" s="8"/>
      <c r="X147" s="39"/>
      <c r="Y147" s="41"/>
      <c r="Z147" s="39" t="s">
        <v>4627</v>
      </c>
      <c r="AA147" s="42">
        <v>41078</v>
      </c>
      <c r="AB147" s="8"/>
    </row>
    <row r="148" spans="1:29" s="61" customFormat="1">
      <c r="A148" s="23">
        <v>827</v>
      </c>
      <c r="B148" s="75" t="s">
        <v>921</v>
      </c>
      <c r="C148" s="12">
        <v>40949</v>
      </c>
      <c r="D148" s="12">
        <v>41086</v>
      </c>
      <c r="E148" s="47">
        <f>D148+15</f>
        <v>41101</v>
      </c>
      <c r="F148" s="12">
        <v>40967</v>
      </c>
      <c r="G148" s="7" t="s">
        <v>756</v>
      </c>
      <c r="H148" s="7" t="s">
        <v>501</v>
      </c>
      <c r="I148" s="7" t="s">
        <v>503</v>
      </c>
      <c r="J148" s="8" t="s">
        <v>922</v>
      </c>
      <c r="K148" s="8" t="s">
        <v>961</v>
      </c>
      <c r="L148" s="8" t="s">
        <v>962</v>
      </c>
      <c r="M148" s="9" t="str">
        <f>VLOOKUP(B148,SAOM!B$2:H1140,7,0)</f>
        <v>-</v>
      </c>
      <c r="N148" s="24">
        <v>4033</v>
      </c>
      <c r="O148" s="12" t="str">
        <f>VLOOKUP(B148,SAOM!B$2:I1140,8,0)</f>
        <v>-</v>
      </c>
      <c r="P148" s="12" t="str">
        <f>VLOOKUP(B148,AG_Lider!A$1:F1498,6,0)</f>
        <v>VODANET</v>
      </c>
      <c r="Q148" s="17" t="str">
        <f>VLOOKUP(B148,SAOM!B$2:J1140,9,0)</f>
        <v>Geisme Nagela Vilela Terra</v>
      </c>
      <c r="R148" s="12" t="str">
        <f>VLOOKUP(B148,SAOM!B$2:K1586,10,0)</f>
        <v>avenida Miguel Nassar, 112 - Centro</v>
      </c>
      <c r="S148" s="17" t="str">
        <f>VLOOKUP(B148,SAOM!B$2:L1866,11,0)</f>
        <v>(35) 3236-1213</v>
      </c>
      <c r="T148" s="33"/>
      <c r="U148" s="8" t="str">
        <f>VLOOKUP(B148,SAOM!B$2:M1446,12,0)</f>
        <v>-</v>
      </c>
      <c r="V148" s="12"/>
      <c r="W148" s="8"/>
      <c r="X148" s="39"/>
      <c r="Y148" s="41"/>
      <c r="Z148" s="39" t="s">
        <v>4036</v>
      </c>
      <c r="AA148" s="42">
        <v>41060</v>
      </c>
      <c r="AB148" s="8"/>
    </row>
    <row r="149" spans="1:29" s="61" customFormat="1">
      <c r="A149" s="23">
        <v>829</v>
      </c>
      <c r="B149" s="75" t="s">
        <v>923</v>
      </c>
      <c r="C149" s="12">
        <v>40949</v>
      </c>
      <c r="D149" s="12">
        <f>E149</f>
        <v>41105</v>
      </c>
      <c r="E149" s="47">
        <v>41105</v>
      </c>
      <c r="F149" s="12">
        <v>40967</v>
      </c>
      <c r="G149" s="44" t="s">
        <v>756</v>
      </c>
      <c r="H149" s="7" t="s">
        <v>501</v>
      </c>
      <c r="I149" s="7" t="s">
        <v>503</v>
      </c>
      <c r="J149" s="8" t="s">
        <v>924</v>
      </c>
      <c r="K149" s="8" t="s">
        <v>963</v>
      </c>
      <c r="L149" s="8" t="s">
        <v>964</v>
      </c>
      <c r="M149" s="9" t="str">
        <f>VLOOKUP(B149,SAOM!B$2:H1141,7,0)</f>
        <v>-</v>
      </c>
      <c r="N149" s="24">
        <v>4033</v>
      </c>
      <c r="O149" s="12" t="str">
        <f>VLOOKUP(B149,SAOM!B$2:I1141,8,0)</f>
        <v>-</v>
      </c>
      <c r="P149" s="12" t="str">
        <f>VLOOKUP(B149,AG_Lider!A$1:F1499,6,0)</f>
        <v>VODANET</v>
      </c>
      <c r="Q149" s="17" t="str">
        <f>VLOOKUP(B149,SAOM!B$2:J1141,9,0)</f>
        <v>Ivan José da Rocha</v>
      </c>
      <c r="R149" s="12" t="str">
        <f>VLOOKUP(B149,SAOM!B$2:K1587,10,0)</f>
        <v>Rua Plinio Pedro martins, 210 - Centro</v>
      </c>
      <c r="S149" s="17" t="str">
        <f>VLOOKUP(B149,SAOM!B$2:L1867,11,0)</f>
        <v>(35) 3237-1580</v>
      </c>
      <c r="T149" s="33"/>
      <c r="U149" s="8" t="str">
        <f>VLOOKUP(B149,SAOM!B$2:M1447,12,0)</f>
        <v>-</v>
      </c>
      <c r="V149" s="12"/>
      <c r="W149" s="8"/>
      <c r="X149" s="39"/>
      <c r="Y149" s="41"/>
      <c r="Z149" s="39" t="s">
        <v>4629</v>
      </c>
      <c r="AA149" s="42">
        <v>41078</v>
      </c>
      <c r="AB149" s="42"/>
    </row>
    <row r="150" spans="1:29" s="61" customFormat="1">
      <c r="A150" s="23">
        <v>831</v>
      </c>
      <c r="B150" s="75" t="s">
        <v>925</v>
      </c>
      <c r="C150" s="12">
        <v>40949</v>
      </c>
      <c r="D150" s="12">
        <f t="shared" si="7"/>
        <v>40994</v>
      </c>
      <c r="E150" s="47">
        <f>C150+60</f>
        <v>41009</v>
      </c>
      <c r="F150" s="47" t="s">
        <v>503</v>
      </c>
      <c r="G150" s="7" t="s">
        <v>519</v>
      </c>
      <c r="H150" s="7" t="s">
        <v>501</v>
      </c>
      <c r="I150" s="7" t="s">
        <v>503</v>
      </c>
      <c r="J150" s="8" t="s">
        <v>926</v>
      </c>
      <c r="K150" s="8" t="s">
        <v>965</v>
      </c>
      <c r="L150" s="8" t="s">
        <v>966</v>
      </c>
      <c r="M150" s="9" t="str">
        <f>VLOOKUP(B150,SAOM!B$2:H1142,7,0)</f>
        <v>SES-AROS-0831</v>
      </c>
      <c r="N150" s="24">
        <v>4033</v>
      </c>
      <c r="O150" s="12">
        <f>VLOOKUP(B150,SAOM!B$2:I1142,8,0)</f>
        <v>40966</v>
      </c>
      <c r="P150" s="12" t="str">
        <f>VLOOKUP(B150,AG_Lider!A$1:F1500,6,0)</f>
        <v>CONCLUÍDO</v>
      </c>
      <c r="Q150" s="17" t="str">
        <f>VLOOKUP(B150,SAOM!B$2:J1142,9,0)</f>
        <v>Flavia Kelly Domingas Silva</v>
      </c>
      <c r="R150" s="12" t="str">
        <f>VLOOKUP(B150,SAOM!B$2:K1588,10,0)</f>
        <v>Rua Juiz de Fora, 1533 - Centro</v>
      </c>
      <c r="S150" s="17" t="str">
        <f>VLOOKUP(B150,SAOM!B$2:L1868,11,0)</f>
        <v>(37) 3288-1163</v>
      </c>
      <c r="T150" s="33">
        <v>40962</v>
      </c>
      <c r="U150" s="8" t="str">
        <f>VLOOKUP(B150,SAOM!B$2:M1448,12,0)</f>
        <v>00:20:0E:10:49:02</v>
      </c>
      <c r="V150" s="12">
        <v>40963</v>
      </c>
      <c r="W150" s="8" t="s">
        <v>4133</v>
      </c>
      <c r="X150" s="39">
        <v>40966</v>
      </c>
      <c r="Y150" s="41">
        <v>40984</v>
      </c>
      <c r="Z150" s="105" t="s">
        <v>2691</v>
      </c>
      <c r="AA150" s="42">
        <v>40966</v>
      </c>
      <c r="AB150" s="8"/>
      <c r="AC150" s="14"/>
    </row>
    <row r="151" spans="1:29" s="61" customFormat="1">
      <c r="A151" s="23">
        <v>842</v>
      </c>
      <c r="B151" s="75" t="s">
        <v>991</v>
      </c>
      <c r="C151" s="12">
        <v>40952</v>
      </c>
      <c r="D151" s="12">
        <f>E151</f>
        <v>41108</v>
      </c>
      <c r="E151" s="47">
        <v>41108</v>
      </c>
      <c r="F151" s="12">
        <v>40967</v>
      </c>
      <c r="G151" s="44" t="s">
        <v>756</v>
      </c>
      <c r="H151" s="7" t="s">
        <v>501</v>
      </c>
      <c r="I151" s="7" t="s">
        <v>503</v>
      </c>
      <c r="J151" s="8" t="s">
        <v>1010</v>
      </c>
      <c r="K151" s="8" t="s">
        <v>1027</v>
      </c>
      <c r="L151" s="8" t="s">
        <v>1028</v>
      </c>
      <c r="M151" s="9" t="str">
        <f>VLOOKUP(B151,SAOM!B$2:H1143,7,0)</f>
        <v>-</v>
      </c>
      <c r="N151" s="24">
        <v>4033</v>
      </c>
      <c r="O151" s="12" t="str">
        <f>VLOOKUP(B151,SAOM!B$2:I1143,8,0)</f>
        <v>-</v>
      </c>
      <c r="P151" s="12" t="str">
        <f>VLOOKUP(B151,AG_Lider!A$1:F1501,6,0)</f>
        <v>VODANET</v>
      </c>
      <c r="Q151" s="17" t="str">
        <f>VLOOKUP(B151,SAOM!B$2:J1143,9,0)</f>
        <v>BRUNO GARCIA ALVES</v>
      </c>
      <c r="R151" s="12" t="str">
        <f>VLOOKUP(B151,SAOM!B$2:K1589,10,0)</f>
        <v>RUA: VEREADOR PEDRO MARTINS XAVIER, 97, Bairro Moacir Flavio</v>
      </c>
      <c r="S151" s="17" t="str">
        <f>VLOOKUP(B151,SAOM!B$2:L1869,11,0)</f>
        <v xml:space="preserve"> (34)3674-1338  </v>
      </c>
      <c r="T151" s="33"/>
      <c r="U151" s="8" t="str">
        <f>VLOOKUP(B151,SAOM!B$2:M1449,12,0)</f>
        <v>-</v>
      </c>
      <c r="V151" s="12"/>
      <c r="W151" s="8"/>
      <c r="X151" s="39"/>
      <c r="Y151" s="41"/>
      <c r="Z151" s="39" t="s">
        <v>4604</v>
      </c>
      <c r="AA151" s="42">
        <v>41078</v>
      </c>
      <c r="AB151" s="8"/>
    </row>
    <row r="152" spans="1:29" s="61" customFormat="1">
      <c r="A152" s="23">
        <v>849</v>
      </c>
      <c r="B152" s="75" t="s">
        <v>992</v>
      </c>
      <c r="C152" s="12">
        <v>40952</v>
      </c>
      <c r="D152" s="12">
        <f t="shared" si="7"/>
        <v>40997</v>
      </c>
      <c r="E152" s="47">
        <f>C152+60</f>
        <v>41012</v>
      </c>
      <c r="F152" s="47" t="s">
        <v>503</v>
      </c>
      <c r="G152" s="7" t="s">
        <v>519</v>
      </c>
      <c r="H152" s="7" t="s">
        <v>501</v>
      </c>
      <c r="I152" s="7" t="s">
        <v>503</v>
      </c>
      <c r="J152" s="8" t="s">
        <v>1011</v>
      </c>
      <c r="K152" s="8" t="s">
        <v>1029</v>
      </c>
      <c r="L152" s="8" t="s">
        <v>1030</v>
      </c>
      <c r="M152" s="9" t="str">
        <f>VLOOKUP(B152,SAOM!B$2:H1144,7,0)</f>
        <v>SES-BIAS-0849</v>
      </c>
      <c r="N152" s="24">
        <v>4033</v>
      </c>
      <c r="O152" s="12">
        <f>VLOOKUP(B152,SAOM!B$2:I1144,8,0)</f>
        <v>40969</v>
      </c>
      <c r="P152" s="12" t="str">
        <f>VLOOKUP(B152,AG_Lider!A$1:F1502,6,0)</f>
        <v>CONCLUÍDO</v>
      </c>
      <c r="Q152" s="17" t="str">
        <f>VLOOKUP(B152,SAOM!B$2:J1144,9,0)</f>
        <v>JOB FELICIANO NETO</v>
      </c>
      <c r="R152" s="12" t="str">
        <f>VLOOKUP(B152,SAOM!B$2:K1590,10,0)</f>
        <v>Rua SANTA CATARINA, 0 - CENTRO</v>
      </c>
      <c r="S152" s="17" t="str">
        <f>VLOOKUP(B152,SAOM!B$2:L1870,11,0)</f>
        <v>(37) 3546-1173</v>
      </c>
      <c r="T152" s="33">
        <v>40969</v>
      </c>
      <c r="U152" s="8" t="str">
        <f>VLOOKUP(B152,SAOM!B$2:M1450,12,0)</f>
        <v>00:20:0E:10:48:B9</v>
      </c>
      <c r="V152" s="12">
        <v>40969</v>
      </c>
      <c r="W152" s="8" t="s">
        <v>1645</v>
      </c>
      <c r="X152" s="39">
        <v>40970</v>
      </c>
      <c r="Y152" s="41"/>
      <c r="Z152" s="105"/>
      <c r="AA152" s="42">
        <v>40970</v>
      </c>
      <c r="AB152" s="8"/>
    </row>
    <row r="153" spans="1:29" s="61" customFormat="1">
      <c r="A153" s="23">
        <v>863</v>
      </c>
      <c r="B153" s="75" t="s">
        <v>994</v>
      </c>
      <c r="C153" s="12">
        <v>40952</v>
      </c>
      <c r="D153" s="12">
        <v>41091</v>
      </c>
      <c r="E153" s="47">
        <v>41096</v>
      </c>
      <c r="F153" s="12">
        <v>40967</v>
      </c>
      <c r="G153" s="7" t="s">
        <v>756</v>
      </c>
      <c r="H153" s="7" t="s">
        <v>501</v>
      </c>
      <c r="I153" s="7" t="s">
        <v>503</v>
      </c>
      <c r="J153" s="8" t="s">
        <v>1013</v>
      </c>
      <c r="K153" s="8" t="s">
        <v>1033</v>
      </c>
      <c r="L153" s="8" t="s">
        <v>1034</v>
      </c>
      <c r="M153" s="9" t="str">
        <f>VLOOKUP(B153,SAOM!B$2:H1146,7,0)</f>
        <v>-</v>
      </c>
      <c r="N153" s="24">
        <v>4033</v>
      </c>
      <c r="O153" s="12" t="str">
        <f>VLOOKUP(B153,SAOM!B$2:I1146,8,0)</f>
        <v>-</v>
      </c>
      <c r="P153" s="12" t="str">
        <f>VLOOKUP(B153,AG_Lider!A$1:F1504,6,0)</f>
        <v>VODANET</v>
      </c>
      <c r="Q153" s="17" t="str">
        <f>VLOOKUP(B153,SAOM!B$2:J1146,9,0)</f>
        <v>DANILO LIMA E CASTRO</v>
      </c>
      <c r="R153" s="12" t="str">
        <f>VLOOKUP(B153,SAOM!B$2:K1592,10,0)</f>
        <v>praça NOSSA SENHORA DAS DORES, 0 - CENTRO</v>
      </c>
      <c r="S153" s="17" t="str">
        <f>VLOOKUP(B153,SAOM!B$2:L1872,11,0)</f>
        <v>(37) 3355-1360</v>
      </c>
      <c r="T153" s="33"/>
      <c r="U153" s="8" t="str">
        <f>VLOOKUP(B153,SAOM!B$2:M1452,12,0)</f>
        <v>-</v>
      </c>
      <c r="V153" s="12"/>
      <c r="W153" s="8"/>
      <c r="X153" s="39"/>
      <c r="Y153" s="41"/>
      <c r="Z153" s="39" t="s">
        <v>4129</v>
      </c>
      <c r="AA153" s="42">
        <v>41074</v>
      </c>
      <c r="AB153" s="8"/>
    </row>
    <row r="154" spans="1:29" s="61" customFormat="1">
      <c r="A154" s="23">
        <v>834</v>
      </c>
      <c r="B154" s="75" t="s">
        <v>995</v>
      </c>
      <c r="C154" s="12">
        <v>40952</v>
      </c>
      <c r="D154" s="12">
        <f>E154</f>
        <v>41108</v>
      </c>
      <c r="E154" s="47">
        <v>41108</v>
      </c>
      <c r="F154" s="12">
        <v>40967</v>
      </c>
      <c r="G154" s="44" t="s">
        <v>756</v>
      </c>
      <c r="H154" s="7" t="s">
        <v>501</v>
      </c>
      <c r="I154" s="7" t="s">
        <v>503</v>
      </c>
      <c r="J154" s="8" t="s">
        <v>1014</v>
      </c>
      <c r="K154" s="8" t="s">
        <v>1035</v>
      </c>
      <c r="L154" s="8" t="s">
        <v>1036</v>
      </c>
      <c r="M154" s="9" t="str">
        <f>VLOOKUP(B154,SAOM!B$2:H1147,7,0)</f>
        <v>-</v>
      </c>
      <c r="N154" s="24">
        <v>4033</v>
      </c>
      <c r="O154" s="12" t="str">
        <f>VLOOKUP(B154,SAOM!B$2:I1147,8,0)</f>
        <v>-</v>
      </c>
      <c r="P154" s="12" t="str">
        <f>VLOOKUP(B154,AG_Lider!A$1:F1505,6,0)</f>
        <v>VODANET</v>
      </c>
      <c r="Q154" s="17" t="str">
        <f>VLOOKUP(B154,SAOM!B$2:J1147,9,0)</f>
        <v>MARILIA BERTOLATO RIBEIRO</v>
      </c>
      <c r="R154" s="12" t="str">
        <f>VLOOKUP(B154,SAOM!B$2:K1593,10,0)</f>
        <v>Rua CARLOS GRAVINA MARTINS, 25 - ROSÁRIO</v>
      </c>
      <c r="S154" s="17" t="str">
        <f>VLOOKUP(B154,SAOM!B$2:L1873,11,0)</f>
        <v>(32) 3577-1335</v>
      </c>
      <c r="T154" s="33"/>
      <c r="U154" s="8" t="str">
        <f>VLOOKUP(B154,SAOM!B$2:M1453,12,0)</f>
        <v>-</v>
      </c>
      <c r="V154" s="12"/>
      <c r="W154" s="8"/>
      <c r="X154" s="39"/>
      <c r="Y154" s="41"/>
      <c r="Z154" s="39" t="s">
        <v>4623</v>
      </c>
      <c r="AA154" s="42">
        <v>41078</v>
      </c>
      <c r="AB154" s="8"/>
    </row>
    <row r="155" spans="1:29" s="61" customFormat="1">
      <c r="A155" s="23">
        <v>843</v>
      </c>
      <c r="B155" s="75" t="s">
        <v>996</v>
      </c>
      <c r="C155" s="12">
        <v>40952</v>
      </c>
      <c r="D155" s="12">
        <f t="shared" si="7"/>
        <v>40997</v>
      </c>
      <c r="E155" s="47" t="s">
        <v>503</v>
      </c>
      <c r="F155" s="12">
        <v>40976</v>
      </c>
      <c r="G155" s="7" t="s">
        <v>768</v>
      </c>
      <c r="H155" s="7" t="s">
        <v>501</v>
      </c>
      <c r="I155" s="7" t="s">
        <v>508</v>
      </c>
      <c r="J155" s="8" t="s">
        <v>169</v>
      </c>
      <c r="K155" s="8" t="s">
        <v>1037</v>
      </c>
      <c r="L155" s="8" t="s">
        <v>1038</v>
      </c>
      <c r="M155" s="9" t="str">
        <f>VLOOKUP(B155,SAOM!B$2:H1148,7,0)</f>
        <v>SES-JURA-0843</v>
      </c>
      <c r="N155" s="24">
        <v>4033</v>
      </c>
      <c r="O155" s="12">
        <f>VLOOKUP(B155,SAOM!B$2:I1148,8,0)</f>
        <v>40995</v>
      </c>
      <c r="P155" s="12" t="str">
        <f>VLOOKUP(B155,AG_Lider!A$1:F1506,6,0)</f>
        <v>VODANET</v>
      </c>
      <c r="Q155" s="17" t="str">
        <f>VLOOKUP(B155,SAOM!B$2:J1148,9,0)</f>
        <v>Bruno Pereira</v>
      </c>
      <c r="R155" s="12" t="str">
        <f>VLOOKUP(B155,SAOM!B$2:K1594,10,0)</f>
        <v>Avenida Barão do Rio Branco, 249 Transportes SRS-JF - Manoel Honório.</v>
      </c>
      <c r="S155" s="17" t="str">
        <f>VLOOKUP(B155,SAOM!B$2:L1874,11,0)</f>
        <v>(32) 3274-5361</v>
      </c>
      <c r="T155" s="33"/>
      <c r="U155" s="8" t="str">
        <f>VLOOKUP(B155,SAOM!B$2:M1454,12,0)</f>
        <v>-</v>
      </c>
      <c r="V155" s="12"/>
      <c r="W155" s="8"/>
      <c r="X155" s="39"/>
      <c r="Y155" s="41"/>
      <c r="Z155" s="105" t="s">
        <v>2288</v>
      </c>
      <c r="AA155" s="42">
        <v>40983</v>
      </c>
      <c r="AB155" s="8"/>
    </row>
    <row r="156" spans="1:29" s="61" customFormat="1">
      <c r="A156" s="23">
        <v>851</v>
      </c>
      <c r="B156" s="75" t="s">
        <v>997</v>
      </c>
      <c r="C156" s="12">
        <v>40952</v>
      </c>
      <c r="D156" s="12">
        <f t="shared" si="7"/>
        <v>40997</v>
      </c>
      <c r="E156" s="47">
        <f>C156+60</f>
        <v>41012</v>
      </c>
      <c r="F156" s="47" t="s">
        <v>503</v>
      </c>
      <c r="G156" s="7" t="s">
        <v>519</v>
      </c>
      <c r="H156" s="7" t="s">
        <v>501</v>
      </c>
      <c r="I156" s="7" t="s">
        <v>503</v>
      </c>
      <c r="J156" s="8" t="s">
        <v>1015</v>
      </c>
      <c r="K156" s="8" t="s">
        <v>1039</v>
      </c>
      <c r="L156" s="8" t="s">
        <v>1040</v>
      </c>
      <c r="M156" s="9" t="str">
        <f>VLOOKUP(B156,SAOM!B$2:H1149,7,0)</f>
        <v>SES-CATA-0851</v>
      </c>
      <c r="N156" s="24">
        <v>4033</v>
      </c>
      <c r="O156" s="12">
        <f>VLOOKUP(B156,SAOM!B$2:I1149,8,0)</f>
        <v>40955</v>
      </c>
      <c r="P156" s="12" t="str">
        <f>VLOOKUP(B156,AG_Lider!A$1:F1507,6,0)</f>
        <v>CONCLUÍDO</v>
      </c>
      <c r="Q156" s="17" t="str">
        <f>VLOOKUP(B156,SAOM!B$2:J1149,9,0)</f>
        <v>RODRIGO AVILA MAFUZ</v>
      </c>
      <c r="R156" s="12" t="str">
        <f>VLOOKUP(B156,SAOM!B$2:K1595,10,0)</f>
        <v>Avenida NOSSA SENHORA APARECIDA, 270 - CENTRO</v>
      </c>
      <c r="S156" s="17" t="str">
        <f>VLOOKUP(B156,SAOM!B$2:L1875,11,0)</f>
        <v>(31) 3716-1780</v>
      </c>
      <c r="T156" s="33">
        <v>40955</v>
      </c>
      <c r="U156" s="8" t="str">
        <f>VLOOKUP(B156,SAOM!B$2:M1455,12,0)</f>
        <v>00:20:0E:10:49:EE</v>
      </c>
      <c r="V156" s="12">
        <v>40956</v>
      </c>
      <c r="W156" s="8" t="s">
        <v>1187</v>
      </c>
      <c r="X156" s="39">
        <v>40956</v>
      </c>
      <c r="Y156" s="41">
        <v>40984</v>
      </c>
      <c r="Z156" s="105" t="s">
        <v>753</v>
      </c>
      <c r="AA156" s="42">
        <v>40956</v>
      </c>
      <c r="AB156" s="42"/>
    </row>
    <row r="157" spans="1:29" s="61" customFormat="1">
      <c r="A157" s="23">
        <v>857</v>
      </c>
      <c r="B157" s="75" t="s">
        <v>998</v>
      </c>
      <c r="C157" s="12">
        <v>40952</v>
      </c>
      <c r="D157" s="12">
        <f t="shared" ref="D157:D158" si="9">E157</f>
        <v>41108</v>
      </c>
      <c r="E157" s="47">
        <v>41108</v>
      </c>
      <c r="F157" s="12">
        <v>40967</v>
      </c>
      <c r="G157" s="44" t="s">
        <v>756</v>
      </c>
      <c r="H157" s="7" t="s">
        <v>501</v>
      </c>
      <c r="I157" s="7" t="s">
        <v>503</v>
      </c>
      <c r="J157" s="8" t="s">
        <v>1016</v>
      </c>
      <c r="K157" s="8" t="s">
        <v>1041</v>
      </c>
      <c r="L157" s="8" t="s">
        <v>1042</v>
      </c>
      <c r="M157" s="9" t="str">
        <f>VLOOKUP(B157,SAOM!B$2:H1150,7,0)</f>
        <v>-</v>
      </c>
      <c r="N157" s="24">
        <v>4033</v>
      </c>
      <c r="O157" s="12" t="str">
        <f>VLOOKUP(B157,SAOM!B$2:I1150,8,0)</f>
        <v>-</v>
      </c>
      <c r="P157" s="12" t="str">
        <f>VLOOKUP(B157,AG_Lider!A$1:F1508,6,0)</f>
        <v>VODANET</v>
      </c>
      <c r="Q157" s="17" t="str">
        <f>VLOOKUP(B157,SAOM!B$2:J1150,9,0)</f>
        <v>PAULA JUNIA ALVES</v>
      </c>
      <c r="R157" s="12" t="str">
        <f>VLOOKUP(B157,SAOM!B$2:K1596,10,0)</f>
        <v>Avenida CORONEL FRANCISCO FRANCISCO GUIMARAES, 268 - CENTRO</v>
      </c>
      <c r="S157" s="17" t="str">
        <f>VLOOKUP(B157,SAOM!B$2:L1876,11,0)</f>
        <v>(37)3544-1144</v>
      </c>
      <c r="T157" s="33"/>
      <c r="U157" s="8" t="str">
        <f>VLOOKUP(B157,SAOM!B$2:M1456,12,0)</f>
        <v>-</v>
      </c>
      <c r="V157" s="12"/>
      <c r="W157" s="8"/>
      <c r="X157" s="39"/>
      <c r="Y157" s="41"/>
      <c r="Z157" s="39" t="s">
        <v>4524</v>
      </c>
      <c r="AA157" s="42">
        <v>41078</v>
      </c>
      <c r="AB157" s="8"/>
    </row>
    <row r="158" spans="1:29" s="61" customFormat="1">
      <c r="A158" s="23">
        <v>865</v>
      </c>
      <c r="B158" s="75" t="s">
        <v>999</v>
      </c>
      <c r="C158" s="12">
        <v>40952</v>
      </c>
      <c r="D158" s="12">
        <f t="shared" si="9"/>
        <v>41108</v>
      </c>
      <c r="E158" s="47">
        <v>41108</v>
      </c>
      <c r="F158" s="12">
        <v>40967</v>
      </c>
      <c r="G158" s="44" t="s">
        <v>756</v>
      </c>
      <c r="H158" s="7" t="s">
        <v>501</v>
      </c>
      <c r="I158" s="7" t="s">
        <v>503</v>
      </c>
      <c r="J158" s="8" t="s">
        <v>1017</v>
      </c>
      <c r="K158" s="8" t="s">
        <v>1043</v>
      </c>
      <c r="L158" s="8" t="s">
        <v>1044</v>
      </c>
      <c r="M158" s="9" t="str">
        <f>VLOOKUP(B158,SAOM!B$2:H1151,7,0)</f>
        <v>-</v>
      </c>
      <c r="N158" s="24">
        <v>4033</v>
      </c>
      <c r="O158" s="12" t="str">
        <f>VLOOKUP(B158,SAOM!B$2:I1151,8,0)</f>
        <v>-</v>
      </c>
      <c r="P158" s="12" t="str">
        <f>VLOOKUP(B158,AG_Lider!A$1:F1509,6,0)</f>
        <v>VODANET</v>
      </c>
      <c r="Q158" s="17" t="str">
        <f>VLOOKUP(B158,SAOM!B$2:J1151,9,0)</f>
        <v>EULADIA DE OLIVEIRA FREITAS</v>
      </c>
      <c r="R158" s="12" t="str">
        <f>VLOOKUP(B158,SAOM!B$2:K1597,10,0)</f>
        <v>RUA ANTÔNIO TORRES FERNANDES,35</v>
      </c>
      <c r="S158" s="17" t="str">
        <f>VLOOKUP(B158,SAOM!B$2:L1877,11,0)</f>
        <v xml:space="preserve"> (31)8229-6687</v>
      </c>
      <c r="T158" s="33"/>
      <c r="U158" s="8" t="str">
        <f>VLOOKUP(B158,SAOM!B$2:M1457,12,0)</f>
        <v>-</v>
      </c>
      <c r="V158" s="12"/>
      <c r="W158" s="8"/>
      <c r="X158" s="39"/>
      <c r="Y158" s="41"/>
      <c r="Z158" s="39" t="s">
        <v>4584</v>
      </c>
      <c r="AA158" s="42">
        <v>41078</v>
      </c>
      <c r="AB158" s="42"/>
    </row>
    <row r="159" spans="1:29" s="61" customFormat="1">
      <c r="A159" s="23">
        <v>836</v>
      </c>
      <c r="B159" s="75" t="s">
        <v>1000</v>
      </c>
      <c r="C159" s="12">
        <v>40952</v>
      </c>
      <c r="D159" s="12">
        <f t="shared" si="7"/>
        <v>40997</v>
      </c>
      <c r="E159" s="47">
        <f>C159+60</f>
        <v>41012</v>
      </c>
      <c r="F159" s="47" t="s">
        <v>503</v>
      </c>
      <c r="G159" s="7" t="s">
        <v>519</v>
      </c>
      <c r="H159" s="7" t="s">
        <v>501</v>
      </c>
      <c r="I159" s="7" t="s">
        <v>503</v>
      </c>
      <c r="J159" s="8" t="s">
        <v>1018</v>
      </c>
      <c r="K159" s="8" t="s">
        <v>1045</v>
      </c>
      <c r="L159" s="8" t="s">
        <v>1046</v>
      </c>
      <c r="M159" s="9" t="str">
        <f>VLOOKUP(B159,SAOM!B$2:H1152,7,0)</f>
        <v>SES-PRES-0836</v>
      </c>
      <c r="N159" s="24">
        <v>4033</v>
      </c>
      <c r="O159" s="12">
        <f>VLOOKUP(B159,SAOM!B$2:I1152,8,0)</f>
        <v>40974</v>
      </c>
      <c r="P159" s="12" t="str">
        <f>VLOOKUP(B159,AG_Lider!A$1:F1510,6,0)</f>
        <v>CONCLUÍDO</v>
      </c>
      <c r="Q159" s="17" t="str">
        <f>VLOOKUP(B159,SAOM!B$2:J1152,9,0)</f>
        <v>CRISTINA CARNEIRO FARIA</v>
      </c>
      <c r="R159" s="12" t="str">
        <f>VLOOKUP(B159,SAOM!B$2:K1598,10,0)</f>
        <v>Rua TAQUARASSU, 7 - CENTRO</v>
      </c>
      <c r="S159" s="17" t="str">
        <f>VLOOKUP(B159,SAOM!B$2:L1878,11,0)</f>
        <v>(32) 3538-1200</v>
      </c>
      <c r="T159" s="33">
        <v>40969</v>
      </c>
      <c r="U159" s="8" t="str">
        <f>VLOOKUP(B159,SAOM!B$2:M1458,12,0)</f>
        <v>00:20:0E:10:4A:33</v>
      </c>
      <c r="V159" s="12">
        <v>40974</v>
      </c>
      <c r="W159" s="8" t="s">
        <v>1581</v>
      </c>
      <c r="X159" s="39">
        <v>40974</v>
      </c>
      <c r="Y159" s="41"/>
      <c r="Z159" s="105"/>
      <c r="AA159" s="42">
        <v>40974</v>
      </c>
      <c r="AB159" s="42"/>
    </row>
    <row r="160" spans="1:29" s="50" customFormat="1">
      <c r="A160" s="23">
        <v>845</v>
      </c>
      <c r="B160" s="75" t="s">
        <v>1001</v>
      </c>
      <c r="C160" s="12">
        <v>40952</v>
      </c>
      <c r="D160" s="12">
        <f>E160</f>
        <v>41108</v>
      </c>
      <c r="E160" s="47">
        <v>41108</v>
      </c>
      <c r="F160" s="12">
        <v>40967</v>
      </c>
      <c r="G160" s="44" t="s">
        <v>756</v>
      </c>
      <c r="H160" s="7" t="s">
        <v>501</v>
      </c>
      <c r="I160" s="7" t="s">
        <v>503</v>
      </c>
      <c r="J160" s="8" t="s">
        <v>1019</v>
      </c>
      <c r="K160" s="8" t="s">
        <v>1047</v>
      </c>
      <c r="L160" s="8" t="s">
        <v>1048</v>
      </c>
      <c r="M160" s="9" t="str">
        <f>VLOOKUP(B160,SAOM!B$2:H1153,7,0)</f>
        <v>-</v>
      </c>
      <c r="N160" s="24">
        <v>4033</v>
      </c>
      <c r="O160" s="12" t="str">
        <f>VLOOKUP(B160,SAOM!B$2:I1153,8,0)</f>
        <v>-</v>
      </c>
      <c r="P160" s="12" t="str">
        <f>VLOOKUP(B160,AG_Lider!A$1:F1511,6,0)</f>
        <v>VODANET</v>
      </c>
      <c r="Q160" s="17" t="str">
        <f>VLOOKUP(B160,SAOM!B$2:J1153,9,0)</f>
        <v>AUGUSTO JOSE DE PAULA MARCHITO</v>
      </c>
      <c r="R160" s="12" t="str">
        <f>VLOOKUP(B160,SAOM!B$2:K1599,10,0)</f>
        <v>Rua MARIA SOARES, 0 - CENTRO</v>
      </c>
      <c r="S160" s="17" t="str">
        <f>VLOOKUP(B160,SAOM!B$2:L1879,11,0)</f>
        <v>(32) 3424-1516</v>
      </c>
      <c r="T160" s="33"/>
      <c r="U160" s="8" t="str">
        <f>VLOOKUP(B160,SAOM!B$2:M1459,12,0)</f>
        <v>-</v>
      </c>
      <c r="V160" s="12"/>
      <c r="W160" s="8"/>
      <c r="X160" s="39"/>
      <c r="Y160" s="41"/>
      <c r="Z160" s="39" t="s">
        <v>4595</v>
      </c>
      <c r="AA160" s="42">
        <v>41078</v>
      </c>
      <c r="AB160" s="45"/>
    </row>
    <row r="161" spans="1:28" s="61" customFormat="1">
      <c r="A161" s="23">
        <v>853</v>
      </c>
      <c r="B161" s="75" t="s">
        <v>1002</v>
      </c>
      <c r="C161" s="12">
        <v>40952</v>
      </c>
      <c r="D161" s="12">
        <f t="shared" si="7"/>
        <v>40997</v>
      </c>
      <c r="E161" s="47">
        <f>C161+60</f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165</v>
      </c>
      <c r="K161" s="8" t="s">
        <v>1049</v>
      </c>
      <c r="L161" s="8" t="s">
        <v>1050</v>
      </c>
      <c r="M161" s="9" t="str">
        <f>VLOOKUP(B161,SAOM!B$2:H1154,7,0)</f>
        <v>SES-CALO-0853</v>
      </c>
      <c r="N161" s="24">
        <v>4033</v>
      </c>
      <c r="O161" s="12">
        <f>VLOOKUP(B161,SAOM!B$2:I1154,8,0)</f>
        <v>40970</v>
      </c>
      <c r="P161" s="12" t="str">
        <f>VLOOKUP(B161,AG_Lider!A$1:F1512,6,0)</f>
        <v>CONCLUÍDO</v>
      </c>
      <c r="Q161" s="17" t="str">
        <f>VLOOKUP(B161,SAOM!B$2:J1154,9,0)</f>
        <v>CHRISTIAN ALBERNAZ PIMENTA</v>
      </c>
      <c r="R161" s="12" t="str">
        <f>VLOOKUP(B161,SAOM!B$2:K1600,10,0)</f>
        <v>Rua EXPEDICIONÁRIO BOAVIDIR MASSOTE, 0 - CENTRO</v>
      </c>
      <c r="S161" s="17" t="str">
        <f>VLOOKUP(B161,SAOM!B$2:L1880,11,0)</f>
        <v>(35) 3832-6000</v>
      </c>
      <c r="T161" s="33">
        <v>40969</v>
      </c>
      <c r="U161" s="8" t="str">
        <f>VLOOKUP(B161,SAOM!B$2:M1460,12,0)</f>
        <v>00:20:0E:10:4A:09</v>
      </c>
      <c r="V161" s="12">
        <v>40970</v>
      </c>
      <c r="W161" s="8" t="s">
        <v>1381</v>
      </c>
      <c r="X161" s="39">
        <v>40970</v>
      </c>
      <c r="Y161" s="41"/>
      <c r="Z161" s="105"/>
      <c r="AA161" s="42">
        <v>40970</v>
      </c>
      <c r="AB161" s="8"/>
    </row>
    <row r="162" spans="1:28" s="61" customFormat="1">
      <c r="A162" s="23">
        <v>859</v>
      </c>
      <c r="B162" s="75" t="s">
        <v>1003</v>
      </c>
      <c r="C162" s="12">
        <v>40952</v>
      </c>
      <c r="D162" s="12">
        <f t="shared" si="7"/>
        <v>40997</v>
      </c>
      <c r="E162" s="47">
        <f>C162+60</f>
        <v>41012</v>
      </c>
      <c r="F162" s="47" t="s">
        <v>503</v>
      </c>
      <c r="G162" s="7" t="s">
        <v>519</v>
      </c>
      <c r="H162" s="7" t="s">
        <v>501</v>
      </c>
      <c r="I162" s="7" t="s">
        <v>503</v>
      </c>
      <c r="J162" s="8" t="s">
        <v>1020</v>
      </c>
      <c r="K162" s="8" t="s">
        <v>1049</v>
      </c>
      <c r="L162" s="8" t="s">
        <v>1050</v>
      </c>
      <c r="M162" s="9" t="str">
        <f>VLOOKUP(B162,SAOM!B$2:H1155,7,0)</f>
        <v>SES-DEOS-0859</v>
      </c>
      <c r="N162" s="24">
        <v>4033</v>
      </c>
      <c r="O162" s="12">
        <f>VLOOKUP(B162,SAOM!B$2:I1155,8,0)</f>
        <v>40969</v>
      </c>
      <c r="P162" s="12" t="str">
        <f>VLOOKUP(B162,AG_Lider!A$1:F1513,6,0)</f>
        <v>CONCLUÍDO</v>
      </c>
      <c r="Q162" s="17" t="str">
        <f>VLOOKUP(B162,SAOM!B$2:J1155,9,0)</f>
        <v>JULIANO TEIXEIRA SILVA</v>
      </c>
      <c r="R162" s="12" t="str">
        <f>VLOOKUP(B162,SAOM!B$2:K1601,10,0)</f>
        <v>Rua BRASILINO JOSE DE ANDRADE , 65 - CENTRO</v>
      </c>
      <c r="S162" s="17" t="str">
        <f>VLOOKUP(B162,SAOM!B$2:L1881,11,0)</f>
        <v>(31) 3736-1397</v>
      </c>
      <c r="T162" s="33">
        <v>40969</v>
      </c>
      <c r="U162" s="8" t="str">
        <f>VLOOKUP(B162,SAOM!B$2:M1461,12,0)</f>
        <v>00:20:0E:10:4A:23</v>
      </c>
      <c r="V162" s="12">
        <v>40969</v>
      </c>
      <c r="W162" s="8" t="s">
        <v>2337</v>
      </c>
      <c r="X162" s="39">
        <v>40970</v>
      </c>
      <c r="Y162" s="41"/>
      <c r="Z162" s="105"/>
      <c r="AA162" s="42">
        <v>40970</v>
      </c>
      <c r="AB162" s="8"/>
    </row>
    <row r="163" spans="1:28" s="61" customFormat="1">
      <c r="A163" s="43">
        <v>869</v>
      </c>
      <c r="B163" s="77" t="s">
        <v>1004</v>
      </c>
      <c r="C163" s="12">
        <v>40952</v>
      </c>
      <c r="D163" s="12">
        <f t="shared" si="7"/>
        <v>40997</v>
      </c>
      <c r="E163" s="47" t="s">
        <v>503</v>
      </c>
      <c r="F163" s="12">
        <v>40967</v>
      </c>
      <c r="G163" s="7" t="s">
        <v>519</v>
      </c>
      <c r="H163" s="7" t="s">
        <v>501</v>
      </c>
      <c r="I163" s="7" t="s">
        <v>503</v>
      </c>
      <c r="J163" s="8" t="s">
        <v>1021</v>
      </c>
      <c r="K163" s="8" t="s">
        <v>1051</v>
      </c>
      <c r="L163" s="8" t="s">
        <v>1052</v>
      </c>
      <c r="M163" s="9" t="str">
        <f>VLOOKUP(B163,SAOM!B$2:H1156,7,0)</f>
        <v>SES-ITRO-0869</v>
      </c>
      <c r="N163" s="24">
        <v>4033</v>
      </c>
      <c r="O163" s="12">
        <f>VLOOKUP(B163,SAOM!B$2:I1156,8,0)</f>
        <v>40996</v>
      </c>
      <c r="P163" s="12" t="str">
        <f>VLOOKUP(B163,AG_Lider!A$1:F1514,6,0)</f>
        <v>CONCLUÍDO</v>
      </c>
      <c r="Q163" s="17" t="str">
        <f>VLOOKUP(B163,SAOM!B$2:J1156,9,0)</f>
        <v>MATEUS FERNANDES FERREIRA</v>
      </c>
      <c r="R163" s="12" t="str">
        <f>VLOOKUP(B163,SAOM!B$2:K1602,10,0)</f>
        <v>Rua OLIVER CANDIDO GOMES, 100 - CENTRO</v>
      </c>
      <c r="S163" s="17" t="str">
        <f>VLOOKUP(B163,SAOM!B$2:L1882,11,0)</f>
        <v>(31) 3836-5182</v>
      </c>
      <c r="T163" s="33"/>
      <c r="U163" s="8" t="str">
        <f>VLOOKUP(B163,SAOM!B$2:M1462,12,0)</f>
        <v>00:20:0E:10:48:FF</v>
      </c>
      <c r="V163" s="12">
        <v>40996</v>
      </c>
      <c r="W163" s="8" t="s">
        <v>2470</v>
      </c>
      <c r="X163" s="49">
        <v>41002</v>
      </c>
      <c r="Y163" s="66"/>
      <c r="Z163" s="49"/>
      <c r="AA163" s="67">
        <v>41002</v>
      </c>
      <c r="AB163" s="42"/>
    </row>
    <row r="164" spans="1:28" s="61" customFormat="1">
      <c r="A164" s="23">
        <v>867</v>
      </c>
      <c r="B164" s="75" t="s">
        <v>1005</v>
      </c>
      <c r="C164" s="12">
        <v>40952</v>
      </c>
      <c r="D164" s="12">
        <f t="shared" si="7"/>
        <v>40997</v>
      </c>
      <c r="E164" s="47">
        <f>C164+60</f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3507</v>
      </c>
      <c r="K164" s="8" t="s">
        <v>1053</v>
      </c>
      <c r="L164" s="8" t="s">
        <v>1054</v>
      </c>
      <c r="M164" s="9" t="str">
        <f>VLOOKUP(B164,SAOM!B$2:H1157,7,0)</f>
        <v>SES-IBIA-0867</v>
      </c>
      <c r="N164" s="24">
        <v>4033</v>
      </c>
      <c r="O164" s="12">
        <f>VLOOKUP(B164,SAOM!B$2:I1157,8,0)</f>
        <v>40968</v>
      </c>
      <c r="P164" s="12" t="str">
        <f>VLOOKUP(B164,AG_Lider!A$1:F1515,6,0)</f>
        <v>CONCLUÍDO</v>
      </c>
      <c r="Q164" s="17" t="str">
        <f>VLOOKUP(B164,SAOM!B$2:J1157,9,0)</f>
        <v>PRISCILA CRISTINA LOURENÇO RODRIGUES</v>
      </c>
      <c r="R164" s="12" t="str">
        <f>VLOOKUP(B164,SAOM!B$2:K1603,10,0)</f>
        <v>Rua 20, 112 - CENTRO</v>
      </c>
      <c r="S164" s="17" t="str">
        <f>VLOOKUP(B164,SAOM!B$2:L1883,11,0)</f>
        <v>(34) 3631-4940</v>
      </c>
      <c r="T164" s="33">
        <v>40965</v>
      </c>
      <c r="U164" s="8" t="str">
        <f>VLOOKUP(B164,SAOM!B$2:M1463,12,0)</f>
        <v>00:20:0E:10:49:D8</v>
      </c>
      <c r="V164" s="12">
        <v>40966</v>
      </c>
      <c r="W164" s="8" t="s">
        <v>1749</v>
      </c>
      <c r="X164" s="39">
        <v>40968</v>
      </c>
      <c r="Y164" s="41">
        <v>40984</v>
      </c>
      <c r="Z164" s="105" t="s">
        <v>753</v>
      </c>
      <c r="AA164" s="42">
        <v>40968</v>
      </c>
      <c r="AB164" s="8"/>
    </row>
    <row r="165" spans="1:28" s="61" customFormat="1">
      <c r="A165" s="23">
        <v>839</v>
      </c>
      <c r="B165" s="75" t="s">
        <v>1006</v>
      </c>
      <c r="C165" s="12">
        <v>40952</v>
      </c>
      <c r="D165" s="12">
        <f>E165</f>
        <v>41108</v>
      </c>
      <c r="E165" s="47">
        <v>41108</v>
      </c>
      <c r="F165" s="12">
        <v>40967</v>
      </c>
      <c r="G165" s="44" t="s">
        <v>756</v>
      </c>
      <c r="H165" s="7" t="s">
        <v>501</v>
      </c>
      <c r="I165" s="7" t="s">
        <v>503</v>
      </c>
      <c r="J165" s="8" t="s">
        <v>1023</v>
      </c>
      <c r="K165" s="8" t="s">
        <v>1055</v>
      </c>
      <c r="L165" s="8" t="s">
        <v>1056</v>
      </c>
      <c r="M165" s="9" t="str">
        <f>VLOOKUP(B165,SAOM!B$2:H1158,7,0)</f>
        <v>-</v>
      </c>
      <c r="N165" s="24">
        <v>4033</v>
      </c>
      <c r="O165" s="12" t="str">
        <f>VLOOKUP(B165,SAOM!B$2:I1158,8,0)</f>
        <v>-</v>
      </c>
      <c r="P165" s="12" t="str">
        <f>VLOOKUP(B165,AG_Lider!A$1:F1516,6,0)</f>
        <v>VODANET</v>
      </c>
      <c r="Q165" s="17" t="str">
        <f>VLOOKUP(B165,SAOM!B$2:J1158,9,0)</f>
        <v>ROBERTA SILVA ANDRADE</v>
      </c>
      <c r="R165" s="12" t="str">
        <f>VLOOKUP(B165,SAOM!B$2:K1604,10,0)</f>
        <v>RUA RIO DE JANEIRO, 51</v>
      </c>
      <c r="S165" s="17" t="str">
        <f>VLOOKUP(B165,SAOM!B$2:L1884,11,0)</f>
        <v>(37)3344-1139</v>
      </c>
      <c r="T165" s="33"/>
      <c r="U165" s="8" t="str">
        <f>VLOOKUP(B165,SAOM!B$2:M1464,12,0)</f>
        <v>-</v>
      </c>
      <c r="V165" s="12"/>
      <c r="W165" s="8"/>
      <c r="X165" s="39"/>
      <c r="Y165" s="41"/>
      <c r="Z165" s="39" t="s">
        <v>4611</v>
      </c>
      <c r="AA165" s="42">
        <v>41078</v>
      </c>
      <c r="AB165" s="8"/>
    </row>
    <row r="166" spans="1:28" s="61" customFormat="1">
      <c r="A166" s="23">
        <v>848</v>
      </c>
      <c r="B166" s="75" t="s">
        <v>1007</v>
      </c>
      <c r="C166" s="12">
        <v>40952</v>
      </c>
      <c r="D166" s="12">
        <f t="shared" si="7"/>
        <v>40997</v>
      </c>
      <c r="E166" s="47">
        <f>C166+60</f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1024</v>
      </c>
      <c r="K166" s="8" t="s">
        <v>1057</v>
      </c>
      <c r="L166" s="8" t="s">
        <v>1058</v>
      </c>
      <c r="M166" s="9" t="str">
        <f>VLOOKUP(B166,SAOM!B$2:H1159,7,0)</f>
        <v>SES-JABA-0848</v>
      </c>
      <c r="N166" s="24">
        <v>4033</v>
      </c>
      <c r="O166" s="12">
        <f>VLOOKUP(B166,SAOM!B$2:I1159,8,0)</f>
        <v>40974</v>
      </c>
      <c r="P166" s="12" t="str">
        <f>VLOOKUP(B166,AG_Lider!A$1:F1517,6,0)</f>
        <v>CONCLUÍDO</v>
      </c>
      <c r="Q166" s="17" t="str">
        <f>VLOOKUP(B166,SAOM!B$2:J1159,9,0)</f>
        <v>CHARLES AGEU DOS SANTOS</v>
      </c>
      <c r="R166" s="12" t="str">
        <f>VLOOKUP(B166,SAOM!B$2:K1605,10,0)</f>
        <v>Rua ANTENOR FLORUNCIO DIAS, 0 - SAO JOSE I</v>
      </c>
      <c r="S166" s="17" t="str">
        <f>VLOOKUP(B166,SAOM!B$2:L1885,11,0)</f>
        <v>(37) 3354-1119</v>
      </c>
      <c r="T166" s="33">
        <v>40969</v>
      </c>
      <c r="U166" s="8" t="str">
        <f>VLOOKUP(B166,SAOM!B$2:M1465,12,0)</f>
        <v>00:20:0E:10:49:EC</v>
      </c>
      <c r="V166" s="12">
        <v>40974</v>
      </c>
      <c r="W166" s="8" t="s">
        <v>1584</v>
      </c>
      <c r="X166" s="39">
        <v>40974</v>
      </c>
      <c r="Y166" s="41"/>
      <c r="Z166" s="105"/>
      <c r="AA166" s="42">
        <v>40974</v>
      </c>
      <c r="AB166" s="42"/>
    </row>
    <row r="167" spans="1:28" s="61" customFormat="1">
      <c r="A167" s="23">
        <v>861</v>
      </c>
      <c r="B167" s="75" t="s">
        <v>1008</v>
      </c>
      <c r="C167" s="12">
        <v>40952</v>
      </c>
      <c r="D167" s="12">
        <v>41086</v>
      </c>
      <c r="E167" s="47">
        <v>41086</v>
      </c>
      <c r="F167" s="12">
        <v>40967</v>
      </c>
      <c r="G167" s="7" t="s">
        <v>519</v>
      </c>
      <c r="H167" s="7" t="s">
        <v>501</v>
      </c>
      <c r="I167" s="7" t="s">
        <v>503</v>
      </c>
      <c r="J167" s="8" t="s">
        <v>1025</v>
      </c>
      <c r="K167" s="8" t="s">
        <v>1059</v>
      </c>
      <c r="L167" s="8" t="s">
        <v>1060</v>
      </c>
      <c r="M167" s="9" t="str">
        <f>VLOOKUP(B167,SAOM!B$2:H1160,7,0)</f>
        <v>SES-DOIO-0861</v>
      </c>
      <c r="N167" s="24">
        <v>4033</v>
      </c>
      <c r="O167" s="12">
        <f>VLOOKUP(B167,SAOM!B$2:I1160,8,0)</f>
        <v>41079</v>
      </c>
      <c r="P167" s="12" t="str">
        <f>VLOOKUP(B167,AG_Lider!A$1:F1518,6,0)</f>
        <v>VODANET</v>
      </c>
      <c r="Q167" s="17" t="str">
        <f>VLOOKUP(B167,SAOM!B$2:J1160,9,0)</f>
        <v>WALDILENE BARCELLOS CUNHA</v>
      </c>
      <c r="R167" s="12" t="str">
        <f>VLOOKUP(B167,SAOM!B$2:K1606,10,0)</f>
        <v>Rua GERALDINO LESSA, 0 - CENTRO</v>
      </c>
      <c r="S167" s="17" t="str">
        <f>VLOOKUP(B167,SAOM!B$2:L1886,11,0)</f>
        <v>(31) 3857-1874</v>
      </c>
      <c r="T167" s="33"/>
      <c r="U167" s="8" t="str">
        <f>VLOOKUP(B167,SAOM!B$2:M1466,12,0)</f>
        <v>00:20:0e:10:51:c7</v>
      </c>
      <c r="V167" s="12">
        <v>41079</v>
      </c>
      <c r="W167" s="8" t="s">
        <v>2337</v>
      </c>
      <c r="X167" s="39">
        <v>41079</v>
      </c>
      <c r="Y167" s="41"/>
      <c r="Z167" s="39" t="s">
        <v>4036</v>
      </c>
      <c r="AA167" s="42">
        <v>41060</v>
      </c>
      <c r="AB167" s="42" t="s">
        <v>4512</v>
      </c>
    </row>
    <row r="168" spans="1:28" s="61" customFormat="1">
      <c r="A168" s="23">
        <v>832</v>
      </c>
      <c r="B168" s="75" t="s">
        <v>1009</v>
      </c>
      <c r="C168" s="12">
        <v>40952</v>
      </c>
      <c r="D168" s="12">
        <f>E168</f>
        <v>41108</v>
      </c>
      <c r="E168" s="47">
        <v>41108</v>
      </c>
      <c r="F168" s="12">
        <v>40967</v>
      </c>
      <c r="G168" s="44" t="s">
        <v>756</v>
      </c>
      <c r="H168" s="7" t="s">
        <v>501</v>
      </c>
      <c r="I168" s="7" t="s">
        <v>503</v>
      </c>
      <c r="J168" s="8" t="s">
        <v>1026</v>
      </c>
      <c r="K168" s="8" t="s">
        <v>1059</v>
      </c>
      <c r="L168" s="8" t="s">
        <v>1060</v>
      </c>
      <c r="M168" s="9" t="str">
        <f>VLOOKUP(B168,SAOM!B$2:H1161,7,0)</f>
        <v>-</v>
      </c>
      <c r="N168" s="24">
        <v>4033</v>
      </c>
      <c r="O168" s="12" t="str">
        <f>VLOOKUP(B168,SAOM!B$2:I1161,8,0)</f>
        <v>-</v>
      </c>
      <c r="P168" s="12" t="str">
        <f>VLOOKUP(B168,AG_Lider!A$1:F1519,6,0)</f>
        <v>VODANET</v>
      </c>
      <c r="Q168" s="17" t="str">
        <f>VLOOKUP(B168,SAOM!B$2:J1161,9,0)</f>
        <v>FLAVIO DINIZ ALMEIDA</v>
      </c>
      <c r="R168" s="12" t="str">
        <f>VLOOKUP(B168,SAOM!B$2:K1607,10,0)</f>
        <v>Praça AUGUSTINHO ALVES DE ARAUJO, 26 - CENTRO.</v>
      </c>
      <c r="S168" s="17" t="str">
        <f>VLOOKUP(B168,SAOM!B$2:L1887,11,0)</f>
        <v>(32) 3425-1310</v>
      </c>
      <c r="T168" s="33"/>
      <c r="U168" s="8" t="str">
        <f>VLOOKUP(B168,SAOM!B$2:M1467,12,0)</f>
        <v>-</v>
      </c>
      <c r="V168" s="12"/>
      <c r="W168" s="8"/>
      <c r="X168" s="39"/>
      <c r="Y168" s="41"/>
      <c r="Z168" s="39" t="s">
        <v>4628</v>
      </c>
      <c r="AA168" s="42">
        <v>41078</v>
      </c>
      <c r="AB168" s="8"/>
    </row>
    <row r="169" spans="1:28" s="61" customFormat="1">
      <c r="A169" s="23">
        <v>870</v>
      </c>
      <c r="B169" s="75" t="s">
        <v>1537</v>
      </c>
      <c r="C169" s="12">
        <v>40954</v>
      </c>
      <c r="D169" s="12">
        <f t="shared" si="7"/>
        <v>40999</v>
      </c>
      <c r="E169" s="47">
        <f>C169+60</f>
        <v>41014</v>
      </c>
      <c r="F169" s="47" t="s">
        <v>503</v>
      </c>
      <c r="G169" s="7" t="s">
        <v>519</v>
      </c>
      <c r="H169" s="7" t="s">
        <v>687</v>
      </c>
      <c r="I169" s="7" t="s">
        <v>503</v>
      </c>
      <c r="J169" s="8" t="s">
        <v>1067</v>
      </c>
      <c r="K169" s="8" t="s">
        <v>1074</v>
      </c>
      <c r="L169" s="8" t="s">
        <v>1075</v>
      </c>
      <c r="M169" s="9" t="str">
        <f>VLOOKUP(B169,SAOM!B$2:H1162,7,0)</f>
        <v>SES-ITCU-0870</v>
      </c>
      <c r="N169" s="24">
        <v>4033</v>
      </c>
      <c r="O169" s="12">
        <f>VLOOKUP(B169,SAOM!B$2:I1162,8,0)</f>
        <v>40989</v>
      </c>
      <c r="P169" s="12" t="e">
        <f>VLOOKUP(B169,AG_Lider!A$1:F1520,6,0)</f>
        <v>#N/A</v>
      </c>
      <c r="Q169" s="17" t="str">
        <f>VLOOKUP(B169,SAOM!B$2:J1162,9,0)</f>
        <v>LIVIA LOPES MOREIRA</v>
      </c>
      <c r="R169" s="12" t="str">
        <f>VLOOKUP(B169,SAOM!B$2:K1608,10,0)</f>
        <v>avenida JOSE FRANCISCO DA SILVA, 0 - CENTRO</v>
      </c>
      <c r="S169" s="17" t="str">
        <f>VLOOKUP(B169,SAOM!B$2:L1888,11,0)</f>
        <v>(31) 3572-1255</v>
      </c>
      <c r="T169" s="33"/>
      <c r="U169" s="8" t="str">
        <f>VLOOKUP(B169,SAOM!B$2:M1468,12,0)</f>
        <v>00:20:0E:10:48:FA</v>
      </c>
      <c r="V169" s="12">
        <v>40989</v>
      </c>
      <c r="W169" s="8" t="s">
        <v>967</v>
      </c>
      <c r="X169" s="39">
        <v>40989</v>
      </c>
      <c r="Y169" s="41"/>
      <c r="Z169" s="105"/>
      <c r="AA169" s="42">
        <v>40989</v>
      </c>
      <c r="AB169" s="8"/>
    </row>
    <row r="170" spans="1:28" s="61" customFormat="1">
      <c r="A170" s="23">
        <v>846</v>
      </c>
      <c r="B170" s="75" t="s">
        <v>1538</v>
      </c>
      <c r="C170" s="12">
        <v>40954</v>
      </c>
      <c r="D170" s="12">
        <f t="shared" si="7"/>
        <v>40999</v>
      </c>
      <c r="E170" s="47">
        <f>C170+60</f>
        <v>41014</v>
      </c>
      <c r="F170" s="47" t="s">
        <v>503</v>
      </c>
      <c r="G170" s="7" t="s">
        <v>519</v>
      </c>
      <c r="H170" s="7" t="s">
        <v>687</v>
      </c>
      <c r="I170" s="7" t="s">
        <v>503</v>
      </c>
      <c r="J170" s="8" t="s">
        <v>1068</v>
      </c>
      <c r="K170" s="8" t="s">
        <v>1076</v>
      </c>
      <c r="L170" s="8" t="s">
        <v>1077</v>
      </c>
      <c r="M170" s="9" t="str">
        <f>VLOOKUP(B170,SAOM!B$2:H1163,7,0)</f>
        <v>SES-LADA-0846</v>
      </c>
      <c r="N170" s="24">
        <v>4033</v>
      </c>
      <c r="O170" s="12">
        <f>VLOOKUP(B170,SAOM!B$2:I1163,8,0)</f>
        <v>40973</v>
      </c>
      <c r="P170" s="12" t="e">
        <f>VLOOKUP(B170,AG_Lider!A$1:F1521,6,0)</f>
        <v>#N/A</v>
      </c>
      <c r="Q170" s="17" t="str">
        <f>VLOOKUP(B170,SAOM!B$2:J1163,9,0)</f>
        <v>JANAINA RESENDE DE SOUSA</v>
      </c>
      <c r="R170" s="12" t="str">
        <f>VLOOKUP(B170,SAOM!B$2:K1609,10,0)</f>
        <v>praça AMARO LOPES, 606 - CENTRO</v>
      </c>
      <c r="S170" s="17" t="str">
        <f>VLOOKUP(B170,SAOM!B$2:L1889,11,0)</f>
        <v>(32) 3363-2090</v>
      </c>
      <c r="T170" s="33">
        <v>40969</v>
      </c>
      <c r="U170" s="8" t="str">
        <f>VLOOKUP(B170,SAOM!B$2:M1469,12,0)</f>
        <v>00:20:0E:10:48:9C</v>
      </c>
      <c r="V170" s="12">
        <v>40973</v>
      </c>
      <c r="W170" s="8" t="s">
        <v>967</v>
      </c>
      <c r="X170" s="39">
        <v>40973</v>
      </c>
      <c r="Y170" s="41"/>
      <c r="Z170" s="105"/>
      <c r="AA170" s="42">
        <v>40974</v>
      </c>
      <c r="AB170" s="8"/>
    </row>
    <row r="171" spans="1:28" s="61" customFormat="1">
      <c r="A171" s="23">
        <v>866</v>
      </c>
      <c r="B171" s="75" t="s">
        <v>1395</v>
      </c>
      <c r="C171" s="12">
        <v>40954</v>
      </c>
      <c r="D171" s="12">
        <f t="shared" si="7"/>
        <v>40999</v>
      </c>
      <c r="E171" s="47">
        <f>C171+60</f>
        <v>41014</v>
      </c>
      <c r="F171" s="47" t="s">
        <v>503</v>
      </c>
      <c r="G171" s="7" t="s">
        <v>519</v>
      </c>
      <c r="H171" s="7" t="s">
        <v>501</v>
      </c>
      <c r="I171" s="7" t="s">
        <v>503</v>
      </c>
      <c r="J171" s="8" t="s">
        <v>1070</v>
      </c>
      <c r="K171" s="8" t="s">
        <v>1080</v>
      </c>
      <c r="L171" s="8" t="s">
        <v>1081</v>
      </c>
      <c r="M171" s="9" t="str">
        <f>VLOOKUP(B171,SAOM!B$2:H1165,7,0)</f>
        <v>SES-GUAL-0866</v>
      </c>
      <c r="N171" s="24">
        <v>4033</v>
      </c>
      <c r="O171" s="12">
        <f>VLOOKUP(B171,SAOM!B$2:I1165,8,0)</f>
        <v>40967</v>
      </c>
      <c r="P171" s="12" t="str">
        <f>VLOOKUP(B171,AG_Lider!A$1:F1523,6,0)</f>
        <v>CONCLUÍDO</v>
      </c>
      <c r="Q171" s="17" t="str">
        <f>VLOOKUP(B171,SAOM!B$2:J1165,9,0)</f>
        <v>JACIANE COELHO GONÇALVES</v>
      </c>
      <c r="R171" s="12" t="str">
        <f>VLOOKUP(B171,SAOM!B$2:K1611,10,0)</f>
        <v>avenida PADRE GINCRONIO, 0 - CENTRO</v>
      </c>
      <c r="S171" s="17" t="str">
        <f>VLOOKUP(B171,SAOM!B$2:L1891,11,0)</f>
        <v>(32) 8425-0970</v>
      </c>
      <c r="T171" s="33"/>
      <c r="U171" s="8" t="str">
        <f>VLOOKUP(B171,SAOM!B$2:M1471,12,0)</f>
        <v>00:20:0E:10:4A:3A</v>
      </c>
      <c r="V171" s="12">
        <v>40966</v>
      </c>
      <c r="W171" s="8" t="s">
        <v>1979</v>
      </c>
      <c r="X171" s="39">
        <v>40967</v>
      </c>
      <c r="Y171" s="41">
        <v>40984</v>
      </c>
      <c r="Z171" s="105" t="s">
        <v>2691</v>
      </c>
      <c r="AA171" s="42">
        <v>40968</v>
      </c>
      <c r="AB171" s="8"/>
    </row>
    <row r="172" spans="1:28" s="61" customFormat="1">
      <c r="A172" s="23">
        <v>818</v>
      </c>
      <c r="B172" s="75" t="s">
        <v>1490</v>
      </c>
      <c r="C172" s="12">
        <v>40954</v>
      </c>
      <c r="D172" s="47">
        <v>41077</v>
      </c>
      <c r="E172" s="47">
        <f>D172+15</f>
        <v>41092</v>
      </c>
      <c r="F172" s="12">
        <v>41015</v>
      </c>
      <c r="G172" s="44" t="s">
        <v>756</v>
      </c>
      <c r="H172" s="7" t="s">
        <v>501</v>
      </c>
      <c r="I172" s="7" t="s">
        <v>508</v>
      </c>
      <c r="J172" s="8" t="s">
        <v>1071</v>
      </c>
      <c r="K172" s="8" t="s">
        <v>1082</v>
      </c>
      <c r="L172" s="8" t="s">
        <v>1083</v>
      </c>
      <c r="M172" s="9" t="str">
        <f>VLOOKUP(B172,SAOM!B$2:H1166,7,0)</f>
        <v>-</v>
      </c>
      <c r="N172" s="24">
        <v>4033</v>
      </c>
      <c r="O172" s="12" t="str">
        <f>VLOOKUP(B172,SAOM!B$2:I1166,8,0)</f>
        <v>-</v>
      </c>
      <c r="P172" s="12" t="str">
        <f>VLOOKUP(B172,AG_Lider!A$1:F1524,6,0)</f>
        <v>VODANET</v>
      </c>
      <c r="Q172" s="17" t="str">
        <f>VLOOKUP(B172,SAOM!B$2:J1166,9,0)</f>
        <v>Eduarda Furlani Ribeiro</v>
      </c>
      <c r="R172" s="12" t="str">
        <f>VLOOKUP(B172,SAOM!B$2:K1612,10,0)</f>
        <v>Rua Antonio Nunes, 0 - Centro</v>
      </c>
      <c r="S172" s="17" t="str">
        <f>VLOOKUP(B172,SAOM!B$2:L1892,11,0)</f>
        <v>(32) 3727-1134</v>
      </c>
      <c r="T172" s="33"/>
      <c r="U172" s="8" t="str">
        <f>VLOOKUP(B172,SAOM!B$2:M1472,12,0)</f>
        <v>-</v>
      </c>
      <c r="V172" s="12"/>
      <c r="W172" s="8"/>
      <c r="X172" s="39"/>
      <c r="Y172" s="41"/>
      <c r="Z172" s="105" t="s">
        <v>4517</v>
      </c>
      <c r="AA172" s="42">
        <v>41079</v>
      </c>
      <c r="AB172" s="8"/>
    </row>
    <row r="173" spans="1:28" s="61" customFormat="1">
      <c r="A173" s="23">
        <v>868</v>
      </c>
      <c r="B173" s="75" t="s">
        <v>1489</v>
      </c>
      <c r="C173" s="12">
        <v>40954</v>
      </c>
      <c r="D173" s="12">
        <f>E173</f>
        <v>41108</v>
      </c>
      <c r="E173" s="47">
        <v>41108</v>
      </c>
      <c r="F173" s="12">
        <v>40977</v>
      </c>
      <c r="G173" s="44" t="s">
        <v>756</v>
      </c>
      <c r="H173" s="7" t="s">
        <v>501</v>
      </c>
      <c r="I173" s="7" t="s">
        <v>503</v>
      </c>
      <c r="J173" s="8" t="s">
        <v>1072</v>
      </c>
      <c r="K173" s="8" t="s">
        <v>1084</v>
      </c>
      <c r="L173" s="8" t="s">
        <v>1085</v>
      </c>
      <c r="M173" s="9" t="str">
        <f>VLOOKUP(B173,SAOM!B$2:H1167,7,0)</f>
        <v>-</v>
      </c>
      <c r="N173" s="24">
        <v>4035</v>
      </c>
      <c r="O173" s="12" t="str">
        <f>VLOOKUP(B173,SAOM!B$2:I1167,8,0)</f>
        <v>-</v>
      </c>
      <c r="P173" s="12" t="str">
        <f>VLOOKUP(B173,AG_Lider!A$1:F1525,6,0)</f>
        <v>VODANET</v>
      </c>
      <c r="Q173" s="17" t="str">
        <f>VLOOKUP(B173,SAOM!B$2:J1167,9,0)</f>
        <v>MAYRA DARLANE CAPUCHINO DE OLIVEIRA</v>
      </c>
      <c r="R173" s="12" t="str">
        <f>VLOOKUP(B173,SAOM!B$2:K1613,10,0)</f>
        <v>avenida B, 0 - CENTRO</v>
      </c>
      <c r="S173" s="17" t="str">
        <f>VLOOKUP(B173,SAOM!B$2:L1893,11,0)</f>
        <v>(38) 3824-9221 -</v>
      </c>
      <c r="T173" s="33"/>
      <c r="U173" s="8" t="str">
        <f>VLOOKUP(B173,SAOM!B$2:M1473,12,0)</f>
        <v>-</v>
      </c>
      <c r="V173" s="12"/>
      <c r="W173" s="8"/>
      <c r="X173" s="39"/>
      <c r="Y173" s="41"/>
      <c r="Z173" s="105" t="s">
        <v>4586</v>
      </c>
      <c r="AA173" s="42">
        <v>41078</v>
      </c>
      <c r="AB173" s="8"/>
    </row>
    <row r="174" spans="1:28" s="61" customFormat="1">
      <c r="A174" s="43">
        <v>844</v>
      </c>
      <c r="B174" s="75" t="s">
        <v>1488</v>
      </c>
      <c r="C174" s="12">
        <v>40954</v>
      </c>
      <c r="D174" s="12">
        <f t="shared" si="7"/>
        <v>40999</v>
      </c>
      <c r="E174" s="47">
        <f>C174+60</f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1073</v>
      </c>
      <c r="K174" s="8" t="s">
        <v>1086</v>
      </c>
      <c r="L174" s="8" t="s">
        <v>1087</v>
      </c>
      <c r="M174" s="9" t="str">
        <f>VLOOKUP(B174,SAOM!B$2:H1168,7,0)</f>
        <v>SES-MATA-0844</v>
      </c>
      <c r="N174" s="24">
        <v>4035</v>
      </c>
      <c r="O174" s="12">
        <f>VLOOKUP(B174,SAOM!B$2:I1168,8,0)</f>
        <v>41012</v>
      </c>
      <c r="P174" s="12" t="str">
        <f>VLOOKUP(B174,AG_Lider!A$1:F1526,6,0)</f>
        <v>CONCLUÍDO</v>
      </c>
      <c r="Q174" s="17" t="str">
        <f>VLOOKUP(B174,SAOM!B$2:J1168,9,0)</f>
        <v>GABRIELA CAMARGOS FONSECA</v>
      </c>
      <c r="R174" s="12" t="str">
        <f>VLOOKUP(B174,SAOM!B$2:K1614,10,0)</f>
        <v>praça PIO XXII, 0 - CENTRO</v>
      </c>
      <c r="S174" s="17" t="str">
        <f>VLOOKUP(B174,SAOM!B$2:L1894,11,0)</f>
        <v>(33) 3514-1629</v>
      </c>
      <c r="T174" s="33"/>
      <c r="U174" s="8" t="str">
        <f>VLOOKUP(B174,SAOM!B$2:M1474,12,0)</f>
        <v>00:20:0e:10:48:84</v>
      </c>
      <c r="V174" s="12">
        <v>41012</v>
      </c>
      <c r="W174" s="8" t="s">
        <v>2262</v>
      </c>
      <c r="X174" s="39">
        <v>41012</v>
      </c>
      <c r="Y174" s="41"/>
      <c r="Z174" s="105"/>
      <c r="AA174" s="42">
        <v>41015</v>
      </c>
      <c r="AB174" s="8"/>
    </row>
    <row r="175" spans="1:28" s="61" customFormat="1">
      <c r="A175" s="23">
        <v>833</v>
      </c>
      <c r="B175" s="75" t="s">
        <v>1090</v>
      </c>
      <c r="C175" s="12">
        <v>40953</v>
      </c>
      <c r="D175" s="12">
        <v>41086</v>
      </c>
      <c r="E175" s="47">
        <f>D175+15</f>
        <v>41101</v>
      </c>
      <c r="F175" s="12">
        <v>40967</v>
      </c>
      <c r="G175" s="7" t="s">
        <v>756</v>
      </c>
      <c r="H175" s="7" t="s">
        <v>501</v>
      </c>
      <c r="I175" s="7" t="s">
        <v>503</v>
      </c>
      <c r="J175" s="8" t="s">
        <v>1089</v>
      </c>
      <c r="K175" s="8" t="s">
        <v>1159</v>
      </c>
      <c r="L175" s="8" t="s">
        <v>1160</v>
      </c>
      <c r="M175" s="9" t="str">
        <f>VLOOKUP(B175,SAOM!B$2:H1169,7,0)</f>
        <v>-</v>
      </c>
      <c r="N175" s="24">
        <v>4035</v>
      </c>
      <c r="O175" s="12" t="str">
        <f>VLOOKUP(B175,SAOM!B$2:I1169,8,0)</f>
        <v>-</v>
      </c>
      <c r="P175" s="12" t="str">
        <f>VLOOKUP(B175,AG_Lider!A$1:F1527,6,0)</f>
        <v>VODANET</v>
      </c>
      <c r="Q175" s="17" t="str">
        <f>VLOOKUP(B175,SAOM!B$2:J1169,9,0)</f>
        <v>JANMILE ANGELA PIMENTA</v>
      </c>
      <c r="R175" s="12" t="str">
        <f>VLOOKUP(B175,SAOM!B$2:K1615,10,0)</f>
        <v>Rua EMILIO LAGO PIMENTA, 106 - BARRO PRETO</v>
      </c>
      <c r="S175" s="17" t="str">
        <f>VLOOKUP(B175,SAOM!B$2:L1895,11,0)</f>
        <v>(33) 3725-1474</v>
      </c>
      <c r="T175" s="33"/>
      <c r="U175" s="8" t="str">
        <f>VLOOKUP(B175,SAOM!B$2:M1475,12,0)</f>
        <v>-</v>
      </c>
      <c r="V175" s="12"/>
      <c r="W175" s="8"/>
      <c r="X175" s="39"/>
      <c r="Y175" s="41"/>
      <c r="Z175" s="39" t="s">
        <v>4035</v>
      </c>
      <c r="AA175" s="42">
        <v>41060</v>
      </c>
      <c r="AB175" s="8"/>
    </row>
    <row r="176" spans="1:28" s="61" customFormat="1">
      <c r="A176" s="23">
        <v>835</v>
      </c>
      <c r="B176" s="75" t="s">
        <v>1094</v>
      </c>
      <c r="C176" s="12">
        <v>40953</v>
      </c>
      <c r="D176" s="12">
        <f t="shared" si="7"/>
        <v>40998</v>
      </c>
      <c r="E176" s="47" t="s">
        <v>503</v>
      </c>
      <c r="F176" s="12">
        <v>40990</v>
      </c>
      <c r="G176" s="7" t="s">
        <v>768</v>
      </c>
      <c r="H176" s="7" t="s">
        <v>687</v>
      </c>
      <c r="I176" s="7" t="s">
        <v>508</v>
      </c>
      <c r="J176" s="8" t="s">
        <v>1095</v>
      </c>
      <c r="K176" s="8" t="s">
        <v>1161</v>
      </c>
      <c r="L176" s="8" t="s">
        <v>1162</v>
      </c>
      <c r="M176" s="9" t="str">
        <f>VLOOKUP(B176,SAOM!B$2:H1170,7,0)</f>
        <v>SES-RIMA-0835</v>
      </c>
      <c r="N176" s="24">
        <v>4033</v>
      </c>
      <c r="O176" s="12">
        <f>VLOOKUP(B176,SAOM!B$2:I1170,8,0)</f>
        <v>40975</v>
      </c>
      <c r="P176" s="12" t="e">
        <f>VLOOKUP(B176,AG_Lider!A$1:F1528,6,0)</f>
        <v>#N/A</v>
      </c>
      <c r="Q176" s="17" t="str">
        <f>VLOOKUP(B176,SAOM!B$2:J1170,9,0)</f>
        <v>GEOVANI GERALDO RESENDE</v>
      </c>
      <c r="R176" s="12" t="str">
        <f>VLOOKUP(B176,SAOM!B$2:K1616,10,0)</f>
        <v>Rua ANINHA MARÇAL, 282 - CENTRO</v>
      </c>
      <c r="S176" s="17" t="str">
        <f>VLOOKUP(B176,SAOM!B$2:L1896,11,0)</f>
        <v>(31) 3545-1236</v>
      </c>
      <c r="T176" s="33"/>
      <c r="U176" s="8" t="str">
        <f>VLOOKUP(B176,SAOM!B$2:M1476,12,0)</f>
        <v>-</v>
      </c>
      <c r="V176" s="12"/>
      <c r="W176" s="8"/>
      <c r="X176" s="39"/>
      <c r="Y176" s="41"/>
      <c r="Z176" s="105" t="s">
        <v>2287</v>
      </c>
      <c r="AA176" s="42">
        <v>40980</v>
      </c>
      <c r="AB176" s="8"/>
    </row>
    <row r="177" spans="1:28" s="61" customFormat="1">
      <c r="A177" s="23">
        <v>838</v>
      </c>
      <c r="B177" s="75" t="s">
        <v>1099</v>
      </c>
      <c r="C177" s="12">
        <v>40953</v>
      </c>
      <c r="D177" s="12">
        <f>E177</f>
        <v>41109</v>
      </c>
      <c r="E177" s="47">
        <v>41109</v>
      </c>
      <c r="F177" s="12">
        <v>40967</v>
      </c>
      <c r="G177" s="44" t="s">
        <v>756</v>
      </c>
      <c r="H177" s="7" t="s">
        <v>501</v>
      </c>
      <c r="I177" s="7" t="s">
        <v>503</v>
      </c>
      <c r="J177" s="8" t="s">
        <v>1100</v>
      </c>
      <c r="K177" s="8" t="s">
        <v>1163</v>
      </c>
      <c r="L177" s="8" t="s">
        <v>1164</v>
      </c>
      <c r="M177" s="9" t="str">
        <f>VLOOKUP(B177,SAOM!B$2:H1171,7,0)</f>
        <v>-</v>
      </c>
      <c r="N177" s="24">
        <v>4033</v>
      </c>
      <c r="O177" s="12" t="str">
        <f>VLOOKUP(B177,SAOM!B$2:I1171,8,0)</f>
        <v>-</v>
      </c>
      <c r="P177" s="12" t="str">
        <f>VLOOKUP(B177,AG_Lider!A$1:F1529,6,0)</f>
        <v>VODANET</v>
      </c>
      <c r="Q177" s="17" t="str">
        <f>VLOOKUP(B177,SAOM!B$2:J1171,9,0)</f>
        <v>DANIEL CESAR RESENDE</v>
      </c>
      <c r="R177" s="12" t="str">
        <f>VLOOKUP(B177,SAOM!B$2:K1617,10,0)</f>
        <v>Rua VIRGILIO MACHADO DE CASTRO, 0 - DIVINEIA</v>
      </c>
      <c r="S177" s="17" t="str">
        <f>VLOOKUP(B177,SAOM!B$2:L1897,11,0)</f>
        <v>(34) 3663-1718</v>
      </c>
      <c r="T177" s="33"/>
      <c r="U177" s="8" t="str">
        <f>VLOOKUP(B177,SAOM!B$2:M1477,12,0)</f>
        <v>-</v>
      </c>
      <c r="V177" s="12"/>
      <c r="W177" s="8"/>
      <c r="X177" s="39"/>
      <c r="Y177" s="41"/>
      <c r="Z177" s="39" t="s">
        <v>4613</v>
      </c>
      <c r="AA177" s="42">
        <v>41078</v>
      </c>
      <c r="AB177" s="8"/>
    </row>
    <row r="178" spans="1:28" s="61" customFormat="1">
      <c r="A178" s="43">
        <v>840</v>
      </c>
      <c r="B178" s="75" t="s">
        <v>1104</v>
      </c>
      <c r="C178" s="12">
        <v>40953</v>
      </c>
      <c r="D178" s="12">
        <f t="shared" si="7"/>
        <v>40998</v>
      </c>
      <c r="E178" s="47">
        <f>C178+60</f>
        <v>41013</v>
      </c>
      <c r="F178" s="47" t="s">
        <v>503</v>
      </c>
      <c r="G178" s="7" t="s">
        <v>519</v>
      </c>
      <c r="H178" s="7" t="s">
        <v>501</v>
      </c>
      <c r="I178" s="7" t="s">
        <v>503</v>
      </c>
      <c r="J178" s="8" t="s">
        <v>1105</v>
      </c>
      <c r="K178" s="8" t="s">
        <v>1165</v>
      </c>
      <c r="L178" s="8" t="s">
        <v>1166</v>
      </c>
      <c r="M178" s="9" t="str">
        <f>VLOOKUP(B178,SAOM!B$2:H1172,7,0)</f>
        <v>SES-NORA-0840</v>
      </c>
      <c r="N178" s="24">
        <v>4033</v>
      </c>
      <c r="O178" s="12">
        <f>VLOOKUP(B178,SAOM!B$2:I1172,8,0)</f>
        <v>41010</v>
      </c>
      <c r="P178" s="12" t="str">
        <f>VLOOKUP(B178,AG_Lider!A$1:F1530,6,0)</f>
        <v>CONCLUÍDO</v>
      </c>
      <c r="Q178" s="17" t="str">
        <f>VLOOKUP(B178,SAOM!B$2:J1172,9,0)</f>
        <v>CLAUDINEIA MARA ALVARENGA FAUSTINO</v>
      </c>
      <c r="R178" s="12" t="str">
        <f>VLOOKUP(B178,SAOM!B$2:K1618,10,0)</f>
        <v>Rua DO OURO, 539 - MANJAHY</v>
      </c>
      <c r="S178" s="17" t="str">
        <f>VLOOKUP(B178,SAOM!B$2:L1898,11,0)</f>
        <v>(31) 3861-1111</v>
      </c>
      <c r="T178" s="33"/>
      <c r="U178" s="8" t="str">
        <f>VLOOKUP(B178,SAOM!B$2:M1478,12,0)</f>
        <v>00:20:0E:10:4A:2E</v>
      </c>
      <c r="V178" s="12">
        <v>41010</v>
      </c>
      <c r="W178" s="8" t="s">
        <v>1645</v>
      </c>
      <c r="X178" s="39">
        <v>41010</v>
      </c>
      <c r="Y178" s="41"/>
      <c r="Z178" s="105"/>
      <c r="AA178" s="42">
        <v>40984</v>
      </c>
      <c r="AB178" s="8"/>
    </row>
    <row r="179" spans="1:28" s="61" customFormat="1">
      <c r="A179" s="23">
        <v>841</v>
      </c>
      <c r="B179" s="75" t="s">
        <v>1109</v>
      </c>
      <c r="C179" s="12">
        <v>40953</v>
      </c>
      <c r="D179" s="47">
        <v>41083</v>
      </c>
      <c r="E179" s="47">
        <f>D179+15</f>
        <v>41098</v>
      </c>
      <c r="F179" s="12">
        <v>41009</v>
      </c>
      <c r="G179" s="44" t="s">
        <v>756</v>
      </c>
      <c r="H179" s="7" t="s">
        <v>501</v>
      </c>
      <c r="I179" s="7" t="s">
        <v>503</v>
      </c>
      <c r="J179" s="8" t="s">
        <v>1110</v>
      </c>
      <c r="K179" s="8" t="s">
        <v>1167</v>
      </c>
      <c r="L179" s="8" t="s">
        <v>1168</v>
      </c>
      <c r="M179" s="9" t="str">
        <f>VLOOKUP(B179,SAOM!B$2:H1173,7,0)</f>
        <v>SES-BAGA-0841</v>
      </c>
      <c r="N179" s="24">
        <v>4033</v>
      </c>
      <c r="O179" s="12">
        <f>VLOOKUP(B179,SAOM!B$2:I1173,8,0)</f>
        <v>40976</v>
      </c>
      <c r="P179" s="12" t="str">
        <f>VLOOKUP(B179,AG_Lider!A$1:F1531,6,0)</f>
        <v>VODANET</v>
      </c>
      <c r="Q179" s="17" t="str">
        <f>VLOOKUP(B179,SAOM!B$2:J1173,9,0)</f>
        <v>Poliane Ferreira Carvalho</v>
      </c>
      <c r="R179" s="12" t="str">
        <f>VLOOKUP(B179,SAOM!B$2:K1619,10,0)</f>
        <v>avenida Pedro Jose Pimenta, 0 - Centro</v>
      </c>
      <c r="S179" s="17" t="str">
        <f>VLOOKUP(B179,SAOM!B$2:L1899,11,0)</f>
        <v>(31) 3877-5528</v>
      </c>
      <c r="T179" s="33">
        <v>40969</v>
      </c>
      <c r="U179" s="8" t="str">
        <f>VLOOKUP(B179,SAOM!B$2:M1479,12,0)</f>
        <v>-</v>
      </c>
      <c r="V179" s="12"/>
      <c r="W179" s="8"/>
      <c r="X179" s="39"/>
      <c r="Y179" s="41"/>
      <c r="Z179" s="105" t="s">
        <v>4518</v>
      </c>
      <c r="AA179" s="42">
        <v>41079</v>
      </c>
      <c r="AB179" s="8"/>
    </row>
    <row r="180" spans="1:28" s="61" customFormat="1">
      <c r="A180" s="23">
        <v>847</v>
      </c>
      <c r="B180" s="75" t="s">
        <v>1114</v>
      </c>
      <c r="C180" s="12">
        <v>40953</v>
      </c>
      <c r="D180" s="12">
        <f>E180</f>
        <v>41110</v>
      </c>
      <c r="E180" s="47">
        <v>41110</v>
      </c>
      <c r="F180" s="12">
        <v>40967</v>
      </c>
      <c r="G180" s="44" t="s">
        <v>756</v>
      </c>
      <c r="H180" s="7" t="s">
        <v>501</v>
      </c>
      <c r="I180" s="7" t="s">
        <v>503</v>
      </c>
      <c r="J180" s="8" t="s">
        <v>1115</v>
      </c>
      <c r="K180" s="8" t="s">
        <v>1169</v>
      </c>
      <c r="L180" s="8" t="s">
        <v>1170</v>
      </c>
      <c r="M180" s="9" t="str">
        <f>VLOOKUP(B180,SAOM!B$2:H1174,7,0)</f>
        <v>-</v>
      </c>
      <c r="N180" s="24">
        <v>4033</v>
      </c>
      <c r="O180" s="12" t="str">
        <f>VLOOKUP(B180,SAOM!B$2:I1174,8,0)</f>
        <v>-</v>
      </c>
      <c r="P180" s="12" t="str">
        <f>VLOOKUP(B180,AG_Lider!A$1:F1532,6,0)</f>
        <v>VODANET</v>
      </c>
      <c r="Q180" s="17" t="str">
        <f>VLOOKUP(B180,SAOM!B$2:J1174,9,0)</f>
        <v>ALESSANDRO MAGNO RIBEIRO</v>
      </c>
      <c r="R180" s="12" t="str">
        <f>VLOOKUP(B180,SAOM!B$2:K1620,10,0)</f>
        <v>Rua CELSO SUL FERREIRA, 40 - FÁTIMA.</v>
      </c>
      <c r="S180" s="17" t="str">
        <f>VLOOKUP(B180,SAOM!B$2:L1900,11,0)</f>
        <v>(32) 3344-1307</v>
      </c>
      <c r="T180" s="33"/>
      <c r="U180" s="8" t="str">
        <f>VLOOKUP(B180,SAOM!B$2:M1480,12,0)</f>
        <v>-</v>
      </c>
      <c r="V180" s="12"/>
      <c r="W180" s="8"/>
      <c r="X180" s="39"/>
      <c r="Y180" s="41"/>
      <c r="Z180" s="39" t="s">
        <v>4653</v>
      </c>
      <c r="AA180" s="42">
        <v>41079</v>
      </c>
      <c r="AB180" s="8"/>
    </row>
    <row r="181" spans="1:28" s="61" customFormat="1">
      <c r="A181" s="23">
        <v>852</v>
      </c>
      <c r="B181" s="75" t="s">
        <v>1124</v>
      </c>
      <c r="C181" s="12">
        <v>40953</v>
      </c>
      <c r="D181" s="47">
        <v>41109</v>
      </c>
      <c r="E181" s="47">
        <f>D181+15</f>
        <v>41124</v>
      </c>
      <c r="F181" s="12">
        <v>40967</v>
      </c>
      <c r="G181" s="44" t="s">
        <v>756</v>
      </c>
      <c r="H181" s="7" t="s">
        <v>501</v>
      </c>
      <c r="I181" s="7" t="s">
        <v>508</v>
      </c>
      <c r="J181" s="8" t="s">
        <v>1125</v>
      </c>
      <c r="K181" s="8" t="s">
        <v>1173</v>
      </c>
      <c r="L181" s="8" t="s">
        <v>1174</v>
      </c>
      <c r="M181" s="9" t="str">
        <f>VLOOKUP(B181,SAOM!B$2:H1176,7,0)</f>
        <v>-</v>
      </c>
      <c r="N181" s="24">
        <v>4033</v>
      </c>
      <c r="O181" s="12" t="str">
        <f>VLOOKUP(B181,SAOM!B$2:I1176,8,0)</f>
        <v>-</v>
      </c>
      <c r="P181" s="12" t="str">
        <f>VLOOKUP(B181,AG_Lider!A$1:F1534,6,0)</f>
        <v>VODANET</v>
      </c>
      <c r="Q181" s="17" t="str">
        <f>VLOOKUP(B181,SAOM!B$2:J1176,9,0)</f>
        <v>BETANIA LAURET DE RESENDE TEIXEIRA</v>
      </c>
      <c r="R181" s="12" t="str">
        <f>VLOOKUP(B181,SAOM!B$2:K1622,10,0)</f>
        <v>Praça JOSE DIAS DE ANDRADE, 0 - CENTRO</v>
      </c>
      <c r="S181" s="17" t="str">
        <f>VLOOKUP(B181,SAOM!B$2:L1902,11,0)</f>
        <v>(31) 3898-1182</v>
      </c>
      <c r="T181" s="33"/>
      <c r="U181" s="8" t="str">
        <f>VLOOKUP(B181,SAOM!B$2:M1482,12,0)</f>
        <v>-</v>
      </c>
      <c r="V181" s="12"/>
      <c r="W181" s="8"/>
      <c r="X181" s="39"/>
      <c r="Y181" s="41"/>
      <c r="Z181" s="39" t="s">
        <v>4521</v>
      </c>
      <c r="AA181" s="42">
        <v>41079</v>
      </c>
      <c r="AB181" s="42"/>
    </row>
    <row r="182" spans="1:28" s="61" customFormat="1">
      <c r="A182" s="23">
        <v>856</v>
      </c>
      <c r="B182" s="75" t="s">
        <v>1134</v>
      </c>
      <c r="C182" s="12">
        <v>40953</v>
      </c>
      <c r="D182" s="12">
        <f>E182</f>
        <v>41110</v>
      </c>
      <c r="E182" s="47">
        <v>41110</v>
      </c>
      <c r="F182" s="12">
        <v>40967</v>
      </c>
      <c r="G182" s="44" t="s">
        <v>756</v>
      </c>
      <c r="H182" s="7" t="s">
        <v>501</v>
      </c>
      <c r="I182" s="7" t="s">
        <v>503</v>
      </c>
      <c r="J182" s="8" t="s">
        <v>1135</v>
      </c>
      <c r="K182" s="8" t="s">
        <v>1177</v>
      </c>
      <c r="L182" s="8" t="s">
        <v>1178</v>
      </c>
      <c r="M182" s="9" t="str">
        <f>VLOOKUP(B182,SAOM!B$2:H1178,7,0)</f>
        <v>-</v>
      </c>
      <c r="N182" s="24">
        <v>4033</v>
      </c>
      <c r="O182" s="12" t="str">
        <f>VLOOKUP(B182,SAOM!B$2:I1178,8,0)</f>
        <v>-</v>
      </c>
      <c r="P182" s="12" t="str">
        <f>VLOOKUP(B182,AG_Lider!A$1:F1536,6,0)</f>
        <v>VODANET</v>
      </c>
      <c r="Q182" s="17" t="str">
        <f>VLOOKUP(B182,SAOM!B$2:J1178,9,0)</f>
        <v>SONIA MARTINS DE OLIVEIRA FARIA</v>
      </c>
      <c r="R182" s="12" t="str">
        <f>VLOOKUP(B182,SAOM!B$2:K1624,10,0)</f>
        <v>praça ARGENTINO RODRIGUES OLIVEIRA, 32 - SAO BENEDITO</v>
      </c>
      <c r="S182" s="17" t="str">
        <f>VLOOKUP(B182,SAOM!B$2:L1904,11,0)</f>
        <v>(35) 3561-1537</v>
      </c>
      <c r="T182" s="33"/>
      <c r="U182" s="8" t="str">
        <f>VLOOKUP(B182,SAOM!B$2:M1484,12,0)</f>
        <v>-</v>
      </c>
      <c r="V182" s="12"/>
      <c r="W182" s="8"/>
      <c r="X182" s="39"/>
      <c r="Y182" s="41"/>
      <c r="Z182" s="39" t="s">
        <v>4654</v>
      </c>
      <c r="AA182" s="42">
        <v>41079</v>
      </c>
      <c r="AB182" s="8"/>
    </row>
    <row r="183" spans="1:28" s="61" customFormat="1">
      <c r="A183" s="23">
        <v>858</v>
      </c>
      <c r="B183" s="75" t="s">
        <v>1139</v>
      </c>
      <c r="C183" s="12">
        <v>40953</v>
      </c>
      <c r="D183" s="12">
        <f t="shared" si="7"/>
        <v>40998</v>
      </c>
      <c r="E183" s="47">
        <f>C183+60</f>
        <v>41013</v>
      </c>
      <c r="F183" s="47" t="s">
        <v>503</v>
      </c>
      <c r="G183" s="7" t="s">
        <v>519</v>
      </c>
      <c r="H183" s="7" t="s">
        <v>687</v>
      </c>
      <c r="I183" s="7" t="s">
        <v>503</v>
      </c>
      <c r="J183" s="8" t="s">
        <v>1140</v>
      </c>
      <c r="K183" s="8" t="s">
        <v>1179</v>
      </c>
      <c r="L183" s="8" t="s">
        <v>1180</v>
      </c>
      <c r="M183" s="9" t="str">
        <f>VLOOKUP(B183,SAOM!B$2:H1179,7,0)</f>
        <v>SES-CORA-0858</v>
      </c>
      <c r="N183" s="24">
        <v>4033</v>
      </c>
      <c r="O183" s="12">
        <f>VLOOKUP(B183,SAOM!B$2:I1179,8,0)</f>
        <v>40995</v>
      </c>
      <c r="P183" s="12" t="e">
        <f>VLOOKUP(B183,AG_Lider!A$1:F1537,6,0)</f>
        <v>#N/A</v>
      </c>
      <c r="Q183" s="17" t="str">
        <f>VLOOKUP(B183,SAOM!B$2:J1179,9,0)</f>
        <v>SAYONARA APARECIDA DE ASSIS CHAVES</v>
      </c>
      <c r="R183" s="12" t="str">
        <f>VLOOKUP(B183,SAOM!B$2:K1625,10,0)</f>
        <v>Rua ZICO BICALHO, 125 - CENTRO</v>
      </c>
      <c r="S183" s="17" t="str">
        <f>VLOOKUP(B183,SAOM!B$2:L1905,11,0)</f>
        <v>(37) 3276-1118</v>
      </c>
      <c r="T183" s="33"/>
      <c r="U183" s="8" t="str">
        <f>VLOOKUP(B183,SAOM!B$2:M1485,12,0)</f>
        <v>00:20:0E:10:48:E2</v>
      </c>
      <c r="V183" s="12">
        <v>40995</v>
      </c>
      <c r="W183" s="8" t="s">
        <v>967</v>
      </c>
      <c r="X183" s="39">
        <v>40996</v>
      </c>
      <c r="Y183" s="41"/>
      <c r="Z183" s="105"/>
      <c r="AA183" s="42">
        <v>40998</v>
      </c>
      <c r="AB183" s="8"/>
    </row>
    <row r="184" spans="1:28" s="61" customFormat="1">
      <c r="A184" s="23">
        <v>860</v>
      </c>
      <c r="B184" s="75" t="s">
        <v>1144</v>
      </c>
      <c r="C184" s="12">
        <v>40953</v>
      </c>
      <c r="D184" s="12">
        <f>E184</f>
        <v>41109</v>
      </c>
      <c r="E184" s="47">
        <v>41109</v>
      </c>
      <c r="F184" s="12">
        <v>40967</v>
      </c>
      <c r="G184" s="44" t="s">
        <v>756</v>
      </c>
      <c r="H184" s="7" t="s">
        <v>501</v>
      </c>
      <c r="I184" s="7" t="s">
        <v>503</v>
      </c>
      <c r="J184" s="8" t="s">
        <v>1145</v>
      </c>
      <c r="K184" s="8" t="s">
        <v>1181</v>
      </c>
      <c r="L184" s="8" t="s">
        <v>1182</v>
      </c>
      <c r="M184" s="9" t="str">
        <f>VLOOKUP(B184,SAOM!B$2:H1180,7,0)</f>
        <v>-</v>
      </c>
      <c r="N184" s="24">
        <v>4033</v>
      </c>
      <c r="O184" s="12" t="str">
        <f>VLOOKUP(B184,SAOM!B$2:I1180,8,0)</f>
        <v>-</v>
      </c>
      <c r="P184" s="12" t="str">
        <f>VLOOKUP(B184,AG_Lider!A$1:F1538,6,0)</f>
        <v>VODANET</v>
      </c>
      <c r="Q184" s="17" t="str">
        <f>VLOOKUP(B184,SAOM!B$2:J1180,9,0)</f>
        <v>JULIANA RODRIGUES CESAR SIQUEIRA</v>
      </c>
      <c r="R184" s="12" t="str">
        <f>VLOOKUP(B184,SAOM!B$2:K1626,10,0)</f>
        <v>Praça GOVERNADOR VALADARES, 0 - CENTRO</v>
      </c>
      <c r="S184" s="17" t="str">
        <f>VLOOKUP(B184,SAOM!B$2:L1906,11,0)</f>
        <v>(35) 3286-1122</v>
      </c>
      <c r="T184" s="33"/>
      <c r="U184" s="8" t="str">
        <f>VLOOKUP(B184,SAOM!B$2:M1486,12,0)</f>
        <v>-</v>
      </c>
      <c r="V184" s="12"/>
      <c r="W184" s="8"/>
      <c r="X184" s="39"/>
      <c r="Y184" s="41"/>
      <c r="Z184" s="39" t="s">
        <v>4581</v>
      </c>
      <c r="AA184" s="42">
        <v>41078</v>
      </c>
      <c r="AB184" s="8"/>
    </row>
    <row r="185" spans="1:28" s="61" customFormat="1">
      <c r="A185" s="23">
        <v>864</v>
      </c>
      <c r="B185" s="75" t="s">
        <v>1154</v>
      </c>
      <c r="C185" s="12">
        <v>40953</v>
      </c>
      <c r="D185" s="12">
        <v>41086</v>
      </c>
      <c r="E185" s="47">
        <f>D185+15</f>
        <v>41101</v>
      </c>
      <c r="F185" s="12">
        <v>40967</v>
      </c>
      <c r="G185" s="7" t="s">
        <v>756</v>
      </c>
      <c r="H185" s="7" t="s">
        <v>501</v>
      </c>
      <c r="I185" s="7" t="s">
        <v>503</v>
      </c>
      <c r="J185" s="8" t="s">
        <v>1155</v>
      </c>
      <c r="K185" s="8" t="s">
        <v>1185</v>
      </c>
      <c r="L185" s="8" t="s">
        <v>1186</v>
      </c>
      <c r="M185" s="9" t="str">
        <f>VLOOKUP(B185,SAOM!B$2:H1182,7,0)</f>
        <v>-</v>
      </c>
      <c r="N185" s="24">
        <v>4035</v>
      </c>
      <c r="O185" s="12" t="str">
        <f>VLOOKUP(B185,SAOM!B$2:I1182,8,0)</f>
        <v>-</v>
      </c>
      <c r="P185" s="12" t="str">
        <f>VLOOKUP(B185,AG_Lider!A$1:F1540,6,0)</f>
        <v>VODANET</v>
      </c>
      <c r="Q185" s="17" t="str">
        <f>VLOOKUP(B185,SAOM!B$2:J1182,9,0)</f>
        <v>FLÁVIA AMÉLYA VIEIRA</v>
      </c>
      <c r="R185" s="12" t="str">
        <f>VLOOKUP(B185,SAOM!B$2:K1628,10,0)</f>
        <v>Rua ROSÁRIO, 400 - ROSÁRIO</v>
      </c>
      <c r="S185" s="17" t="str">
        <f>VLOOKUP(B185,SAOM!B$2:L1908,11,0)</f>
        <v>(33) 3738-1122</v>
      </c>
      <c r="T185" s="33"/>
      <c r="U185" s="8" t="str">
        <f>VLOOKUP(B185,SAOM!B$2:M1488,12,0)</f>
        <v>-</v>
      </c>
      <c r="V185" s="12"/>
      <c r="W185" s="8"/>
      <c r="X185" s="39"/>
      <c r="Y185" s="41"/>
      <c r="Z185" s="39" t="s">
        <v>4036</v>
      </c>
      <c r="AA185" s="42">
        <v>41060</v>
      </c>
      <c r="AB185" s="8"/>
    </row>
    <row r="186" spans="1:28" s="61" customFormat="1">
      <c r="A186" s="23">
        <v>903</v>
      </c>
      <c r="B186" s="75" t="s">
        <v>1338</v>
      </c>
      <c r="C186" s="12">
        <v>40956</v>
      </c>
      <c r="D186" s="12">
        <f t="shared" ref="D186:D188" si="10">E186</f>
        <v>41113</v>
      </c>
      <c r="E186" s="47">
        <v>41113</v>
      </c>
      <c r="F186" s="12">
        <v>40967</v>
      </c>
      <c r="G186" s="44" t="s">
        <v>756</v>
      </c>
      <c r="H186" s="7" t="s">
        <v>501</v>
      </c>
      <c r="I186" s="7" t="s">
        <v>503</v>
      </c>
      <c r="J186" s="8" t="s">
        <v>1189</v>
      </c>
      <c r="K186" s="8" t="s">
        <v>1228</v>
      </c>
      <c r="L186" s="8" t="s">
        <v>1229</v>
      </c>
      <c r="M186" s="9" t="str">
        <f>VLOOKUP(B186,SAOM!B$2:H1183,7,0)</f>
        <v>-</v>
      </c>
      <c r="N186" s="68">
        <v>4033</v>
      </c>
      <c r="O186" s="12" t="str">
        <f>VLOOKUP(B186,SAOM!B$2:I1183,8,0)</f>
        <v>-</v>
      </c>
      <c r="P186" s="12" t="str">
        <f>VLOOKUP(B186,AG_Lider!A$1:F1541,6,0)</f>
        <v>VODANET</v>
      </c>
      <c r="Q186" s="17" t="str">
        <f>VLOOKUP(B186,SAOM!B$2:J1183,9,0)</f>
        <v>Jorge Luiz Pereira</v>
      </c>
      <c r="R186" s="12" t="str">
        <f>VLOOKUP(B186,SAOM!B$2:K1629,10,0)</f>
        <v xml:space="preserve">RUA JOSINO DIAS MOREIRA, S/N, BAIRRO CAXIAS </v>
      </c>
      <c r="S186" s="17" t="str">
        <f>VLOOKUP(B186,SAOM!B$2:L1909,11,0)</f>
        <v>(32)3575-2870</v>
      </c>
      <c r="T186" s="33"/>
      <c r="U186" s="8" t="str">
        <f>VLOOKUP(B186,SAOM!B$2:M1489,12,0)</f>
        <v>-</v>
      </c>
      <c r="V186" s="12"/>
      <c r="W186" s="8"/>
      <c r="X186" s="39"/>
      <c r="Y186" s="41"/>
      <c r="Z186" s="39" t="s">
        <v>4649</v>
      </c>
      <c r="AA186" s="42">
        <v>41079</v>
      </c>
      <c r="AB186" s="8"/>
    </row>
    <row r="187" spans="1:28" s="61" customFormat="1">
      <c r="A187" s="23">
        <v>888</v>
      </c>
      <c r="B187" s="75" t="s">
        <v>1339</v>
      </c>
      <c r="C187" s="12">
        <v>40956</v>
      </c>
      <c r="D187" s="12">
        <f t="shared" si="10"/>
        <v>41113</v>
      </c>
      <c r="E187" s="47">
        <v>41113</v>
      </c>
      <c r="F187" s="12">
        <v>40967</v>
      </c>
      <c r="G187" s="44" t="s">
        <v>756</v>
      </c>
      <c r="H187" s="7" t="s">
        <v>501</v>
      </c>
      <c r="I187" s="7" t="s">
        <v>503</v>
      </c>
      <c r="J187" s="8" t="s">
        <v>1190</v>
      </c>
      <c r="K187" s="8" t="s">
        <v>1230</v>
      </c>
      <c r="L187" s="8" t="s">
        <v>1231</v>
      </c>
      <c r="M187" s="9" t="str">
        <f>VLOOKUP(B187,SAOM!B$2:H1184,7,0)</f>
        <v>-</v>
      </c>
      <c r="N187" s="68">
        <v>4033</v>
      </c>
      <c r="O187" s="12" t="str">
        <f>VLOOKUP(B187,SAOM!B$2:I1184,8,0)</f>
        <v>-</v>
      </c>
      <c r="P187" s="12" t="str">
        <f>VLOOKUP(B187,AG_Lider!A$1:F1542,6,0)</f>
        <v>VODANET</v>
      </c>
      <c r="Q187" s="17" t="str">
        <f>VLOOKUP(B187,SAOM!B$2:J1184,9,0)</f>
        <v>Gisele Neves Paolo Marques de Lima</v>
      </c>
      <c r="R187" s="12" t="str">
        <f>VLOOKUP(B187,SAOM!B$2:K1630,10,0)</f>
        <v>praça Dr João Pinheiro, 0 - Centro</v>
      </c>
      <c r="S187" s="17" t="str">
        <f>VLOOKUP(B187,SAOM!B$2:L1910,11,0)</f>
        <v>(31) 3895-5459</v>
      </c>
      <c r="T187" s="33"/>
      <c r="U187" s="8" t="str">
        <f>VLOOKUP(B187,SAOM!B$2:M1490,12,0)</f>
        <v>-</v>
      </c>
      <c r="V187" s="12"/>
      <c r="W187" s="8"/>
      <c r="X187" s="39"/>
      <c r="Y187" s="41"/>
      <c r="Z187" s="39" t="s">
        <v>4652</v>
      </c>
      <c r="AA187" s="42">
        <v>41079</v>
      </c>
      <c r="AB187" s="8"/>
    </row>
    <row r="188" spans="1:28" s="61" customFormat="1">
      <c r="A188" s="23">
        <v>907</v>
      </c>
      <c r="B188" s="75" t="s">
        <v>1340</v>
      </c>
      <c r="C188" s="12">
        <v>40956</v>
      </c>
      <c r="D188" s="12">
        <f t="shared" si="10"/>
        <v>41103</v>
      </c>
      <c r="E188" s="47">
        <v>41103</v>
      </c>
      <c r="F188" s="12">
        <v>40977</v>
      </c>
      <c r="G188" s="44" t="s">
        <v>756</v>
      </c>
      <c r="H188" s="7" t="s">
        <v>501</v>
      </c>
      <c r="I188" s="7" t="s">
        <v>503</v>
      </c>
      <c r="J188" s="8" t="s">
        <v>1191</v>
      </c>
      <c r="K188" s="8" t="s">
        <v>1232</v>
      </c>
      <c r="L188" s="8" t="s">
        <v>1233</v>
      </c>
      <c r="M188" s="9" t="str">
        <f>VLOOKUP(B188,SAOM!B$2:H1185,7,0)</f>
        <v>-</v>
      </c>
      <c r="N188" s="24">
        <v>4035</v>
      </c>
      <c r="O188" s="12" t="str">
        <f>VLOOKUP(B188,SAOM!B$2:I1185,8,0)</f>
        <v>-</v>
      </c>
      <c r="P188" s="12" t="str">
        <f>VLOOKUP(B188,AG_Lider!A$1:F1543,6,0)</f>
        <v>VODANET</v>
      </c>
      <c r="Q188" s="17" t="str">
        <f>VLOOKUP(B188,SAOM!B$2:J1185,9,0)</f>
        <v>João Pedro Eleutério do Couto Junior</v>
      </c>
      <c r="R188" s="12" t="str">
        <f>VLOOKUP(B188,SAOM!B$2:K1631,10,0)</f>
        <v xml:space="preserve">AVENIDA PRESIDENTE MEDICE nº 1118 </v>
      </c>
      <c r="S188" s="17" t="str">
        <f>VLOOKUP(B188,SAOM!B$2:L1911,11,0)</f>
        <v xml:space="preserve"> (38)3745-1226</v>
      </c>
      <c r="T188" s="33"/>
      <c r="U188" s="8" t="str">
        <f>VLOOKUP(B188,SAOM!B$2:M1491,12,0)</f>
        <v>-</v>
      </c>
      <c r="V188" s="12"/>
      <c r="W188" s="8"/>
      <c r="X188" s="39"/>
      <c r="Y188" s="41"/>
      <c r="Z188" s="105" t="s">
        <v>4650</v>
      </c>
      <c r="AA188" s="42">
        <v>41079</v>
      </c>
      <c r="AB188" s="8"/>
    </row>
    <row r="189" spans="1:28" s="61" customFormat="1" ht="15.75" customHeight="1">
      <c r="A189" s="23">
        <v>892</v>
      </c>
      <c r="B189" s="75" t="s">
        <v>1341</v>
      </c>
      <c r="C189" s="12">
        <v>40956</v>
      </c>
      <c r="D189" s="47">
        <v>41112</v>
      </c>
      <c r="E189" s="47">
        <f>D189+15</f>
        <v>41127</v>
      </c>
      <c r="F189" s="12">
        <v>40967</v>
      </c>
      <c r="G189" s="44" t="s">
        <v>756</v>
      </c>
      <c r="H189" s="7" t="s">
        <v>501</v>
      </c>
      <c r="I189" s="7" t="s">
        <v>508</v>
      </c>
      <c r="J189" s="8" t="s">
        <v>1192</v>
      </c>
      <c r="K189" s="8" t="s">
        <v>1234</v>
      </c>
      <c r="L189" s="8" t="s">
        <v>1235</v>
      </c>
      <c r="M189" s="9" t="str">
        <f>VLOOKUP(B189,SAOM!B$2:H1186,7,0)</f>
        <v>-</v>
      </c>
      <c r="N189" s="68">
        <v>4033</v>
      </c>
      <c r="O189" s="12" t="str">
        <f>VLOOKUP(B189,SAOM!B$2:I1186,8,0)</f>
        <v>-</v>
      </c>
      <c r="P189" s="12" t="str">
        <f>VLOOKUP(B189,AG_Lider!A$1:F1544,6,0)</f>
        <v>VODANET</v>
      </c>
      <c r="Q189" s="17" t="str">
        <f>VLOOKUP(B189,SAOM!B$2:J1186,9,0)</f>
        <v>João de Souza Marzano Cardoso</v>
      </c>
      <c r="R189" s="12" t="str">
        <f>VLOOKUP(B189,SAOM!B$2:K1632,10,0)</f>
        <v>praça São Sebastião, 0 - Centro</v>
      </c>
      <c r="S189" s="17" t="str">
        <f>VLOOKUP(B189,SAOM!B$2:L1912,11,0)</f>
        <v>(31) 3723-1382 -</v>
      </c>
      <c r="T189" s="33"/>
      <c r="U189" s="8" t="str">
        <f>VLOOKUP(B189,SAOM!B$2:M1492,12,0)</f>
        <v>-</v>
      </c>
      <c r="V189" s="12"/>
      <c r="W189" s="8"/>
      <c r="X189" s="39"/>
      <c r="Y189" s="41"/>
      <c r="Z189" s="39" t="s">
        <v>4522</v>
      </c>
      <c r="AA189" s="42">
        <v>41079</v>
      </c>
      <c r="AB189" s="42"/>
    </row>
    <row r="190" spans="1:28" s="61" customFormat="1">
      <c r="A190" s="23">
        <v>876</v>
      </c>
      <c r="B190" s="75" t="s">
        <v>1342</v>
      </c>
      <c r="C190" s="12">
        <v>40956</v>
      </c>
      <c r="D190" s="12">
        <f>E190</f>
        <v>41112</v>
      </c>
      <c r="E190" s="47">
        <v>41112</v>
      </c>
      <c r="F190" s="12">
        <v>40967</v>
      </c>
      <c r="G190" s="44" t="s">
        <v>756</v>
      </c>
      <c r="H190" s="7" t="s">
        <v>501</v>
      </c>
      <c r="I190" s="7" t="s">
        <v>503</v>
      </c>
      <c r="J190" s="8" t="s">
        <v>1193</v>
      </c>
      <c r="K190" s="8" t="s">
        <v>1236</v>
      </c>
      <c r="L190" s="8" t="s">
        <v>1237</v>
      </c>
      <c r="M190" s="9" t="str">
        <f>VLOOKUP(B190,SAOM!B$2:H1187,7,0)</f>
        <v>-</v>
      </c>
      <c r="N190" s="68">
        <v>4033</v>
      </c>
      <c r="O190" s="12" t="str">
        <f>VLOOKUP(B190,SAOM!B$2:I1187,8,0)</f>
        <v>-</v>
      </c>
      <c r="P190" s="12" t="str">
        <f>VLOOKUP(B190,AG_Lider!A$1:F1545,6,0)</f>
        <v>VODANET</v>
      </c>
      <c r="Q190" s="17" t="str">
        <f>VLOOKUP(B190,SAOM!B$2:J1187,9,0)</f>
        <v>Carla Dayrell Pedrosa</v>
      </c>
      <c r="R190" s="12" t="str">
        <f>VLOOKUP(B190,SAOM!B$2:K1633,10,0)</f>
        <v>Rua São Luiz, 439 - Novo Horizonte</v>
      </c>
      <c r="S190" s="17" t="str">
        <f>VLOOKUP(B190,SAOM!B$2:L1913,11,0)</f>
        <v>(35) 3524-1276</v>
      </c>
      <c r="T190" s="33"/>
      <c r="U190" s="8" t="str">
        <f>VLOOKUP(B190,SAOM!B$2:M1493,12,0)</f>
        <v>-</v>
      </c>
      <c r="V190" s="12"/>
      <c r="W190" s="8"/>
      <c r="X190" s="39"/>
      <c r="Y190" s="41"/>
      <c r="Z190" s="39" t="s">
        <v>4632</v>
      </c>
      <c r="AA190" s="42">
        <v>41078</v>
      </c>
      <c r="AB190" s="8"/>
    </row>
    <row r="191" spans="1:28" s="61" customFormat="1">
      <c r="A191" s="23">
        <v>881</v>
      </c>
      <c r="B191" s="75" t="s">
        <v>1344</v>
      </c>
      <c r="C191" s="12">
        <v>40956</v>
      </c>
      <c r="D191" s="12">
        <f t="shared" ref="D191:D212" si="11">C191+45</f>
        <v>41001</v>
      </c>
      <c r="E191" s="47">
        <f>C191+60</f>
        <v>41016</v>
      </c>
      <c r="F191" s="47" t="s">
        <v>503</v>
      </c>
      <c r="G191" s="7" t="s">
        <v>519</v>
      </c>
      <c r="H191" s="7" t="s">
        <v>501</v>
      </c>
      <c r="I191" s="7" t="s">
        <v>503</v>
      </c>
      <c r="J191" s="8" t="s">
        <v>1195</v>
      </c>
      <c r="K191" s="8" t="s">
        <v>1240</v>
      </c>
      <c r="L191" s="8" t="s">
        <v>1241</v>
      </c>
      <c r="M191" s="9" t="str">
        <f>VLOOKUP(B191,SAOM!B$2:H1189,7,0)</f>
        <v>SES-TAAS-0881</v>
      </c>
      <c r="N191" s="24">
        <v>4035</v>
      </c>
      <c r="O191" s="12">
        <f>VLOOKUP(B191,SAOM!B$2:I1189,8,0)</f>
        <v>40973</v>
      </c>
      <c r="P191" s="12" t="str">
        <f>VLOOKUP(B191,AG_Lider!A$1:F1547,6,0)</f>
        <v>CONCLUÍDO</v>
      </c>
      <c r="Q191" s="17" t="str">
        <f>VLOOKUP(B191,SAOM!B$2:J1189,9,0)</f>
        <v>Fernanda de Oliveira e Lucas</v>
      </c>
      <c r="R191" s="12" t="str">
        <f>VLOOKUP(B191,SAOM!B$2:K1635,10,0)</f>
        <v>avenida São João, 59 - Centro</v>
      </c>
      <c r="S191" s="17" t="str">
        <f>VLOOKUP(B191,SAOM!B$2:L1915,11,0)</f>
        <v>(38) 3845-2553</v>
      </c>
      <c r="T191" s="33">
        <v>40969</v>
      </c>
      <c r="U191" s="8" t="str">
        <f>VLOOKUP(B191,SAOM!B$2:M1495,12,0)</f>
        <v>00:20:0E:10:48:f3</v>
      </c>
      <c r="V191" s="12">
        <v>40974</v>
      </c>
      <c r="W191" s="8" t="s">
        <v>4135</v>
      </c>
      <c r="X191" s="39">
        <v>40974</v>
      </c>
      <c r="Y191" s="41"/>
      <c r="Z191" s="105"/>
      <c r="AA191" s="42">
        <v>40974</v>
      </c>
      <c r="AB191" s="8"/>
    </row>
    <row r="192" spans="1:28" s="61" customFormat="1">
      <c r="A192" s="23">
        <v>911</v>
      </c>
      <c r="B192" s="75" t="s">
        <v>1345</v>
      </c>
      <c r="C192" s="12">
        <v>40956</v>
      </c>
      <c r="D192" s="12">
        <f>E192</f>
        <v>41112</v>
      </c>
      <c r="E192" s="47">
        <v>41112</v>
      </c>
      <c r="F192" s="12">
        <v>40967</v>
      </c>
      <c r="G192" s="44" t="s">
        <v>756</v>
      </c>
      <c r="H192" s="7" t="s">
        <v>501</v>
      </c>
      <c r="I192" s="7" t="s">
        <v>503</v>
      </c>
      <c r="J192" s="8" t="s">
        <v>1196</v>
      </c>
      <c r="K192" s="8" t="s">
        <v>1242</v>
      </c>
      <c r="L192" s="8" t="s">
        <v>1243</v>
      </c>
      <c r="M192" s="9" t="str">
        <f>VLOOKUP(B192,SAOM!B$2:H1190,7,0)</f>
        <v>-</v>
      </c>
      <c r="N192" s="68">
        <v>4033</v>
      </c>
      <c r="O192" s="12" t="str">
        <f>VLOOKUP(B192,SAOM!B$2:I1190,8,0)</f>
        <v>-</v>
      </c>
      <c r="P192" s="12" t="str">
        <f>VLOOKUP(B192,AG_Lider!A$1:F1548,6,0)</f>
        <v>VODANET</v>
      </c>
      <c r="Q192" s="17" t="str">
        <f>VLOOKUP(B192,SAOM!B$2:J1190,9,0)</f>
        <v>Andreia Ramiro Cesar</v>
      </c>
      <c r="R192" s="12" t="str">
        <f>VLOOKUP(B192,SAOM!B$2:K1636,10,0)</f>
        <v>Rua Hipolito Rosa, 442 - Centro</v>
      </c>
      <c r="S192" s="17" t="str">
        <f>VLOOKUP(B192,SAOM!B$2:L1916,11,0)</f>
        <v>(37) 3545-1878</v>
      </c>
      <c r="T192" s="33"/>
      <c r="U192" s="8" t="str">
        <f>VLOOKUP(B192,SAOM!B$2:M1496,12,0)</f>
        <v>-</v>
      </c>
      <c r="V192" s="12"/>
      <c r="W192" s="8"/>
      <c r="X192" s="39"/>
      <c r="Y192" s="41"/>
      <c r="Z192" s="39" t="s">
        <v>4607</v>
      </c>
      <c r="AA192" s="42">
        <v>41078</v>
      </c>
      <c r="AB192" s="8"/>
    </row>
    <row r="193" spans="1:28" s="61" customFormat="1">
      <c r="A193" s="23">
        <v>899</v>
      </c>
      <c r="B193" s="75" t="s">
        <v>1346</v>
      </c>
      <c r="C193" s="12">
        <v>40956</v>
      </c>
      <c r="D193" s="12">
        <f t="shared" si="11"/>
        <v>41001</v>
      </c>
      <c r="E193" s="47">
        <f>C193+60</f>
        <v>41016</v>
      </c>
      <c r="F193" s="47" t="s">
        <v>503</v>
      </c>
      <c r="G193" s="7" t="s">
        <v>519</v>
      </c>
      <c r="H193" s="7" t="s">
        <v>501</v>
      </c>
      <c r="I193" s="7" t="s">
        <v>503</v>
      </c>
      <c r="J193" s="8" t="s">
        <v>1197</v>
      </c>
      <c r="K193" s="8" t="s">
        <v>1244</v>
      </c>
      <c r="L193" s="8" t="s">
        <v>1245</v>
      </c>
      <c r="M193" s="9" t="str">
        <f>VLOOKUP(B193,SAOM!B$2:H1191,7,0)</f>
        <v>SES-ESUL-0899</v>
      </c>
      <c r="N193" s="68">
        <v>4033</v>
      </c>
      <c r="O193" s="12">
        <f>VLOOKUP(B193,SAOM!B$2:I1191,8,0)</f>
        <v>40982</v>
      </c>
      <c r="P193" s="12" t="str">
        <f>VLOOKUP(B193,AG_Lider!A$1:F1549,6,0)</f>
        <v>CONCLUÍDO</v>
      </c>
      <c r="Q193" s="17" t="str">
        <f>VLOOKUP(B193,SAOM!B$2:J1191,9,0)</f>
        <v>Angélica Yumiko Mitsutake</v>
      </c>
      <c r="R193" s="12" t="str">
        <f>VLOOKUP(B193,SAOM!B$2:K1637,10,0)</f>
        <v>avenida Padre Julio Paz, 88 - Centro</v>
      </c>
      <c r="S193" s="17" t="str">
        <f>VLOOKUP(B193,SAOM!B$2:L1917,11,0)</f>
        <v>(34) 8844-6444</v>
      </c>
      <c r="T193" s="33"/>
      <c r="U193" s="8" t="str">
        <f>VLOOKUP(B193,SAOM!B$2:M1497,12,0)</f>
        <v>00:20:0E:10:48:AD</v>
      </c>
      <c r="V193" s="12">
        <v>40982</v>
      </c>
      <c r="W193" s="8" t="s">
        <v>1584</v>
      </c>
      <c r="X193" s="39">
        <v>40982</v>
      </c>
      <c r="Y193" s="41"/>
      <c r="Z193" s="105"/>
      <c r="AA193" s="42">
        <v>40982</v>
      </c>
      <c r="AB193" s="8"/>
    </row>
    <row r="194" spans="1:28" s="61" customFormat="1">
      <c r="A194" s="23">
        <v>915</v>
      </c>
      <c r="B194" s="75" t="s">
        <v>1347</v>
      </c>
      <c r="C194" s="12">
        <v>40956</v>
      </c>
      <c r="D194" s="12">
        <v>41086</v>
      </c>
      <c r="E194" s="47">
        <f>D194+15</f>
        <v>41101</v>
      </c>
      <c r="F194" s="12">
        <v>40967</v>
      </c>
      <c r="G194" s="7" t="s">
        <v>756</v>
      </c>
      <c r="H194" s="7" t="s">
        <v>501</v>
      </c>
      <c r="I194" s="7" t="s">
        <v>503</v>
      </c>
      <c r="J194" s="8" t="s">
        <v>1198</v>
      </c>
      <c r="K194" s="8" t="s">
        <v>1246</v>
      </c>
      <c r="L194" s="8" t="s">
        <v>1247</v>
      </c>
      <c r="M194" s="9" t="str">
        <f>VLOOKUP(B194,SAOM!B$2:H1192,7,0)</f>
        <v>-</v>
      </c>
      <c r="N194" s="68">
        <v>4033</v>
      </c>
      <c r="O194" s="12">
        <f>VLOOKUP(B194,SAOM!B$2:I1192,8,0)</f>
        <v>41080</v>
      </c>
      <c r="P194" s="12" t="str">
        <f>VLOOKUP(B194,AG_Lider!A$1:F1550,6,0)</f>
        <v>VODANET</v>
      </c>
      <c r="Q194" s="17" t="str">
        <f>VLOOKUP(B194,SAOM!B$2:J1192,9,0)</f>
        <v>Isaac Inacio Silva Junior</v>
      </c>
      <c r="R194" s="12" t="str">
        <f>VLOOKUP(B194,SAOM!B$2:K1638,10,0)</f>
        <v>Rua Augusto Roseno, 8 - Centro</v>
      </c>
      <c r="S194" s="17" t="str">
        <f>VLOOKUP(B194,SAOM!B$2:L1918,11,0)</f>
        <v>(37) 3543-1313</v>
      </c>
      <c r="T194" s="33"/>
      <c r="U194" s="8" t="str">
        <f>VLOOKUP(B194,SAOM!B$2:M1498,12,0)</f>
        <v>-</v>
      </c>
      <c r="V194" s="12"/>
      <c r="W194" s="8"/>
      <c r="X194" s="39"/>
      <c r="Y194" s="41"/>
      <c r="Z194" s="39" t="s">
        <v>4574</v>
      </c>
      <c r="AA194" s="42">
        <v>41080</v>
      </c>
      <c r="AB194" s="42"/>
    </row>
    <row r="195" spans="1:28" s="61" customFormat="1">
      <c r="A195" s="23">
        <v>885</v>
      </c>
      <c r="B195" s="75" t="s">
        <v>1348</v>
      </c>
      <c r="C195" s="12">
        <v>40956</v>
      </c>
      <c r="D195" s="12">
        <f t="shared" ref="D195:D196" si="12">E195</f>
        <v>41112</v>
      </c>
      <c r="E195" s="47">
        <v>41112</v>
      </c>
      <c r="F195" s="12">
        <v>40967</v>
      </c>
      <c r="G195" s="44" t="s">
        <v>756</v>
      </c>
      <c r="H195" s="7" t="s">
        <v>501</v>
      </c>
      <c r="I195" s="7" t="s">
        <v>503</v>
      </c>
      <c r="J195" s="8" t="s">
        <v>1199</v>
      </c>
      <c r="K195" s="8" t="s">
        <v>1248</v>
      </c>
      <c r="L195" s="8" t="s">
        <v>1249</v>
      </c>
      <c r="M195" s="9" t="str">
        <f>VLOOKUP(B195,SAOM!B$2:H1193,7,0)</f>
        <v>-</v>
      </c>
      <c r="N195" s="68">
        <v>4033</v>
      </c>
      <c r="O195" s="12" t="str">
        <f>VLOOKUP(B195,SAOM!B$2:I1193,8,0)</f>
        <v>-</v>
      </c>
      <c r="P195" s="12" t="str">
        <f>VLOOKUP(B195,AG_Lider!A$1:F1551,6,0)</f>
        <v>VODANET</v>
      </c>
      <c r="Q195" s="17" t="str">
        <f>VLOOKUP(B195,SAOM!B$2:J1193,9,0)</f>
        <v>Vivian Pinto Monteiro</v>
      </c>
      <c r="R195" s="12" t="str">
        <f>VLOOKUP(B195,SAOM!B$2:K1639,10,0)</f>
        <v>RUA MANUEL TERTULIANO PINTOCentro</v>
      </c>
      <c r="S195" s="17" t="str">
        <f>VLOOKUP(B195,SAOM!B$2:L1919,11,0)</f>
        <v xml:space="preserve">(35)3373-1175 </v>
      </c>
      <c r="T195" s="33"/>
      <c r="U195" s="8" t="str">
        <f>VLOOKUP(B195,SAOM!B$2:M1499,12,0)</f>
        <v>-</v>
      </c>
      <c r="V195" s="12"/>
      <c r="W195" s="8"/>
      <c r="X195" s="39"/>
      <c r="Y195" s="41"/>
      <c r="Z195" s="39" t="s">
        <v>4646</v>
      </c>
      <c r="AA195" s="42">
        <v>41078</v>
      </c>
      <c r="AB195" s="42"/>
    </row>
    <row r="196" spans="1:28" s="61" customFormat="1">
      <c r="A196" s="23">
        <v>904</v>
      </c>
      <c r="B196" s="75" t="s">
        <v>1349</v>
      </c>
      <c r="C196" s="12">
        <v>40956</v>
      </c>
      <c r="D196" s="12">
        <f t="shared" si="12"/>
        <v>41112</v>
      </c>
      <c r="E196" s="47">
        <v>41112</v>
      </c>
      <c r="F196" s="12">
        <v>40967</v>
      </c>
      <c r="G196" s="44" t="s">
        <v>756</v>
      </c>
      <c r="H196" s="7" t="s">
        <v>501</v>
      </c>
      <c r="I196" s="7" t="s">
        <v>503</v>
      </c>
      <c r="J196" s="8" t="s">
        <v>1200</v>
      </c>
      <c r="K196" s="8" t="s">
        <v>1250</v>
      </c>
      <c r="L196" s="8" t="s">
        <v>1251</v>
      </c>
      <c r="M196" s="9" t="str">
        <f>VLOOKUP(B196,SAOM!B$2:H1194,7,0)</f>
        <v>-</v>
      </c>
      <c r="N196" s="68">
        <v>4033</v>
      </c>
      <c r="O196" s="12" t="str">
        <f>VLOOKUP(B196,SAOM!B$2:I1194,8,0)</f>
        <v>-</v>
      </c>
      <c r="P196" s="12" t="str">
        <f>VLOOKUP(B196,AG_Lider!A$1:F1552,6,0)</f>
        <v>VODANET</v>
      </c>
      <c r="Q196" s="17" t="str">
        <f>VLOOKUP(B196,SAOM!B$2:J1194,9,0)</f>
        <v>Natalia Pereira</v>
      </c>
      <c r="R196" s="12" t="str">
        <f>VLOOKUP(B196,SAOM!B$2:K1640,10,0)</f>
        <v>Rua Tobias de Andrade, 230 - Centro</v>
      </c>
      <c r="S196" s="17" t="str">
        <f>VLOOKUP(B196,SAOM!B$2:L1920,11,0)</f>
        <v>(35) 3434-1882</v>
      </c>
      <c r="T196" s="33"/>
      <c r="U196" s="8" t="str">
        <f>VLOOKUP(B196,SAOM!B$2:M1500,12,0)</f>
        <v>-</v>
      </c>
      <c r="V196" s="12"/>
      <c r="W196" s="8"/>
      <c r="X196" s="39"/>
      <c r="Y196" s="41"/>
      <c r="Z196" s="39" t="s">
        <v>4587</v>
      </c>
      <c r="AA196" s="42">
        <v>41078</v>
      </c>
      <c r="AB196" s="8"/>
    </row>
    <row r="197" spans="1:28" s="61" customFormat="1">
      <c r="A197" s="23">
        <v>889</v>
      </c>
      <c r="B197" s="75" t="s">
        <v>1350</v>
      </c>
      <c r="C197" s="12">
        <v>40956</v>
      </c>
      <c r="D197" s="12">
        <f t="shared" si="11"/>
        <v>41001</v>
      </c>
      <c r="E197" s="47">
        <f>C197+60</f>
        <v>41016</v>
      </c>
      <c r="F197" s="47" t="s">
        <v>503</v>
      </c>
      <c r="G197" s="7" t="s">
        <v>519</v>
      </c>
      <c r="H197" s="7" t="s">
        <v>501</v>
      </c>
      <c r="I197" s="7" t="s">
        <v>503</v>
      </c>
      <c r="J197" s="45" t="s">
        <v>1522</v>
      </c>
      <c r="K197" s="8" t="s">
        <v>1521</v>
      </c>
      <c r="L197" s="8" t="s">
        <v>1523</v>
      </c>
      <c r="M197" s="9" t="str">
        <f>VLOOKUP(B197,SAOM!B$2:H1195,7,0)</f>
        <v>SES-ANIA-0889</v>
      </c>
      <c r="N197" s="68">
        <v>4035</v>
      </c>
      <c r="O197" s="12">
        <f>VLOOKUP(B197,SAOM!B$2:I1195,8,0)</f>
        <v>40982</v>
      </c>
      <c r="P197" s="12" t="str">
        <f>VLOOKUP(B197,AG_Lider!A$1:F1553,6,0)</f>
        <v>CONCLUÍDO</v>
      </c>
      <c r="Q197" s="17" t="str">
        <f>VLOOKUP(B197,SAOM!B$2:J1195,9,0)</f>
        <v>Marcelino Abreu de Sousa</v>
      </c>
      <c r="R197" s="12" t="str">
        <f>VLOOKUP(B197,SAOM!B$2:K1641,10,0)</f>
        <v>Rua Eduardo Ferreira de Souza, 0 - Bela Vista.</v>
      </c>
      <c r="S197" s="17" t="str">
        <f>VLOOKUP(B197,SAOM!B$2:L1921,11,0)</f>
        <v>(33) 3516-9014</v>
      </c>
      <c r="T197" s="33">
        <v>40969</v>
      </c>
      <c r="U197" s="8" t="str">
        <f>VLOOKUP(B197,SAOM!B$2:M1501,12,0)</f>
        <v>00:20:0E:10:48:4A</v>
      </c>
      <c r="V197" s="12">
        <v>40983</v>
      </c>
      <c r="W197" s="8" t="s">
        <v>2262</v>
      </c>
      <c r="X197" s="39">
        <v>40983</v>
      </c>
      <c r="Y197" s="41"/>
      <c r="Z197" s="105" t="s">
        <v>1541</v>
      </c>
      <c r="AA197" s="42">
        <v>40983</v>
      </c>
      <c r="AB197" s="8"/>
    </row>
    <row r="198" spans="1:28" s="61" customFormat="1">
      <c r="A198" s="23">
        <v>886</v>
      </c>
      <c r="B198" s="75" t="s">
        <v>1351</v>
      </c>
      <c r="C198" s="12">
        <v>40976</v>
      </c>
      <c r="D198" s="12">
        <f t="shared" si="11"/>
        <v>41021</v>
      </c>
      <c r="E198" s="47">
        <f>C198+60</f>
        <v>41036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45" t="s">
        <v>1518</v>
      </c>
      <c r="K198" s="8" t="s">
        <v>1519</v>
      </c>
      <c r="L198" s="8" t="s">
        <v>1520</v>
      </c>
      <c r="M198" s="9" t="str">
        <f>VLOOKUP(B198,SAOM!B$2:H1196,7,0)</f>
        <v>SES-AGIL-0886</v>
      </c>
      <c r="N198" s="68">
        <v>4033</v>
      </c>
      <c r="O198" s="12">
        <f>VLOOKUP(B198,SAOM!B$2:I1196,8,0)</f>
        <v>40982</v>
      </c>
      <c r="P198" s="12" t="str">
        <f>VLOOKUP(B198,AG_Lider!A$1:F1554,6,0)</f>
        <v>CONCLUÍDO</v>
      </c>
      <c r="Q198" s="17" t="str">
        <f>VLOOKUP(B198,SAOM!B$2:J1196,9,0)</f>
        <v>Mirelly Oliveira Silva</v>
      </c>
      <c r="R198" s="12" t="str">
        <f>VLOOKUP(B198,SAOM!B$2:K1642,10,0)</f>
        <v>Rua Coronel Antônio Inácio, 133 - Centro</v>
      </c>
      <c r="S198" s="17" t="str">
        <f>VLOOKUP(B198,SAOM!B$2:L1922,11,0)</f>
        <v>(35) 3834-1299</v>
      </c>
      <c r="T198" s="33"/>
      <c r="U198" s="8" t="str">
        <f>VLOOKUP(B198,SAOM!B$2:M1502,12,0)</f>
        <v>00:20:0E:10:4A:31</v>
      </c>
      <c r="V198" s="12">
        <v>40982</v>
      </c>
      <c r="W198" s="8" t="s">
        <v>1645</v>
      </c>
      <c r="X198" s="39">
        <v>40983</v>
      </c>
      <c r="Y198" s="41"/>
      <c r="Z198" s="105"/>
      <c r="AA198" s="42">
        <v>40982</v>
      </c>
      <c r="AB198" s="42"/>
    </row>
    <row r="199" spans="1:28" s="61" customFormat="1">
      <c r="A199" s="23">
        <v>908</v>
      </c>
      <c r="B199" s="75" t="s">
        <v>1352</v>
      </c>
      <c r="C199" s="12">
        <v>40956</v>
      </c>
      <c r="D199" s="12">
        <f t="shared" ref="D199" si="13">E199</f>
        <v>41112</v>
      </c>
      <c r="E199" s="47">
        <v>41112</v>
      </c>
      <c r="F199" s="12">
        <v>40967</v>
      </c>
      <c r="G199" s="44" t="s">
        <v>756</v>
      </c>
      <c r="H199" s="7" t="s">
        <v>501</v>
      </c>
      <c r="I199" s="7" t="s">
        <v>503</v>
      </c>
      <c r="J199" s="8" t="s">
        <v>1201</v>
      </c>
      <c r="K199" s="8" t="s">
        <v>1252</v>
      </c>
      <c r="L199" s="8" t="s">
        <v>1253</v>
      </c>
      <c r="M199" s="9" t="str">
        <f>VLOOKUP(B199,SAOM!B$2:H1197,7,0)</f>
        <v>-</v>
      </c>
      <c r="N199" s="68">
        <v>4033</v>
      </c>
      <c r="O199" s="12" t="str">
        <f>VLOOKUP(B199,SAOM!B$2:I1197,8,0)</f>
        <v>-</v>
      </c>
      <c r="P199" s="12" t="str">
        <f>VLOOKUP(B199,AG_Lider!A$1:F1555,6,0)</f>
        <v>VODANET</v>
      </c>
      <c r="Q199" s="17" t="str">
        <f>VLOOKUP(B199,SAOM!B$2:J1197,9,0)</f>
        <v>Juliane Soares da Silva</v>
      </c>
      <c r="R199" s="12" t="str">
        <f>VLOOKUP(B199,SAOM!B$2:K1643,10,0)</f>
        <v xml:space="preserve">RUA DEOCLECIANO MUNDIM - </v>
      </c>
      <c r="S199" s="17" t="str">
        <f>VLOOKUP(B199,SAOM!B$2:L1923,11,0)</f>
        <v xml:space="preserve">(34)3824-1473 </v>
      </c>
      <c r="T199" s="33"/>
      <c r="U199" s="8" t="str">
        <f>VLOOKUP(B199,SAOM!B$2:M1503,12,0)</f>
        <v>-</v>
      </c>
      <c r="V199" s="12"/>
      <c r="W199" s="8"/>
      <c r="X199" s="39"/>
      <c r="Y199" s="41"/>
      <c r="Z199" s="39" t="s">
        <v>4589</v>
      </c>
      <c r="AA199" s="42">
        <v>41078</v>
      </c>
      <c r="AB199" s="8"/>
    </row>
    <row r="200" spans="1:28" s="61" customFormat="1">
      <c r="A200" s="23">
        <v>893</v>
      </c>
      <c r="B200" s="75" t="s">
        <v>1353</v>
      </c>
      <c r="C200" s="12">
        <v>40956</v>
      </c>
      <c r="D200" s="12">
        <v>41117</v>
      </c>
      <c r="E200" s="47">
        <v>41117</v>
      </c>
      <c r="F200" s="12">
        <v>40977</v>
      </c>
      <c r="G200" s="44" t="s">
        <v>756</v>
      </c>
      <c r="H200" s="7" t="s">
        <v>501</v>
      </c>
      <c r="I200" s="7" t="s">
        <v>503</v>
      </c>
      <c r="J200" s="8" t="s">
        <v>1202</v>
      </c>
      <c r="K200" s="8" t="s">
        <v>1254</v>
      </c>
      <c r="L200" s="8" t="s">
        <v>1255</v>
      </c>
      <c r="M200" s="9" t="str">
        <f>VLOOKUP(B200,SAOM!B$2:H1198,7,0)</f>
        <v>-</v>
      </c>
      <c r="N200" s="24">
        <v>4035</v>
      </c>
      <c r="O200" s="12" t="str">
        <f>VLOOKUP(B200,SAOM!B$2:I1198,8,0)</f>
        <v>-</v>
      </c>
      <c r="P200" s="12" t="str">
        <f>VLOOKUP(B200,AG_Lider!A$1:F1556,6,0)</f>
        <v>VODANET</v>
      </c>
      <c r="Q200" s="17" t="str">
        <f>VLOOKUP(B200,SAOM!B$2:J1198,9,0)</f>
        <v>Welington Santos Porto</v>
      </c>
      <c r="R200" s="12" t="str">
        <f>VLOOKUP(B200,SAOM!B$2:K1644,10,0)</f>
        <v>Rua Idearte Alves de Souza, 180 - Centro</v>
      </c>
      <c r="S200" s="17" t="str">
        <f>VLOOKUP(B200,SAOM!B$2:L1924,11,0)</f>
        <v>(38) 3634-1255</v>
      </c>
      <c r="T200" s="33"/>
      <c r="U200" s="8" t="str">
        <f>VLOOKUP(B200,SAOM!B$2:M1504,12,0)</f>
        <v>-</v>
      </c>
      <c r="V200" s="12"/>
      <c r="W200" s="8"/>
      <c r="X200" s="39"/>
      <c r="Y200" s="41"/>
      <c r="Z200" s="105" t="s">
        <v>4525</v>
      </c>
      <c r="AA200" s="42">
        <v>41079</v>
      </c>
      <c r="AB200" s="8"/>
    </row>
    <row r="201" spans="1:28" s="61" customFormat="1">
      <c r="A201" s="23">
        <v>877</v>
      </c>
      <c r="B201" s="75" t="s">
        <v>1188</v>
      </c>
      <c r="C201" s="12">
        <v>40956</v>
      </c>
      <c r="D201" s="12">
        <f t="shared" si="11"/>
        <v>41001</v>
      </c>
      <c r="E201" s="47">
        <f>C201+60</f>
        <v>41016</v>
      </c>
      <c r="F201" s="47" t="s">
        <v>503</v>
      </c>
      <c r="G201" s="7" t="s">
        <v>519</v>
      </c>
      <c r="H201" s="7" t="s">
        <v>687</v>
      </c>
      <c r="I201" s="7" t="s">
        <v>503</v>
      </c>
      <c r="J201" s="45" t="s">
        <v>1203</v>
      </c>
      <c r="K201" s="8" t="s">
        <v>1256</v>
      </c>
      <c r="L201" s="8" t="s">
        <v>1257</v>
      </c>
      <c r="M201" s="9" t="str">
        <f>VLOOKUP(B201,SAOM!B$2:H1199,7,0)</f>
        <v>SES-SAAS-0877</v>
      </c>
      <c r="N201" s="68">
        <v>4033</v>
      </c>
      <c r="O201" s="12">
        <f>VLOOKUP(B201,SAOM!B$2:I1199,8,0)</f>
        <v>40977</v>
      </c>
      <c r="P201" s="12" t="e">
        <f>VLOOKUP(B201,AG_Lider!A$1:F1557,6,0)</f>
        <v>#N/A</v>
      </c>
      <c r="Q201" s="17" t="str">
        <f>VLOOKUP(B201,SAOM!B$2:J1199,9,0)</f>
        <v>Solange Campos de Resende</v>
      </c>
      <c r="R201" s="12" t="str">
        <f>VLOOKUP(B201,SAOM!B$2:K1645,10,0)</f>
        <v>avenida Maria do Carmo, 810 - Tereza Cristina</v>
      </c>
      <c r="S201" s="17" t="str">
        <f>VLOOKUP(B201,SAOM!B$2:L1925,11,0)</f>
        <v>(31) 3534-9090</v>
      </c>
      <c r="T201" s="33">
        <v>40976</v>
      </c>
      <c r="U201" s="8" t="str">
        <f>VLOOKUP(B201,SAOM!B$2:M1505,12,0)</f>
        <v>00:20:0E:10:4A:0C</v>
      </c>
      <c r="V201" s="12">
        <v>40977</v>
      </c>
      <c r="W201" s="8" t="s">
        <v>967</v>
      </c>
      <c r="X201" s="39">
        <v>40977</v>
      </c>
      <c r="Y201" s="41"/>
      <c r="Z201" s="105"/>
      <c r="AA201" s="42">
        <v>40977</v>
      </c>
      <c r="AB201" s="8"/>
    </row>
    <row r="202" spans="1:28" s="61" customFormat="1">
      <c r="A202" s="23">
        <v>897</v>
      </c>
      <c r="B202" s="75" t="s">
        <v>1354</v>
      </c>
      <c r="C202" s="12">
        <v>40956</v>
      </c>
      <c r="D202" s="12">
        <f t="shared" ref="D202:D204" si="14">E202</f>
        <v>41112</v>
      </c>
      <c r="E202" s="47">
        <v>41112</v>
      </c>
      <c r="F202" s="12">
        <v>40967</v>
      </c>
      <c r="G202" s="44" t="s">
        <v>756</v>
      </c>
      <c r="H202" s="7" t="s">
        <v>501</v>
      </c>
      <c r="I202" s="7" t="s">
        <v>503</v>
      </c>
      <c r="J202" s="8" t="s">
        <v>1204</v>
      </c>
      <c r="K202" s="8" t="s">
        <v>1258</v>
      </c>
      <c r="L202" s="8" t="s">
        <v>1259</v>
      </c>
      <c r="M202" s="9" t="str">
        <f>VLOOKUP(B202,SAOM!B$2:H1200,7,0)</f>
        <v>-</v>
      </c>
      <c r="N202" s="68">
        <v>4033</v>
      </c>
      <c r="O202" s="12" t="str">
        <f>VLOOKUP(B202,SAOM!B$2:I1200,8,0)</f>
        <v>-</v>
      </c>
      <c r="P202" s="12" t="str">
        <f>VLOOKUP(B202,AG_Lider!A$1:F1558,6,0)</f>
        <v>VODANET</v>
      </c>
      <c r="Q202" s="17" t="str">
        <f>VLOOKUP(B202,SAOM!B$2:J1200,9,0)</f>
        <v>Livia Muniz Braga</v>
      </c>
      <c r="R202" s="12" t="str">
        <f>VLOOKUP(B202,SAOM!B$2:K1646,10,0)</f>
        <v xml:space="preserve">RUA PEDRO PAFURI, 3, CENTRO </v>
      </c>
      <c r="S202" s="17" t="str">
        <f>VLOOKUP(B202,SAOM!B$2:L1926,11,0)</f>
        <v>(32)3336-1167</v>
      </c>
      <c r="T202" s="33"/>
      <c r="U202" s="8" t="str">
        <f>VLOOKUP(B202,SAOM!B$2:M1506,12,0)</f>
        <v>-</v>
      </c>
      <c r="V202" s="12"/>
      <c r="W202" s="8"/>
      <c r="X202" s="39"/>
      <c r="Y202" s="41"/>
      <c r="Z202" s="39" t="s">
        <v>4580</v>
      </c>
      <c r="AA202" s="42">
        <v>41078</v>
      </c>
      <c r="AB202" s="8"/>
    </row>
    <row r="203" spans="1:28" s="61" customFormat="1">
      <c r="A203" s="23">
        <v>882</v>
      </c>
      <c r="B203" s="75" t="s">
        <v>1355</v>
      </c>
      <c r="C203" s="12">
        <v>40956</v>
      </c>
      <c r="D203" s="12">
        <f t="shared" si="14"/>
        <v>41112</v>
      </c>
      <c r="E203" s="47">
        <v>41112</v>
      </c>
      <c r="F203" s="12">
        <v>40967</v>
      </c>
      <c r="G203" s="44" t="s">
        <v>756</v>
      </c>
      <c r="H203" s="7" t="s">
        <v>501</v>
      </c>
      <c r="I203" s="7" t="s">
        <v>503</v>
      </c>
      <c r="J203" s="8" t="s">
        <v>1205</v>
      </c>
      <c r="K203" s="8" t="s">
        <v>1260</v>
      </c>
      <c r="L203" s="8" t="s">
        <v>1261</v>
      </c>
      <c r="M203" s="9" t="str">
        <f>VLOOKUP(B203,SAOM!B$2:H1201,7,0)</f>
        <v>-</v>
      </c>
      <c r="N203" s="68">
        <v>4033</v>
      </c>
      <c r="O203" s="12" t="str">
        <f>VLOOKUP(B203,SAOM!B$2:I1201,8,0)</f>
        <v>-</v>
      </c>
      <c r="P203" s="12" t="str">
        <f>VLOOKUP(B203,AG_Lider!A$1:F1559,6,0)</f>
        <v>VODANET</v>
      </c>
      <c r="Q203" s="17" t="str">
        <f>VLOOKUP(B203,SAOM!B$2:J1201,9,0)</f>
        <v>Vanessa Bibiana Amaral de Morais</v>
      </c>
      <c r="R203" s="12" t="str">
        <f>VLOOKUP(B203,SAOM!B$2:K1647,10,0)</f>
        <v xml:space="preserve">AV. JOSE BOMTEMPO - </v>
      </c>
      <c r="S203" s="17" t="str">
        <f>VLOOKUP(B203,SAOM!B$2:L1927,11,0)</f>
        <v xml:space="preserve">(34)3853-2454 </v>
      </c>
      <c r="T203" s="33"/>
      <c r="U203" s="8" t="str">
        <f>VLOOKUP(B203,SAOM!B$2:M1507,12,0)</f>
        <v>-</v>
      </c>
      <c r="V203" s="12"/>
      <c r="W203" s="8"/>
      <c r="X203" s="39"/>
      <c r="Y203" s="41"/>
      <c r="Z203" s="39" t="s">
        <v>4663</v>
      </c>
      <c r="AA203" s="42">
        <v>41078</v>
      </c>
      <c r="AB203" s="8"/>
    </row>
    <row r="204" spans="1:28" s="61" customFormat="1">
      <c r="A204" s="23">
        <v>912</v>
      </c>
      <c r="B204" s="75" t="s">
        <v>1356</v>
      </c>
      <c r="C204" s="12">
        <v>40956</v>
      </c>
      <c r="D204" s="12">
        <f t="shared" si="14"/>
        <v>41112</v>
      </c>
      <c r="E204" s="47">
        <v>41112</v>
      </c>
      <c r="F204" s="12">
        <v>40967</v>
      </c>
      <c r="G204" s="44" t="s">
        <v>756</v>
      </c>
      <c r="H204" s="7" t="s">
        <v>501</v>
      </c>
      <c r="I204" s="7" t="s">
        <v>503</v>
      </c>
      <c r="J204" s="8" t="s">
        <v>1206</v>
      </c>
      <c r="K204" s="8" t="s">
        <v>1262</v>
      </c>
      <c r="L204" s="8" t="s">
        <v>1263</v>
      </c>
      <c r="M204" s="9" t="str">
        <f>VLOOKUP(B204,SAOM!B$2:H1202,7,0)</f>
        <v>-</v>
      </c>
      <c r="N204" s="68">
        <v>4033</v>
      </c>
      <c r="O204" s="12" t="str">
        <f>VLOOKUP(B204,SAOM!B$2:I1202,8,0)</f>
        <v>-</v>
      </c>
      <c r="P204" s="12" t="str">
        <f>VLOOKUP(B204,AG_Lider!A$1:F1560,6,0)</f>
        <v>VODANET</v>
      </c>
      <c r="Q204" s="17" t="str">
        <f>VLOOKUP(B204,SAOM!B$2:J1202,9,0)</f>
        <v>Dheyemila de Paula Mantovani</v>
      </c>
      <c r="R204" s="12" t="str">
        <f>VLOOKUP(B204,SAOM!B$2:K1648,10,0)</f>
        <v>avenida Coronel Telemaco Pompei, 97 - Centro</v>
      </c>
      <c r="S204" s="17" t="str">
        <f>VLOOKUP(B204,SAOM!B$2:L1928,11,0)</f>
        <v>(32) 3726-1577</v>
      </c>
      <c r="T204" s="33"/>
      <c r="U204" s="8" t="str">
        <f>VLOOKUP(B204,SAOM!B$2:M1508,12,0)</f>
        <v>-</v>
      </c>
      <c r="V204" s="12"/>
      <c r="W204" s="8"/>
      <c r="X204" s="39"/>
      <c r="Y204" s="41"/>
      <c r="Z204" s="39" t="s">
        <v>4608</v>
      </c>
      <c r="AA204" s="42">
        <v>41078</v>
      </c>
      <c r="AB204" s="8"/>
    </row>
    <row r="205" spans="1:28" s="61" customFormat="1">
      <c r="A205" s="43">
        <v>900</v>
      </c>
      <c r="B205" s="75" t="s">
        <v>1357</v>
      </c>
      <c r="C205" s="12">
        <v>40956</v>
      </c>
      <c r="D205" s="12">
        <f t="shared" si="11"/>
        <v>41001</v>
      </c>
      <c r="E205" s="47" t="s">
        <v>503</v>
      </c>
      <c r="F205" s="12">
        <v>40967</v>
      </c>
      <c r="G205" s="7" t="s">
        <v>519</v>
      </c>
      <c r="H205" s="7" t="s">
        <v>501</v>
      </c>
      <c r="I205" s="7" t="s">
        <v>503</v>
      </c>
      <c r="J205" s="8" t="s">
        <v>1207</v>
      </c>
      <c r="K205" s="8" t="s">
        <v>1264</v>
      </c>
      <c r="L205" s="8" t="s">
        <v>1265</v>
      </c>
      <c r="M205" s="9" t="str">
        <f>VLOOKUP(B205,SAOM!B$2:H1203,7,0)</f>
        <v>SES-EUIS-0900</v>
      </c>
      <c r="N205" s="68">
        <v>4033</v>
      </c>
      <c r="O205" s="12">
        <f>VLOOKUP(B205,SAOM!B$2:I1203,8,0)</f>
        <v>41002</v>
      </c>
      <c r="P205" s="12" t="str">
        <f>VLOOKUP(B205,AG_Lider!A$1:F1561,6,0)</f>
        <v>CONCLUÍDO</v>
      </c>
      <c r="Q205" s="17" t="str">
        <f>VLOOKUP(B205,SAOM!B$2:J1203,9,0)</f>
        <v>Carla Diogo Rozetti</v>
      </c>
      <c r="R205" s="12" t="str">
        <f>VLOOKUP(B205,SAOM!B$2:K1649,10,0)</f>
        <v>avenida Antenor Mazorque, 400 - Centro</v>
      </c>
      <c r="S205" s="17" t="str">
        <f>VLOOKUP(B205,SAOM!B$2:L1929,11,0)</f>
        <v>(32) 3744-1434</v>
      </c>
      <c r="T205" s="33"/>
      <c r="U205" s="8" t="str">
        <f>VLOOKUP(B205,SAOM!B$2:M1509,12,0)</f>
        <v>00:20:0e:10:48:94</v>
      </c>
      <c r="V205" s="12">
        <v>40972</v>
      </c>
      <c r="W205" s="8" t="s">
        <v>1979</v>
      </c>
      <c r="X205" s="39">
        <v>41002</v>
      </c>
      <c r="Y205" s="41"/>
      <c r="Z205" s="39" t="s">
        <v>2839</v>
      </c>
      <c r="AA205" s="42">
        <v>40972</v>
      </c>
      <c r="AB205" s="8"/>
    </row>
    <row r="206" spans="1:28" s="61" customFormat="1">
      <c r="A206" s="23">
        <v>901</v>
      </c>
      <c r="B206" s="75" t="s">
        <v>1358</v>
      </c>
      <c r="C206" s="12">
        <v>40956</v>
      </c>
      <c r="D206" s="12">
        <f t="shared" ref="D206:D207" si="15">E206</f>
        <v>41112</v>
      </c>
      <c r="E206" s="47">
        <v>41112</v>
      </c>
      <c r="F206" s="12">
        <v>40967</v>
      </c>
      <c r="G206" s="44" t="s">
        <v>756</v>
      </c>
      <c r="H206" s="7" t="s">
        <v>501</v>
      </c>
      <c r="I206" s="7" t="s">
        <v>503</v>
      </c>
      <c r="J206" s="8" t="s">
        <v>1208</v>
      </c>
      <c r="K206" s="8" t="s">
        <v>1268</v>
      </c>
      <c r="L206" s="8" t="s">
        <v>1269</v>
      </c>
      <c r="M206" s="9" t="str">
        <f>VLOOKUP(B206,SAOM!B$2:H1204,7,0)</f>
        <v>-</v>
      </c>
      <c r="N206" s="24">
        <v>4035</v>
      </c>
      <c r="O206" s="12" t="str">
        <f>VLOOKUP(B206,SAOM!B$2:I1204,8,0)</f>
        <v>-</v>
      </c>
      <c r="P206" s="12" t="str">
        <f>VLOOKUP(B206,AG_Lider!A$1:F1563,6,0)</f>
        <v>VODANET</v>
      </c>
      <c r="Q206" s="17" t="str">
        <f>VLOOKUP(B206,SAOM!B$2:J1204,9,0)</f>
        <v>Aline Rodrigues Silva</v>
      </c>
      <c r="R206" s="12" t="str">
        <f>VLOOKUP(B206,SAOM!B$2:K1650,10,0)</f>
        <v xml:space="preserve">RUA GERALDO RODRIGUES GONÇALVES, S/N </v>
      </c>
      <c r="S206" s="17" t="str">
        <f>VLOOKUP(B206,SAOM!B$2:L1930,11,0)</f>
        <v>(38)3236-8122</v>
      </c>
      <c r="T206" s="33"/>
      <c r="U206" s="8" t="str">
        <f>VLOOKUP(B206,SAOM!B$2:M1510,12,0)</f>
        <v>-</v>
      </c>
      <c r="V206" s="12"/>
      <c r="W206" s="8"/>
      <c r="X206" s="39"/>
      <c r="Y206" s="41"/>
      <c r="Z206" s="39" t="s">
        <v>4648</v>
      </c>
      <c r="AA206" s="42">
        <v>41078</v>
      </c>
      <c r="AB206" s="8"/>
    </row>
    <row r="207" spans="1:28" s="61" customFormat="1">
      <c r="A207" s="23">
        <v>905</v>
      </c>
      <c r="B207" s="75" t="s">
        <v>1359</v>
      </c>
      <c r="C207" s="12">
        <v>40956</v>
      </c>
      <c r="D207" s="12">
        <f t="shared" si="15"/>
        <v>41112</v>
      </c>
      <c r="E207" s="47">
        <v>41112</v>
      </c>
      <c r="F207" s="12">
        <v>40967</v>
      </c>
      <c r="G207" s="44" t="s">
        <v>756</v>
      </c>
      <c r="H207" s="7" t="s">
        <v>501</v>
      </c>
      <c r="I207" s="7" t="s">
        <v>503</v>
      </c>
      <c r="J207" s="8" t="s">
        <v>1209</v>
      </c>
      <c r="K207" s="8" t="s">
        <v>1270</v>
      </c>
      <c r="L207" s="8" t="s">
        <v>1271</v>
      </c>
      <c r="M207" s="9" t="str">
        <f>VLOOKUP(B207,SAOM!B$2:H1205,7,0)</f>
        <v>-</v>
      </c>
      <c r="N207" s="68">
        <v>4033</v>
      </c>
      <c r="O207" s="12" t="str">
        <f>VLOOKUP(B207,SAOM!B$2:I1205,8,0)</f>
        <v>-</v>
      </c>
      <c r="P207" s="12" t="str">
        <f>VLOOKUP(B207,AG_Lider!A$1:F1564,6,0)</f>
        <v>VODANET</v>
      </c>
      <c r="Q207" s="17" t="str">
        <f>VLOOKUP(B207,SAOM!B$2:J1205,9,0)</f>
        <v>Livia Maria Rezende da Silva</v>
      </c>
      <c r="R207" s="12" t="str">
        <f>VLOOKUP(B207,SAOM!B$2:K1651,10,0)</f>
        <v xml:space="preserve">RUA PADRE GERALDO NORBERTO REIS,nº 10 - </v>
      </c>
      <c r="S207" s="17" t="str">
        <f>VLOOKUP(B207,SAOM!B$2:L1931,11,0)</f>
        <v xml:space="preserve">(31)3754-1413 </v>
      </c>
      <c r="T207" s="33"/>
      <c r="U207" s="8" t="str">
        <f>VLOOKUP(B207,SAOM!B$2:M1511,12,0)</f>
        <v>-</v>
      </c>
      <c r="V207" s="12"/>
      <c r="W207" s="8"/>
      <c r="X207" s="39"/>
      <c r="Y207" s="41"/>
      <c r="Z207" s="39" t="s">
        <v>4590</v>
      </c>
      <c r="AA207" s="42">
        <v>41078</v>
      </c>
      <c r="AB207" s="42"/>
    </row>
    <row r="208" spans="1:28" s="61" customFormat="1">
      <c r="A208" s="23">
        <v>890</v>
      </c>
      <c r="B208" s="75" t="s">
        <v>1360</v>
      </c>
      <c r="C208" s="12">
        <v>40956</v>
      </c>
      <c r="D208" s="47">
        <v>41112</v>
      </c>
      <c r="E208" s="47">
        <f>D208+15</f>
        <v>41127</v>
      </c>
      <c r="F208" s="12">
        <v>40967</v>
      </c>
      <c r="G208" s="44" t="s">
        <v>756</v>
      </c>
      <c r="H208" s="7" t="s">
        <v>501</v>
      </c>
      <c r="I208" s="7" t="s">
        <v>508</v>
      </c>
      <c r="J208" s="8" t="s">
        <v>1210</v>
      </c>
      <c r="K208" s="8" t="s">
        <v>1272</v>
      </c>
      <c r="L208" s="8" t="s">
        <v>1273</v>
      </c>
      <c r="M208" s="9" t="str">
        <f>VLOOKUP(B208,SAOM!B$2:H1206,7,0)</f>
        <v>-</v>
      </c>
      <c r="N208" s="68">
        <v>4033</v>
      </c>
      <c r="O208" s="12" t="str">
        <f>VLOOKUP(B208,SAOM!B$2:I1206,8,0)</f>
        <v>-</v>
      </c>
      <c r="P208" s="12" t="str">
        <f>VLOOKUP(B208,AG_Lider!A$1:F1565,6,0)</f>
        <v>VODANET</v>
      </c>
      <c r="Q208" s="17" t="str">
        <f>VLOOKUP(B208,SAOM!B$2:J1206,9,0)</f>
        <v>Aline Campos Ferreira</v>
      </c>
      <c r="R208" s="12" t="str">
        <f>VLOOKUP(B208,SAOM!B$2:K1652,10,0)</f>
        <v>Rua Antônio Marques, 0 - Centro</v>
      </c>
      <c r="S208" s="17" t="str">
        <f>VLOOKUP(B208,SAOM!B$2:L1932,11,0)</f>
        <v>(33) 3355-8057</v>
      </c>
      <c r="T208" s="33"/>
      <c r="U208" s="8" t="str">
        <f>VLOOKUP(B208,SAOM!B$2:M1512,12,0)</f>
        <v>-</v>
      </c>
      <c r="V208" s="12"/>
      <c r="W208" s="8"/>
      <c r="X208" s="39"/>
      <c r="Y208" s="41"/>
      <c r="Z208" s="39" t="s">
        <v>4519</v>
      </c>
      <c r="AA208" s="42">
        <v>41079</v>
      </c>
      <c r="AB208" s="8"/>
    </row>
    <row r="209" spans="1:28" s="61" customFormat="1">
      <c r="A209" s="23">
        <v>874</v>
      </c>
      <c r="B209" s="75" t="s">
        <v>1361</v>
      </c>
      <c r="C209" s="12">
        <v>40956</v>
      </c>
      <c r="D209" s="12">
        <f>E209</f>
        <v>41112</v>
      </c>
      <c r="E209" s="47">
        <v>41112</v>
      </c>
      <c r="F209" s="12">
        <v>40967</v>
      </c>
      <c r="G209" s="44" t="s">
        <v>756</v>
      </c>
      <c r="H209" s="7" t="s">
        <v>501</v>
      </c>
      <c r="I209" s="7" t="s">
        <v>503</v>
      </c>
      <c r="J209" s="8" t="s">
        <v>1211</v>
      </c>
      <c r="K209" s="8" t="s">
        <v>1274</v>
      </c>
      <c r="L209" s="8" t="s">
        <v>1275</v>
      </c>
      <c r="M209" s="9" t="str">
        <f>VLOOKUP(B209,SAOM!B$2:H1207,7,0)</f>
        <v>-</v>
      </c>
      <c r="N209" s="68">
        <v>4033</v>
      </c>
      <c r="O209" s="12" t="str">
        <f>VLOOKUP(B209,SAOM!B$2:I1207,8,0)</f>
        <v>-</v>
      </c>
      <c r="P209" s="12" t="str">
        <f>VLOOKUP(B209,AG_Lider!A$1:F1566,6,0)</f>
        <v>VODANET</v>
      </c>
      <c r="Q209" s="17" t="str">
        <f>VLOOKUP(B209,SAOM!B$2:J1207,9,0)</f>
        <v>Angelo Marcos de assis Bitencourt</v>
      </c>
      <c r="R209" s="12" t="str">
        <f>VLOOKUP(B209,SAOM!B$2:K1653,10,0)</f>
        <v>RUA JOSÉ ASSIS S/N</v>
      </c>
      <c r="S209" s="17" t="str">
        <f>VLOOKUP(B209,SAOM!B$2:L1933,11,0)</f>
        <v>(33)3373-1193</v>
      </c>
      <c r="T209" s="33"/>
      <c r="U209" s="8" t="str">
        <f>VLOOKUP(B209,SAOM!B$2:M1513,12,0)</f>
        <v>-</v>
      </c>
      <c r="V209" s="12"/>
      <c r="W209" s="8"/>
      <c r="X209" s="39"/>
      <c r="Y209" s="41"/>
      <c r="Z209" s="39" t="s">
        <v>4664</v>
      </c>
      <c r="AA209" s="42">
        <v>41078</v>
      </c>
      <c r="AB209" s="42"/>
    </row>
    <row r="210" spans="1:28" s="61" customFormat="1">
      <c r="A210" s="23">
        <v>894</v>
      </c>
      <c r="B210" s="75" t="s">
        <v>1540</v>
      </c>
      <c r="C210" s="12">
        <v>40956</v>
      </c>
      <c r="D210" s="12">
        <f t="shared" si="11"/>
        <v>41001</v>
      </c>
      <c r="E210" s="47">
        <f>C210+60</f>
        <v>41016</v>
      </c>
      <c r="F210" s="47" t="s">
        <v>503</v>
      </c>
      <c r="G210" s="7" t="s">
        <v>519</v>
      </c>
      <c r="H210" s="7" t="s">
        <v>687</v>
      </c>
      <c r="I210" s="7" t="s">
        <v>503</v>
      </c>
      <c r="J210" s="8" t="s">
        <v>1212</v>
      </c>
      <c r="K210" s="8" t="s">
        <v>1276</v>
      </c>
      <c r="L210" s="8" t="s">
        <v>1277</v>
      </c>
      <c r="M210" s="9" t="str">
        <f>VLOOKUP(B210,SAOM!B$2:H1208,7,0)</f>
        <v>SES-CONS-0894</v>
      </c>
      <c r="N210" s="68">
        <v>4033</v>
      </c>
      <c r="O210" s="12">
        <f>VLOOKUP(B210,SAOM!B$2:I1208,8,0)</f>
        <v>40969</v>
      </c>
      <c r="P210" s="12" t="e">
        <f>VLOOKUP(B210,AG_Lider!A$1:F1567,6,0)</f>
        <v>#N/A</v>
      </c>
      <c r="Q210" s="17" t="str">
        <f>VLOOKUP(B210,SAOM!B$2:J1208,9,0)</f>
        <v>Daniel Ramos Athouguia</v>
      </c>
      <c r="R210" s="12" t="str">
        <f>VLOOKUP(B210,SAOM!B$2:K1654,10,0)</f>
        <v>Rua São José, 508 - Centro</v>
      </c>
      <c r="S210" s="17" t="str">
        <f>VLOOKUP(B210,SAOM!B$2:L1934,11,0)</f>
        <v>(31) 3686-0018</v>
      </c>
      <c r="T210" s="33">
        <v>40969</v>
      </c>
      <c r="U210" s="8" t="str">
        <f>VLOOKUP(B210,SAOM!B$2:M1514,12,0)</f>
        <v>00:20:0E:10:48:56</v>
      </c>
      <c r="V210" s="12">
        <v>40969</v>
      </c>
      <c r="W210" s="8" t="s">
        <v>967</v>
      </c>
      <c r="X210" s="39">
        <v>40970</v>
      </c>
      <c r="Y210" s="41"/>
      <c r="Z210" s="105"/>
      <c r="AA210" s="42">
        <v>40970</v>
      </c>
      <c r="AB210" s="8"/>
    </row>
    <row r="211" spans="1:28" s="61" customFormat="1">
      <c r="A211" s="23">
        <v>878</v>
      </c>
      <c r="B211" s="75" t="s">
        <v>1362</v>
      </c>
      <c r="C211" s="12">
        <v>40956</v>
      </c>
      <c r="D211" s="12">
        <v>41132</v>
      </c>
      <c r="E211" s="47">
        <f>D211+15</f>
        <v>41147</v>
      </c>
      <c r="F211" s="12">
        <v>40967</v>
      </c>
      <c r="G211" s="44" t="s">
        <v>756</v>
      </c>
      <c r="H211" s="7" t="s">
        <v>501</v>
      </c>
      <c r="I211" s="7" t="s">
        <v>503</v>
      </c>
      <c r="J211" s="8" t="s">
        <v>1213</v>
      </c>
      <c r="K211" s="8" t="s">
        <v>1278</v>
      </c>
      <c r="L211" s="8" t="s">
        <v>1279</v>
      </c>
      <c r="M211" s="9" t="str">
        <f>VLOOKUP(B211,SAOM!B$2:H1209,7,0)</f>
        <v>-</v>
      </c>
      <c r="N211" s="68">
        <v>4033</v>
      </c>
      <c r="O211" s="12" t="str">
        <f>VLOOKUP(B211,SAOM!B$2:I1209,8,0)</f>
        <v>-</v>
      </c>
      <c r="P211" s="12" t="str">
        <f>VLOOKUP(B211,AG_Lider!A$1:F1568,6,0)</f>
        <v>VODANET</v>
      </c>
      <c r="Q211" s="17" t="str">
        <f>VLOOKUP(B211,SAOM!B$2:J1209,9,0)</f>
        <v>Fernando Victor Martins Rubatino</v>
      </c>
      <c r="R211" s="12" t="str">
        <f>VLOOKUP(B211,SAOM!B$2:K1655,10,0)</f>
        <v xml:space="preserve">RODOVIA AMG 420 KM 2 </v>
      </c>
      <c r="S211" s="17" t="str">
        <f>VLOOKUP(B211,SAOM!B$2:L1935,11,0)</f>
        <v>(32)3343-1200</v>
      </c>
      <c r="T211" s="33"/>
      <c r="U211" s="8" t="str">
        <f>VLOOKUP(B211,SAOM!B$2:M1515,12,0)</f>
        <v>-</v>
      </c>
      <c r="V211" s="12"/>
      <c r="W211" s="8"/>
      <c r="X211" s="39"/>
      <c r="Y211" s="41"/>
      <c r="Z211" s="39" t="s">
        <v>4638</v>
      </c>
      <c r="AA211" s="42">
        <v>41078</v>
      </c>
      <c r="AB211" s="8"/>
    </row>
    <row r="212" spans="1:28" s="61" customFormat="1">
      <c r="A212" s="23">
        <v>909</v>
      </c>
      <c r="B212" s="77" t="s">
        <v>1363</v>
      </c>
      <c r="C212" s="12">
        <v>40956</v>
      </c>
      <c r="D212" s="12">
        <f t="shared" si="11"/>
        <v>41001</v>
      </c>
      <c r="E212" s="47" t="s">
        <v>503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1214</v>
      </c>
      <c r="K212" s="8" t="s">
        <v>1280</v>
      </c>
      <c r="L212" s="8" t="s">
        <v>1281</v>
      </c>
      <c r="M212" s="9" t="str">
        <f>VLOOKUP(B212,SAOM!B$2:H1210,7,0)</f>
        <v>SES-LUUZ-0909</v>
      </c>
      <c r="N212" s="68">
        <v>4033</v>
      </c>
      <c r="O212" s="12">
        <f>VLOOKUP(B212,SAOM!B$2:I1210,8,0)</f>
        <v>40989</v>
      </c>
      <c r="P212" s="12" t="str">
        <f>VLOOKUP(B212,AG_Lider!A$1:F1569,6,0)</f>
        <v>CONCLUÍDO</v>
      </c>
      <c r="Q212" s="17" t="str">
        <f>VLOOKUP(B212,SAOM!B$2:J1210,9,0)</f>
        <v>Luciana Couto Lima</v>
      </c>
      <c r="R212" s="12" t="str">
        <f>VLOOKUP(B212,SAOM!B$2:K1656,10,0)</f>
        <v>praça Antônio Eugênio Filho, 10 - Rosário</v>
      </c>
      <c r="S212" s="17" t="str">
        <f>VLOOKUP(B212,SAOM!B$2:L1936,11,0)</f>
        <v>(37) 3421-4697</v>
      </c>
      <c r="T212" s="33"/>
      <c r="U212" s="8" t="str">
        <f>VLOOKUP(B212,SAOM!B$2:M1516,12,0)</f>
        <v>00:20:0E:10:48:E0</v>
      </c>
      <c r="V212" s="12">
        <v>40991</v>
      </c>
      <c r="W212" s="8" t="s">
        <v>2470</v>
      </c>
      <c r="X212" s="39">
        <v>40991</v>
      </c>
      <c r="Y212" s="41">
        <v>41024</v>
      </c>
      <c r="Z212" s="39" t="s">
        <v>3306</v>
      </c>
      <c r="AA212" s="42">
        <v>41024</v>
      </c>
      <c r="AB212" s="8"/>
    </row>
    <row r="213" spans="1:28" s="61" customFormat="1">
      <c r="A213" s="23">
        <v>898</v>
      </c>
      <c r="B213" s="75" t="s">
        <v>1364</v>
      </c>
      <c r="C213" s="12">
        <v>40956</v>
      </c>
      <c r="D213" s="12">
        <v>41112</v>
      </c>
      <c r="E213" s="47">
        <f>D213+15</f>
        <v>41127</v>
      </c>
      <c r="F213" s="12">
        <v>40967</v>
      </c>
      <c r="G213" s="44" t="s">
        <v>756</v>
      </c>
      <c r="H213" s="7" t="s">
        <v>501</v>
      </c>
      <c r="I213" s="7" t="s">
        <v>503</v>
      </c>
      <c r="J213" s="8" t="s">
        <v>1215</v>
      </c>
      <c r="K213" s="8" t="s">
        <v>1282</v>
      </c>
      <c r="L213" s="8" t="s">
        <v>1283</v>
      </c>
      <c r="M213" s="9" t="str">
        <f>VLOOKUP(B213,SAOM!B$2:H1211,7,0)</f>
        <v>-</v>
      </c>
      <c r="N213" s="68">
        <v>4033</v>
      </c>
      <c r="O213" s="12" t="str">
        <f>VLOOKUP(B213,SAOM!B$2:I1211,8,0)</f>
        <v>-</v>
      </c>
      <c r="P213" s="12" t="str">
        <f>VLOOKUP(B213,AG_Lider!A$1:F1570,6,0)</f>
        <v>VODANET</v>
      </c>
      <c r="Q213" s="17" t="str">
        <f>VLOOKUP(B213,SAOM!B$2:J1211,9,0)</f>
        <v>Monaliza Santana Pereira</v>
      </c>
      <c r="R213" s="12" t="str">
        <f>VLOOKUP(B213,SAOM!B$2:K1657,10,0)</f>
        <v xml:space="preserve"> RAÇA MAGALHAES PINTO, SN - </v>
      </c>
      <c r="S213" s="17" t="str">
        <f>VLOOKUP(B213,SAOM!B$2:L1937,11,0)</f>
        <v>(33)3357-1356</v>
      </c>
      <c r="T213" s="33"/>
      <c r="U213" s="8" t="str">
        <f>VLOOKUP(B213,SAOM!B$2:M1517,12,0)</f>
        <v>-</v>
      </c>
      <c r="V213" s="12"/>
      <c r="W213" s="8"/>
      <c r="X213" s="39"/>
      <c r="Y213" s="41"/>
      <c r="Z213" s="39" t="s">
        <v>4582</v>
      </c>
      <c r="AA213" s="42">
        <v>41078</v>
      </c>
      <c r="AB213" s="8"/>
    </row>
    <row r="214" spans="1:28" s="61" customFormat="1">
      <c r="A214" s="23">
        <v>883</v>
      </c>
      <c r="B214" s="75" t="s">
        <v>1365</v>
      </c>
      <c r="C214" s="12">
        <v>40956</v>
      </c>
      <c r="D214" s="12">
        <v>41112</v>
      </c>
      <c r="E214" s="47">
        <f>D214+15</f>
        <v>41127</v>
      </c>
      <c r="F214" s="12">
        <v>40967</v>
      </c>
      <c r="G214" s="44" t="s">
        <v>756</v>
      </c>
      <c r="H214" s="7" t="s">
        <v>501</v>
      </c>
      <c r="I214" s="7" t="s">
        <v>503</v>
      </c>
      <c r="J214" s="8" t="s">
        <v>1216</v>
      </c>
      <c r="K214" s="8" t="s">
        <v>1284</v>
      </c>
      <c r="L214" s="8" t="s">
        <v>1285</v>
      </c>
      <c r="M214" s="9" t="str">
        <f>VLOOKUP(B214,SAOM!B$2:H1212,7,0)</f>
        <v>-</v>
      </c>
      <c r="N214" s="24">
        <v>4035</v>
      </c>
      <c r="O214" s="12" t="str">
        <f>VLOOKUP(B214,SAOM!B$2:I1212,8,0)</f>
        <v>-</v>
      </c>
      <c r="P214" s="12" t="str">
        <f>VLOOKUP(B214,AG_Lider!A$1:F1571,6,0)</f>
        <v>VODANET</v>
      </c>
      <c r="Q214" s="17" t="str">
        <f>VLOOKUP(B214,SAOM!B$2:J1212,9,0)</f>
        <v>Marcela Gonçalves Ferreira</v>
      </c>
      <c r="R214" s="12" t="str">
        <f>VLOOKUP(B214,SAOM!B$2:K1658,10,0)</f>
        <v xml:space="preserve">RUA BOA VISTA, 266 - </v>
      </c>
      <c r="S214" s="17" t="str">
        <f>VLOOKUP(B214,SAOM!B$2:L1938,11,0)</f>
        <v>(38)3527-1815</v>
      </c>
      <c r="T214" s="33"/>
      <c r="U214" s="8" t="str">
        <f>VLOOKUP(B214,SAOM!B$2:M1518,12,0)</f>
        <v>-</v>
      </c>
      <c r="V214" s="12"/>
      <c r="W214" s="8"/>
      <c r="X214" s="39"/>
      <c r="Y214" s="41"/>
      <c r="Z214" s="39" t="s">
        <v>4643</v>
      </c>
      <c r="AA214" s="42">
        <v>41078</v>
      </c>
      <c r="AB214" s="8"/>
    </row>
    <row r="215" spans="1:28" s="50" customFormat="1">
      <c r="A215" s="43">
        <v>902</v>
      </c>
      <c r="B215" s="77" t="s">
        <v>1367</v>
      </c>
      <c r="C215" s="47">
        <v>40956</v>
      </c>
      <c r="D215" s="12">
        <v>41112</v>
      </c>
      <c r="E215" s="47">
        <f>D215+15</f>
        <v>41127</v>
      </c>
      <c r="F215" s="47">
        <v>40967</v>
      </c>
      <c r="G215" s="44" t="s">
        <v>756</v>
      </c>
      <c r="H215" s="44" t="s">
        <v>501</v>
      </c>
      <c r="I215" s="7" t="s">
        <v>503</v>
      </c>
      <c r="J215" s="45" t="s">
        <v>1218</v>
      </c>
      <c r="K215" s="45" t="s">
        <v>1288</v>
      </c>
      <c r="L215" s="45" t="s">
        <v>1289</v>
      </c>
      <c r="M215" s="82" t="str">
        <f>VLOOKUP(B215,SAOM!B$2:H1214,7,0)</f>
        <v>-</v>
      </c>
      <c r="N215" s="83">
        <v>4033</v>
      </c>
      <c r="O215" s="47" t="str">
        <f>VLOOKUP(B215,SAOM!B$2:I1214,8,0)</f>
        <v>-</v>
      </c>
      <c r="P215" s="47" t="str">
        <f>VLOOKUP(B215,AG_Lider!A$1:F1573,6,0)</f>
        <v>VODANET</v>
      </c>
      <c r="Q215" s="84" t="str">
        <f>VLOOKUP(B215,SAOM!B$2:J1214,9,0)</f>
        <v>Ana Gabriela Sivieri Pereira Alves</v>
      </c>
      <c r="R215" s="47" t="str">
        <f>VLOOKUP(B215,SAOM!B$2:K1660,10,0)</f>
        <v xml:space="preserve">AVENIDA SÍLVIO JOSÉ DE OLIVEIRA,103 - </v>
      </c>
      <c r="S215" s="84" t="str">
        <f>VLOOKUP(B215,SAOM!B$2:L1940,11,0)</f>
        <v xml:space="preserve">(34)3844-1378 </v>
      </c>
      <c r="T215" s="48"/>
      <c r="U215" s="45" t="str">
        <f>VLOOKUP(B215,SAOM!B$2:M1520,12,0)</f>
        <v>-</v>
      </c>
      <c r="V215" s="47"/>
      <c r="W215" s="45"/>
      <c r="X215" s="49"/>
      <c r="Y215" s="66"/>
      <c r="Z215" s="49" t="s">
        <v>4585</v>
      </c>
      <c r="AA215" s="67">
        <v>41078</v>
      </c>
      <c r="AB215" s="45"/>
    </row>
    <row r="216" spans="1:28" s="61" customFormat="1">
      <c r="A216" s="23">
        <v>887</v>
      </c>
      <c r="B216" s="75" t="s">
        <v>1368</v>
      </c>
      <c r="C216" s="12">
        <v>40956</v>
      </c>
      <c r="D216" s="12">
        <v>41112</v>
      </c>
      <c r="E216" s="47">
        <f>D216+15</f>
        <v>41127</v>
      </c>
      <c r="F216" s="12">
        <v>40967</v>
      </c>
      <c r="G216" s="44" t="s">
        <v>756</v>
      </c>
      <c r="H216" s="7" t="s">
        <v>501</v>
      </c>
      <c r="I216" s="7" t="s">
        <v>508</v>
      </c>
      <c r="J216" s="8" t="s">
        <v>1219</v>
      </c>
      <c r="K216" s="8" t="s">
        <v>1290</v>
      </c>
      <c r="L216" s="8" t="s">
        <v>1291</v>
      </c>
      <c r="M216" s="9" t="str">
        <f>VLOOKUP(B216,SAOM!B$2:H1215,7,0)</f>
        <v>-</v>
      </c>
      <c r="N216" s="68">
        <v>4033</v>
      </c>
      <c r="O216" s="12" t="str">
        <f>VLOOKUP(B216,SAOM!B$2:I1215,8,0)</f>
        <v>-</v>
      </c>
      <c r="P216" s="12" t="str">
        <f>VLOOKUP(B216,AG_Lider!A$1:F1574,6,0)</f>
        <v>VODANET</v>
      </c>
      <c r="Q216" s="17" t="str">
        <f>VLOOKUP(B216,SAOM!B$2:J1215,9,0)</f>
        <v>José Rodrigues Freira Filho</v>
      </c>
      <c r="R216" s="12" t="str">
        <f>VLOOKUP(B216,SAOM!B$2:K1661,10,0)</f>
        <v>Rua Major João Gonçalves, 155 - Centro</v>
      </c>
      <c r="S216" s="17" t="str">
        <f>VLOOKUP(B216,SAOM!B$2:L1941,11,0)</f>
        <v>(35) 3523-1350</v>
      </c>
      <c r="T216" s="33"/>
      <c r="U216" s="8" t="str">
        <f>VLOOKUP(B216,SAOM!B$2:M1521,12,0)</f>
        <v>-</v>
      </c>
      <c r="V216" s="12"/>
      <c r="W216" s="8"/>
      <c r="X216" s="39"/>
      <c r="Y216" s="41"/>
      <c r="Z216" s="39" t="s">
        <v>4516</v>
      </c>
      <c r="AA216" s="42">
        <v>41079</v>
      </c>
      <c r="AB216" s="8"/>
    </row>
    <row r="217" spans="1:28" s="61" customFormat="1">
      <c r="A217" s="23">
        <v>906</v>
      </c>
      <c r="B217" s="75" t="s">
        <v>1369</v>
      </c>
      <c r="C217" s="12">
        <v>40956</v>
      </c>
      <c r="D217" s="12">
        <v>41112</v>
      </c>
      <c r="E217" s="47">
        <f>D217+15</f>
        <v>41127</v>
      </c>
      <c r="F217" s="12">
        <v>40967</v>
      </c>
      <c r="G217" s="44" t="s">
        <v>756</v>
      </c>
      <c r="H217" s="7" t="s">
        <v>501</v>
      </c>
      <c r="I217" s="7" t="s">
        <v>503</v>
      </c>
      <c r="J217" s="8" t="s">
        <v>1220</v>
      </c>
      <c r="K217" s="8" t="s">
        <v>1292</v>
      </c>
      <c r="L217" s="8" t="s">
        <v>1293</v>
      </c>
      <c r="M217" s="9" t="str">
        <f>VLOOKUP(B217,SAOM!B$2:H1216,7,0)</f>
        <v>-</v>
      </c>
      <c r="N217" s="68">
        <v>4033</v>
      </c>
      <c r="O217" s="12" t="str">
        <f>VLOOKUP(B217,SAOM!B$2:I1216,8,0)</f>
        <v>-</v>
      </c>
      <c r="P217" s="12" t="str">
        <f>VLOOKUP(B217,AG_Lider!A$1:F1575,6,0)</f>
        <v>VODANET</v>
      </c>
      <c r="Q217" s="17" t="str">
        <f>VLOOKUP(B217,SAOM!B$2:J1216,9,0)</f>
        <v>Cintia de Cassia Freitas</v>
      </c>
      <c r="R217" s="12" t="str">
        <f>VLOOKUP(B217,SAOM!B$2:K1662,10,0)</f>
        <v xml:space="preserve">PRAÇA TRES PODERES, 125 </v>
      </c>
      <c r="S217" s="17" t="str">
        <f>VLOOKUP(B217,SAOM!B$2:L1942,11,0)</f>
        <v>(35) 3823-1347</v>
      </c>
      <c r="T217" s="33"/>
      <c r="U217" s="8" t="str">
        <f>VLOOKUP(B217,SAOM!B$2:M1522,12,0)</f>
        <v>-</v>
      </c>
      <c r="V217" s="12"/>
      <c r="W217" s="8"/>
      <c r="X217" s="39"/>
      <c r="Y217" s="41"/>
      <c r="Z217" s="105" t="s">
        <v>4588</v>
      </c>
      <c r="AA217" s="42">
        <v>41078</v>
      </c>
      <c r="AB217" s="42"/>
    </row>
    <row r="218" spans="1:28" s="61" customFormat="1">
      <c r="A218" s="23">
        <v>875</v>
      </c>
      <c r="B218" s="75" t="s">
        <v>1371</v>
      </c>
      <c r="C218" s="12">
        <v>40956</v>
      </c>
      <c r="D218" s="12">
        <v>41112</v>
      </c>
      <c r="E218" s="47">
        <f>D218+15</f>
        <v>41127</v>
      </c>
      <c r="F218" s="12">
        <v>40967</v>
      </c>
      <c r="G218" s="44" t="s">
        <v>756</v>
      </c>
      <c r="H218" s="7" t="s">
        <v>501</v>
      </c>
      <c r="I218" s="7" t="s">
        <v>503</v>
      </c>
      <c r="J218" s="8" t="s">
        <v>1222</v>
      </c>
      <c r="K218" s="8" t="s">
        <v>1296</v>
      </c>
      <c r="L218" s="8" t="s">
        <v>1297</v>
      </c>
      <c r="M218" s="9" t="str">
        <f>VLOOKUP(B218,SAOM!B$2:H1218,7,0)</f>
        <v>-</v>
      </c>
      <c r="N218" s="68">
        <v>4033</v>
      </c>
      <c r="O218" s="12" t="str">
        <f>VLOOKUP(B218,SAOM!B$2:I1218,8,0)</f>
        <v>-</v>
      </c>
      <c r="P218" s="12" t="str">
        <f>VLOOKUP(B218,AG_Lider!A$1:F1577,6,0)</f>
        <v>VODANET</v>
      </c>
      <c r="Q218" s="17" t="str">
        <f>VLOOKUP(B218,SAOM!B$2:J1218,9,0)</f>
        <v>Livia Borges martins</v>
      </c>
      <c r="R218" s="12" t="str">
        <f>VLOOKUP(B218,SAOM!B$2:K1664,10,0)</f>
        <v>Rua Ananias Teixeira de Avelar, 81 - Centro</v>
      </c>
      <c r="S218" s="17" t="str">
        <f>VLOOKUP(B218,SAOM!B$2:L1944,11,0)</f>
        <v>(35) 3863-2230</v>
      </c>
      <c r="T218" s="33"/>
      <c r="U218" s="8" t="str">
        <f>VLOOKUP(B218,SAOM!B$2:M1524,12,0)</f>
        <v>-</v>
      </c>
      <c r="V218" s="12"/>
      <c r="W218" s="8"/>
      <c r="X218" s="39"/>
      <c r="Y218" s="41"/>
      <c r="Z218" s="39" t="s">
        <v>4629</v>
      </c>
      <c r="AA218" s="42">
        <v>41078</v>
      </c>
      <c r="AB218" s="8"/>
    </row>
    <row r="219" spans="1:28" s="61" customFormat="1">
      <c r="A219" s="23">
        <v>895</v>
      </c>
      <c r="B219" s="75" t="s">
        <v>1372</v>
      </c>
      <c r="C219" s="12">
        <v>40956</v>
      </c>
      <c r="D219" s="12">
        <f t="shared" ref="D219:D246" si="16">C219+45</f>
        <v>41001</v>
      </c>
      <c r="E219" s="47">
        <f>C219+60</f>
        <v>41016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1223</v>
      </c>
      <c r="K219" s="8" t="s">
        <v>1298</v>
      </c>
      <c r="L219" s="8" t="s">
        <v>1299</v>
      </c>
      <c r="M219" s="9" t="str">
        <f>VLOOKUP(B219,SAOM!B$2:H1219,7,0)</f>
        <v>SES-COUS-0895</v>
      </c>
      <c r="N219" s="24">
        <v>4035</v>
      </c>
      <c r="O219" s="12">
        <f>VLOOKUP(B219,SAOM!B$2:I1219,8,0)</f>
        <v>40970</v>
      </c>
      <c r="P219" s="12" t="str">
        <f>VLOOKUP(B219,AG_Lider!A$1:F1578,6,0)</f>
        <v>CONCLUÍDO</v>
      </c>
      <c r="Q219" s="17" t="str">
        <f>VLOOKUP(B219,SAOM!B$2:J1219,9,0)</f>
        <v>Luccas Alves Mota</v>
      </c>
      <c r="R219" s="12" t="str">
        <f>VLOOKUP(B219,SAOM!B$2:K1665,10,0)</f>
        <v>Rua Nozinho Prates, 1011 - Sagrada Família</v>
      </c>
      <c r="S219" s="17" t="str">
        <f>VLOOKUP(B219,SAOM!B$2:L1945,11,0)</f>
        <v>(38) 3228-2284</v>
      </c>
      <c r="T219" s="33">
        <v>40969</v>
      </c>
      <c r="U219" s="8" t="str">
        <f>VLOOKUP(B219,SAOM!B$2:M1525,12,0)</f>
        <v>00:20:0E:10:48:7E</v>
      </c>
      <c r="V219" s="12">
        <v>40970</v>
      </c>
      <c r="W219" s="8" t="s">
        <v>2337</v>
      </c>
      <c r="X219" s="39">
        <v>40970</v>
      </c>
      <c r="Y219" s="41"/>
      <c r="Z219" s="105"/>
      <c r="AA219" s="42">
        <v>40970</v>
      </c>
      <c r="AB219" s="42"/>
    </row>
    <row r="220" spans="1:28" s="61" customFormat="1">
      <c r="A220" s="23">
        <v>880</v>
      </c>
      <c r="B220" s="75" t="s">
        <v>1373</v>
      </c>
      <c r="C220" s="12">
        <v>40956</v>
      </c>
      <c r="D220" s="12">
        <v>41102</v>
      </c>
      <c r="E220" s="47">
        <f>D220+15</f>
        <v>41117</v>
      </c>
      <c r="F220" s="12">
        <v>40977</v>
      </c>
      <c r="G220" s="44" t="s">
        <v>756</v>
      </c>
      <c r="H220" s="7" t="s">
        <v>501</v>
      </c>
      <c r="I220" s="7" t="s">
        <v>503</v>
      </c>
      <c r="J220" s="8" t="s">
        <v>1224</v>
      </c>
      <c r="K220" s="8" t="s">
        <v>1300</v>
      </c>
      <c r="L220" s="8" t="s">
        <v>1301</v>
      </c>
      <c r="M220" s="9" t="str">
        <f>VLOOKUP(B220,SAOM!B$2:H1220,7,0)</f>
        <v>-</v>
      </c>
      <c r="N220" s="24">
        <v>4035</v>
      </c>
      <c r="O220" s="12" t="str">
        <f>VLOOKUP(B220,SAOM!B$2:I1220,8,0)</f>
        <v>-</v>
      </c>
      <c r="P220" s="12" t="str">
        <f>VLOOKUP(B220,AG_Lider!A$1:F1579,6,0)</f>
        <v>VODANET</v>
      </c>
      <c r="Q220" s="17" t="str">
        <f>VLOOKUP(B220,SAOM!B$2:J1220,9,0)</f>
        <v>Paulo Fernando Costa Faria</v>
      </c>
      <c r="R220" s="12" t="str">
        <f>VLOOKUP(B220,SAOM!B$2:K1666,10,0)</f>
        <v>José Mendes Teixeira nº 22- Centro</v>
      </c>
      <c r="S220" s="17" t="str">
        <f>VLOOKUP(B220,SAOM!B$2:L1946,11,0)</f>
        <v>(38)3831-7133</v>
      </c>
      <c r="T220" s="33"/>
      <c r="U220" s="8" t="str">
        <f>VLOOKUP(B220,SAOM!B$2:M1526,12,0)</f>
        <v>-</v>
      </c>
      <c r="V220" s="12"/>
      <c r="W220" s="8"/>
      <c r="X220" s="39"/>
      <c r="Y220" s="41"/>
      <c r="Z220" s="105" t="s">
        <v>4640</v>
      </c>
      <c r="AA220" s="42">
        <v>41078</v>
      </c>
      <c r="AB220" s="8"/>
    </row>
    <row r="221" spans="1:28" s="61" customFormat="1">
      <c r="A221" s="23">
        <v>910</v>
      </c>
      <c r="B221" s="75" t="s">
        <v>1374</v>
      </c>
      <c r="C221" s="12">
        <v>40956</v>
      </c>
      <c r="D221" s="12">
        <f t="shared" si="16"/>
        <v>41001</v>
      </c>
      <c r="E221" s="47">
        <f>C221+60</f>
        <v>41016</v>
      </c>
      <c r="F221" s="47" t="s">
        <v>503</v>
      </c>
      <c r="G221" s="7" t="s">
        <v>519</v>
      </c>
      <c r="H221" s="7" t="s">
        <v>501</v>
      </c>
      <c r="I221" s="7" t="s">
        <v>503</v>
      </c>
      <c r="J221" s="8" t="s">
        <v>1225</v>
      </c>
      <c r="K221" s="8" t="s">
        <v>1302</v>
      </c>
      <c r="L221" s="8" t="s">
        <v>1303</v>
      </c>
      <c r="M221" s="9" t="str">
        <f>VLOOKUP(B221,SAOM!B$2:H1221,7,0)</f>
        <v>SES-MEEL-0910</v>
      </c>
      <c r="N221" s="24">
        <v>4035</v>
      </c>
      <c r="O221" s="12">
        <f>VLOOKUP(B221,SAOM!B$2:I1221,8,0)</f>
        <v>40970</v>
      </c>
      <c r="P221" s="12" t="str">
        <f>VLOOKUP(B221,AG_Lider!A$1:F1580,6,0)</f>
        <v>CONCLUÍDO</v>
      </c>
      <c r="Q221" s="17" t="str">
        <f>VLOOKUP(B221,SAOM!B$2:J1221,9,0)</f>
        <v>Thais Lopes Silveira Silva</v>
      </c>
      <c r="R221" s="12" t="str">
        <f>VLOOKUP(B221,SAOM!B$2:K1667,10,0)</f>
        <v>Rua Astolfo Silva, 79 - Centro</v>
      </c>
      <c r="S221" s="17" t="str">
        <f>VLOOKUP(B221,SAOM!B$2:L1947,11,0)</f>
        <v>(33) 3246-1297</v>
      </c>
      <c r="T221" s="33">
        <v>40969</v>
      </c>
      <c r="U221" s="8" t="str">
        <f>VLOOKUP(B221,SAOM!B$2:M1527,12,0)</f>
        <v>00:20:0E:10:49:EF</v>
      </c>
      <c r="V221" s="12">
        <v>40970</v>
      </c>
      <c r="W221" s="8" t="s">
        <v>1602</v>
      </c>
      <c r="X221" s="39">
        <v>40970</v>
      </c>
      <c r="Y221" s="41"/>
      <c r="Z221" s="105"/>
      <c r="AA221" s="42">
        <v>40970</v>
      </c>
      <c r="AB221" s="8"/>
    </row>
    <row r="222" spans="1:28" s="61" customFormat="1">
      <c r="A222" s="23">
        <v>914</v>
      </c>
      <c r="B222" s="75" t="s">
        <v>1375</v>
      </c>
      <c r="C222" s="12">
        <v>40956</v>
      </c>
      <c r="D222" s="12">
        <v>41112</v>
      </c>
      <c r="E222" s="47">
        <f>D222+15</f>
        <v>41127</v>
      </c>
      <c r="F222" s="12">
        <v>40967</v>
      </c>
      <c r="G222" s="44" t="s">
        <v>756</v>
      </c>
      <c r="H222" s="7" t="s">
        <v>501</v>
      </c>
      <c r="I222" s="7" t="s">
        <v>503</v>
      </c>
      <c r="J222" s="8" t="s">
        <v>1226</v>
      </c>
      <c r="K222" s="8" t="s">
        <v>1304</v>
      </c>
      <c r="L222" s="8" t="s">
        <v>1305</v>
      </c>
      <c r="M222" s="9" t="str">
        <f>VLOOKUP(B222,SAOM!B$2:H1222,7,0)</f>
        <v>-</v>
      </c>
      <c r="N222" s="68">
        <v>4033</v>
      </c>
      <c r="O222" s="12" t="str">
        <f>VLOOKUP(B222,SAOM!B$2:I1222,8,0)</f>
        <v>-</v>
      </c>
      <c r="P222" s="12" t="str">
        <f>VLOOKUP(B222,AG_Lider!A$1:F1582,6,0)</f>
        <v>VODANET</v>
      </c>
      <c r="Q222" s="17" t="str">
        <f>VLOOKUP(B222,SAOM!B$2:J1222,9,0)</f>
        <v>Luiz Antônio Pedroso</v>
      </c>
      <c r="R222" s="12" t="str">
        <f>VLOOKUP(B222,SAOM!B$2:K1668,10,0)</f>
        <v xml:space="preserve">- RUA PALMEIRAS, 860 </v>
      </c>
      <c r="S222" s="17" t="str">
        <f>VLOOKUP(B222,SAOM!B$2:L1948,11,0)</f>
        <v>(35)3533-1777</v>
      </c>
      <c r="T222" s="33"/>
      <c r="U222" s="8" t="str">
        <f>VLOOKUP(B222,SAOM!B$2:M1528,12,0)</f>
        <v>-</v>
      </c>
      <c r="V222" s="12"/>
      <c r="W222" s="8"/>
      <c r="X222" s="39"/>
      <c r="Y222" s="41"/>
      <c r="Z222" s="39" t="s">
        <v>4616</v>
      </c>
      <c r="AA222" s="42">
        <v>41078</v>
      </c>
      <c r="AB222" s="8"/>
    </row>
    <row r="223" spans="1:28" s="61" customFormat="1">
      <c r="A223" s="23">
        <v>884</v>
      </c>
      <c r="B223" s="75" t="s">
        <v>1376</v>
      </c>
      <c r="C223" s="12">
        <v>40956</v>
      </c>
      <c r="D223" s="12">
        <v>41112</v>
      </c>
      <c r="E223" s="47">
        <f>D223+15</f>
        <v>41127</v>
      </c>
      <c r="F223" s="12">
        <v>40967</v>
      </c>
      <c r="G223" s="44" t="s">
        <v>756</v>
      </c>
      <c r="H223" s="7" t="s">
        <v>501</v>
      </c>
      <c r="I223" s="7" t="s">
        <v>503</v>
      </c>
      <c r="J223" s="8" t="s">
        <v>1227</v>
      </c>
      <c r="K223" s="8" t="s">
        <v>1306</v>
      </c>
      <c r="L223" s="8" t="s">
        <v>1307</v>
      </c>
      <c r="M223" s="9" t="str">
        <f>VLOOKUP(B223,SAOM!B$2:H1223,7,0)</f>
        <v>-</v>
      </c>
      <c r="N223" s="68">
        <v>4033</v>
      </c>
      <c r="O223" s="12" t="str">
        <f>VLOOKUP(B223,SAOM!B$2:I1223,8,0)</f>
        <v>-</v>
      </c>
      <c r="P223" s="12" t="str">
        <f>VLOOKUP(B223,AG_Lider!A$1:F1583,6,0)</f>
        <v>VODANET</v>
      </c>
      <c r="Q223" s="17" t="str">
        <f>VLOOKUP(B223,SAOM!B$2:J1223,9,0)</f>
        <v>Emília Cristina Ferreira Costa</v>
      </c>
      <c r="R223" s="12" t="str">
        <f>VLOOKUP(B223,SAOM!B$2:K1669,10,0)</f>
        <v>AV SÃO PAULO 400</v>
      </c>
      <c r="S223" s="17" t="str">
        <f>VLOOKUP(B223,SAOM!B$2:L1949,11,0)</f>
        <v xml:space="preserve">(37)3435-1202 </v>
      </c>
      <c r="T223" s="33"/>
      <c r="U223" s="8" t="str">
        <f>VLOOKUP(B223,SAOM!B$2:M1529,12,0)</f>
        <v>-</v>
      </c>
      <c r="V223" s="12"/>
      <c r="W223" s="8"/>
      <c r="X223" s="39"/>
      <c r="Y223" s="41"/>
      <c r="Z223" s="39" t="s">
        <v>4658</v>
      </c>
      <c r="AA223" s="42">
        <v>41078</v>
      </c>
      <c r="AB223" s="8"/>
    </row>
    <row r="224" spans="1:28" s="61" customFormat="1">
      <c r="A224" s="43">
        <v>923</v>
      </c>
      <c r="B224" s="75" t="s">
        <v>1308</v>
      </c>
      <c r="C224" s="12">
        <v>40956</v>
      </c>
      <c r="D224" s="12">
        <f t="shared" si="16"/>
        <v>41001</v>
      </c>
      <c r="E224" s="47" t="s">
        <v>503</v>
      </c>
      <c r="F224" s="12">
        <v>40967</v>
      </c>
      <c r="G224" s="7" t="s">
        <v>519</v>
      </c>
      <c r="H224" s="7" t="s">
        <v>501</v>
      </c>
      <c r="I224" s="7" t="s">
        <v>503</v>
      </c>
      <c r="J224" s="8" t="s">
        <v>1309</v>
      </c>
      <c r="K224" s="8" t="s">
        <v>1266</v>
      </c>
      <c r="L224" s="8" t="s">
        <v>1267</v>
      </c>
      <c r="M224" s="9" t="str">
        <f>VLOOKUP(B224,SAOM!B$2:H1224,7,0)</f>
        <v>SES-SAOA-0923</v>
      </c>
      <c r="N224" s="24">
        <v>4035</v>
      </c>
      <c r="O224" s="12">
        <f>VLOOKUP(B224,SAOM!B$2:I1224,8,0)</f>
        <v>41002</v>
      </c>
      <c r="P224" s="12" t="str">
        <f>VLOOKUP(B224,AG_Lider!A$1:F1584,6,0)</f>
        <v>CONCLUÍDO</v>
      </c>
      <c r="Q224" s="17" t="str">
        <f>VLOOKUP(B224,SAOM!B$2:J1224,9,0)</f>
        <v>Milena Zampier Ferreira Costa</v>
      </c>
      <c r="R224" s="12" t="str">
        <f>VLOOKUP(B224,SAOM!B$2:K1670,10,0)</f>
        <v>Rua Pepita Simões de Sardoá, 53 - Centro</v>
      </c>
      <c r="S224" s="17" t="str">
        <f>VLOOKUP(B224,SAOM!B$2:L1950,11,0)</f>
        <v>(33) 3296-1118</v>
      </c>
      <c r="T224" s="33"/>
      <c r="U224" s="8" t="str">
        <f>VLOOKUP(B224,SAOM!B$2:M1530,12,0)</f>
        <v>00:20:0e:10:48:99</v>
      </c>
      <c r="V224" s="12">
        <v>41002</v>
      </c>
      <c r="W224" s="8" t="s">
        <v>2262</v>
      </c>
      <c r="X224" s="39">
        <v>41002</v>
      </c>
      <c r="Y224" s="41"/>
      <c r="Z224" s="39"/>
      <c r="AA224" s="42">
        <v>41002</v>
      </c>
      <c r="AB224" s="42"/>
    </row>
    <row r="225" spans="1:28" s="61" customFormat="1">
      <c r="A225" s="23">
        <v>916</v>
      </c>
      <c r="B225" s="75" t="s">
        <v>1310</v>
      </c>
      <c r="C225" s="12">
        <v>40956</v>
      </c>
      <c r="D225" s="12">
        <v>41112</v>
      </c>
      <c r="E225" s="47">
        <f>D225+15</f>
        <v>41127</v>
      </c>
      <c r="F225" s="12">
        <v>40967</v>
      </c>
      <c r="G225" s="44" t="s">
        <v>756</v>
      </c>
      <c r="H225" s="7" t="s">
        <v>501</v>
      </c>
      <c r="I225" s="7" t="s">
        <v>503</v>
      </c>
      <c r="J225" s="8" t="s">
        <v>1311</v>
      </c>
      <c r="K225" s="8" t="s">
        <v>1324</v>
      </c>
      <c r="L225" s="8" t="s">
        <v>1325</v>
      </c>
      <c r="M225" s="9" t="str">
        <f>VLOOKUP(B225,SAOM!B$2:H1225,7,0)</f>
        <v>-</v>
      </c>
      <c r="N225" s="68">
        <v>4033</v>
      </c>
      <c r="O225" s="12" t="str">
        <f>VLOOKUP(B225,SAOM!B$2:I1225,8,0)</f>
        <v>-</v>
      </c>
      <c r="P225" s="12" t="str">
        <f>VLOOKUP(B225,AG_Lider!A$1:F1585,6,0)</f>
        <v>VODANET</v>
      </c>
      <c r="Q225" s="17" t="str">
        <f>VLOOKUP(B225,SAOM!B$2:J1225,9,0)</f>
        <v>Paulo Francisco Afonso da Silva Junior</v>
      </c>
      <c r="R225" s="12" t="str">
        <f>VLOOKUP(B225,SAOM!B$2:K1671,10,0)</f>
        <v xml:space="preserve">RUA ESPINOSA,468 </v>
      </c>
      <c r="S225" s="17" t="str">
        <f>VLOOKUP(B225,SAOM!B$2:L1951,11,0)</f>
        <v>(38) 3824-1185</v>
      </c>
      <c r="T225" s="33"/>
      <c r="U225" s="8" t="str">
        <f>VLOOKUP(B225,SAOM!B$2:M1531,12,0)</f>
        <v>-</v>
      </c>
      <c r="V225" s="12"/>
      <c r="W225" s="8"/>
      <c r="X225" s="39"/>
      <c r="Y225" s="41"/>
      <c r="Z225" s="39" t="s">
        <v>4619</v>
      </c>
      <c r="AA225" s="42">
        <v>41078</v>
      </c>
      <c r="AB225" s="8"/>
    </row>
    <row r="226" spans="1:28" s="61" customFormat="1">
      <c r="A226" s="23">
        <v>917</v>
      </c>
      <c r="B226" s="75" t="s">
        <v>1312</v>
      </c>
      <c r="C226" s="12">
        <v>40956</v>
      </c>
      <c r="D226" s="12">
        <f t="shared" si="16"/>
        <v>41001</v>
      </c>
      <c r="E226" s="47">
        <f>C226+60</f>
        <v>41016</v>
      </c>
      <c r="F226" s="47" t="s">
        <v>503</v>
      </c>
      <c r="G226" s="7" t="s">
        <v>519</v>
      </c>
      <c r="H226" s="7" t="s">
        <v>501</v>
      </c>
      <c r="I226" s="7" t="s">
        <v>503</v>
      </c>
      <c r="J226" s="8" t="s">
        <v>1313</v>
      </c>
      <c r="K226" s="8" t="s">
        <v>1326</v>
      </c>
      <c r="L226" s="8" t="s">
        <v>1327</v>
      </c>
      <c r="M226" s="9" t="str">
        <f>VLOOKUP(B226,SAOM!B$2:H1226,7,0)</f>
        <v>SES-ROIA-0917</v>
      </c>
      <c r="N226" s="68">
        <v>4033</v>
      </c>
      <c r="O226" s="12">
        <f>VLOOKUP(B226,SAOM!B$2:I1226,8,0)</f>
        <v>40981</v>
      </c>
      <c r="P226" s="12" t="str">
        <f>VLOOKUP(B226,AG_Lider!A$1:F1586,6,0)</f>
        <v>CONCLUÍDO</v>
      </c>
      <c r="Q226" s="17" t="str">
        <f>VLOOKUP(B226,SAOM!B$2:J1226,9,0)</f>
        <v>Carlos Eduardo Vieira Rocha Mendes</v>
      </c>
      <c r="R226" s="12" t="str">
        <f>VLOOKUP(B226,SAOM!B$2:K1672,10,0)</f>
        <v>Rua Antônio Cunha de Oliveira, 445 - Centro</v>
      </c>
      <c r="S226" s="17" t="str">
        <f>VLOOKUP(B226,SAOM!B$2:L1952,11,0)</f>
        <v>(34) 3848-1526</v>
      </c>
      <c r="T226" s="33"/>
      <c r="U226" s="8" t="str">
        <f>VLOOKUP(B226,SAOM!B$2:M1532,12,0)</f>
        <v>00:20:0E:10:48:F5</v>
      </c>
      <c r="V226" s="12">
        <v>40981</v>
      </c>
      <c r="W226" s="8" t="s">
        <v>1749</v>
      </c>
      <c r="X226" s="39">
        <v>40981</v>
      </c>
      <c r="Y226" s="41"/>
      <c r="Z226" s="105"/>
      <c r="AA226" s="42">
        <v>40981</v>
      </c>
      <c r="AB226" s="8"/>
    </row>
    <row r="227" spans="1:28" s="61" customFormat="1">
      <c r="A227" s="23">
        <v>918</v>
      </c>
      <c r="B227" s="75" t="s">
        <v>1314</v>
      </c>
      <c r="C227" s="12">
        <v>40956</v>
      </c>
      <c r="D227" s="12">
        <v>41112</v>
      </c>
      <c r="E227" s="47">
        <f>D227+15</f>
        <v>41127</v>
      </c>
      <c r="F227" s="12">
        <v>40967</v>
      </c>
      <c r="G227" s="44" t="s">
        <v>756</v>
      </c>
      <c r="H227" s="7" t="s">
        <v>501</v>
      </c>
      <c r="I227" s="7" t="s">
        <v>503</v>
      </c>
      <c r="J227" s="8" t="s">
        <v>1315</v>
      </c>
      <c r="K227" s="8" t="s">
        <v>1328</v>
      </c>
      <c r="L227" s="8" t="s">
        <v>1329</v>
      </c>
      <c r="M227" s="9" t="str">
        <f>VLOOKUP(B227,SAOM!B$2:H1227,7,0)</f>
        <v>-</v>
      </c>
      <c r="N227" s="68">
        <v>4033</v>
      </c>
      <c r="O227" s="12" t="str">
        <f>VLOOKUP(B227,SAOM!B$2:I1227,8,0)</f>
        <v>-</v>
      </c>
      <c r="P227" s="12" t="str">
        <f>VLOOKUP(B227,AG_Lider!A$1:F1587,6,0)</f>
        <v>VODANET</v>
      </c>
      <c r="Q227" s="17" t="str">
        <f>VLOOKUP(B227,SAOM!B$2:J1227,9,0)</f>
        <v>Mariana Aparecida Brum Bicalho</v>
      </c>
      <c r="R227" s="12" t="str">
        <f>VLOOKUP(B227,SAOM!B$2:K1673,10,0)</f>
        <v>praça Manoel Dias da Fonseca, 4 - Centro</v>
      </c>
      <c r="S227" s="17" t="str">
        <f>VLOOKUP(B227,SAOM!B$2:L1953,11,0)</f>
        <v>(31) 3872-5254</v>
      </c>
      <c r="T227" s="33"/>
      <c r="U227" s="8" t="str">
        <f>VLOOKUP(B227,SAOM!B$2:M1533,12,0)</f>
        <v>-</v>
      </c>
      <c r="V227" s="12"/>
      <c r="W227" s="8"/>
      <c r="X227" s="39"/>
      <c r="Y227" s="41"/>
      <c r="Z227" s="39" t="s">
        <v>4630</v>
      </c>
      <c r="AA227" s="42">
        <v>41078</v>
      </c>
      <c r="AB227" s="8"/>
    </row>
    <row r="228" spans="1:28" s="61" customFormat="1">
      <c r="A228" s="23">
        <v>919</v>
      </c>
      <c r="B228" s="75" t="s">
        <v>1316</v>
      </c>
      <c r="C228" s="12">
        <v>40956</v>
      </c>
      <c r="D228" s="12">
        <v>41112</v>
      </c>
      <c r="E228" s="47">
        <f>D228+15</f>
        <v>41127</v>
      </c>
      <c r="F228" s="12">
        <v>40967</v>
      </c>
      <c r="G228" s="44" t="s">
        <v>756</v>
      </c>
      <c r="H228" s="7" t="s">
        <v>501</v>
      </c>
      <c r="I228" s="7" t="s">
        <v>503</v>
      </c>
      <c r="J228" s="8" t="s">
        <v>1317</v>
      </c>
      <c r="K228" s="8" t="s">
        <v>1330</v>
      </c>
      <c r="L228" s="8" t="s">
        <v>1331</v>
      </c>
      <c r="M228" s="9" t="str">
        <f>VLOOKUP(B228,SAOM!B$2:H1228,7,0)</f>
        <v>-</v>
      </c>
      <c r="N228" s="24">
        <v>4035</v>
      </c>
      <c r="O228" s="12" t="str">
        <f>VLOOKUP(B228,SAOM!B$2:I1228,8,0)</f>
        <v>-</v>
      </c>
      <c r="P228" s="12" t="str">
        <f>VLOOKUP(B228,AG_Lider!A$1:F1588,6,0)</f>
        <v>VODANET</v>
      </c>
      <c r="Q228" s="17" t="str">
        <f>VLOOKUP(B228,SAOM!B$2:J1228,9,0)</f>
        <v>Gustavo Procópio Caldeira Rocha</v>
      </c>
      <c r="R228" s="12" t="str">
        <f>VLOOKUP(B228,SAOM!B$2:K1674,10,0)</f>
        <v>avenida Primeiro de Junho, 1482 - Centro</v>
      </c>
      <c r="S228" s="17" t="str">
        <f>VLOOKUP(B228,SAOM!B$2:L1954,11,0)</f>
        <v>(33)3412-2289/2543</v>
      </c>
      <c r="T228" s="33"/>
      <c r="U228" s="8" t="str">
        <f>VLOOKUP(B228,SAOM!B$2:M1534,12,0)</f>
        <v>-</v>
      </c>
      <c r="V228" s="12"/>
      <c r="W228" s="8"/>
      <c r="X228" s="39"/>
      <c r="Y228" s="41"/>
      <c r="Z228" s="39" t="s">
        <v>4634</v>
      </c>
      <c r="AA228" s="42">
        <v>41078</v>
      </c>
      <c r="AB228" s="8"/>
    </row>
    <row r="229" spans="1:28" s="61" customFormat="1">
      <c r="A229" s="23">
        <v>920</v>
      </c>
      <c r="B229" s="75" t="s">
        <v>1318</v>
      </c>
      <c r="C229" s="12">
        <v>40956</v>
      </c>
      <c r="D229" s="12">
        <f t="shared" si="16"/>
        <v>41001</v>
      </c>
      <c r="E229" s="47" t="s">
        <v>503</v>
      </c>
      <c r="F229" s="12">
        <v>40977</v>
      </c>
      <c r="G229" s="7" t="s">
        <v>768</v>
      </c>
      <c r="H229" s="7" t="s">
        <v>501</v>
      </c>
      <c r="I229" s="7" t="s">
        <v>508</v>
      </c>
      <c r="J229" s="8" t="s">
        <v>1319</v>
      </c>
      <c r="K229" s="8" t="s">
        <v>1332</v>
      </c>
      <c r="L229" s="8" t="s">
        <v>1333</v>
      </c>
      <c r="M229" s="9" t="str">
        <f>VLOOKUP(B229,SAOM!B$2:H1229,7,0)</f>
        <v>-</v>
      </c>
      <c r="N229" s="24">
        <v>4035</v>
      </c>
      <c r="O229" s="12">
        <f>VLOOKUP(B229,SAOM!B$2:I1229,8,0)</f>
        <v>40974</v>
      </c>
      <c r="P229" s="12" t="str">
        <f>VLOOKUP(B229,AG_Lider!A$1:F1589,6,0)</f>
        <v>CLIENTE</v>
      </c>
      <c r="Q229" s="17" t="str">
        <f>VLOOKUP(B229,SAOM!B$2:J1229,9,0)</f>
        <v>Stela Maris Machado Alves de Meira</v>
      </c>
      <c r="R229" s="12" t="str">
        <f>VLOOKUP(B229,SAOM!B$2:K1675,10,0)</f>
        <v>Rua Mestra Inhazinha, 0 - Centro</v>
      </c>
      <c r="S229" s="17" t="str">
        <f>VLOOKUP(B229,SAOM!B$2:L1955,11,0)</f>
        <v>(33) 3433-1314</v>
      </c>
      <c r="T229" s="33"/>
      <c r="U229" s="8" t="str">
        <f>VLOOKUP(B229,SAOM!B$2:M1535,12,0)</f>
        <v>-</v>
      </c>
      <c r="V229" s="12"/>
      <c r="W229" s="8"/>
      <c r="X229" s="39"/>
      <c r="Y229" s="41"/>
      <c r="Z229" s="105" t="s">
        <v>1542</v>
      </c>
      <c r="AA229" s="42">
        <v>40977</v>
      </c>
      <c r="AB229" s="8"/>
    </row>
    <row r="230" spans="1:28" s="61" customFormat="1">
      <c r="A230" s="23">
        <v>921</v>
      </c>
      <c r="B230" s="75" t="s">
        <v>1320</v>
      </c>
      <c r="C230" s="12">
        <v>40956</v>
      </c>
      <c r="D230" s="12">
        <v>41112</v>
      </c>
      <c r="E230" s="47">
        <f>D230+15</f>
        <v>41127</v>
      </c>
      <c r="F230" s="12">
        <v>40967</v>
      </c>
      <c r="G230" s="7" t="s">
        <v>756</v>
      </c>
      <c r="H230" s="7" t="s">
        <v>501</v>
      </c>
      <c r="I230" s="7" t="s">
        <v>503</v>
      </c>
      <c r="J230" s="8" t="s">
        <v>1321</v>
      </c>
      <c r="K230" s="8" t="s">
        <v>1334</v>
      </c>
      <c r="L230" s="8" t="s">
        <v>1335</v>
      </c>
      <c r="M230" s="9" t="str">
        <f>VLOOKUP(B230,SAOM!B$2:H1230,7,0)</f>
        <v>-</v>
      </c>
      <c r="N230" s="68">
        <v>4033</v>
      </c>
      <c r="O230" s="12" t="str">
        <f>VLOOKUP(B230,SAOM!B$2:I1230,8,0)</f>
        <v>-</v>
      </c>
      <c r="P230" s="12" t="str">
        <f>VLOOKUP(B230,AG_Lider!A$1:F1590,6,0)</f>
        <v>VODANET</v>
      </c>
      <c r="Q230" s="17" t="str">
        <f>VLOOKUP(B230,SAOM!B$2:J1230,9,0)</f>
        <v>Meiry Aparecida Rodrigues Lopes</v>
      </c>
      <c r="R230" s="12" t="str">
        <f>VLOOKUP(B230,SAOM!B$2:K1676,10,0)</f>
        <v>Rua Sebastião Pereira, 625 - Centro</v>
      </c>
      <c r="S230" s="17" t="str">
        <f>VLOOKUP(B230,SAOM!B$2:L1956,11,0)</f>
        <v>(31) 3897-1301</v>
      </c>
      <c r="T230" s="33"/>
      <c r="U230" s="8" t="str">
        <f>VLOOKUP(B230,SAOM!B$2:M1536,12,0)</f>
        <v>-</v>
      </c>
      <c r="V230" s="12"/>
      <c r="W230" s="8"/>
      <c r="X230" s="39"/>
      <c r="Y230" s="41"/>
      <c r="Z230" s="39" t="s">
        <v>4635</v>
      </c>
      <c r="AA230" s="42">
        <v>41078</v>
      </c>
      <c r="AB230" s="8"/>
    </row>
    <row r="231" spans="1:28" s="61" customFormat="1">
      <c r="A231" s="23">
        <v>922</v>
      </c>
      <c r="B231" s="75" t="s">
        <v>1322</v>
      </c>
      <c r="C231" s="12">
        <v>40956</v>
      </c>
      <c r="D231" s="12">
        <v>41119</v>
      </c>
      <c r="E231" s="47">
        <f>D231+15</f>
        <v>41134</v>
      </c>
      <c r="F231" s="12">
        <v>40967</v>
      </c>
      <c r="G231" s="44" t="s">
        <v>756</v>
      </c>
      <c r="H231" s="7" t="s">
        <v>501</v>
      </c>
      <c r="I231" s="7" t="s">
        <v>503</v>
      </c>
      <c r="J231" s="8" t="s">
        <v>1323</v>
      </c>
      <c r="K231" s="8" t="s">
        <v>1336</v>
      </c>
      <c r="L231" s="8" t="s">
        <v>1337</v>
      </c>
      <c r="M231" s="9" t="str">
        <f>VLOOKUP(B231,SAOM!B$2:H1231,7,0)</f>
        <v>-</v>
      </c>
      <c r="N231" s="68">
        <v>4033</v>
      </c>
      <c r="O231" s="12" t="str">
        <f>VLOOKUP(B231,SAOM!B$2:I1231,8,0)</f>
        <v>-</v>
      </c>
      <c r="P231" s="12" t="str">
        <f>VLOOKUP(B231,AG_Lider!A$1:F1591,6,0)</f>
        <v>VODANET</v>
      </c>
      <c r="Q231" s="17" t="str">
        <f>VLOOKUP(B231,SAOM!B$2:J1231,9,0)</f>
        <v>André Moreira Silva</v>
      </c>
      <c r="R231" s="12" t="str">
        <f>VLOOKUP(B231,SAOM!B$2:K1677,10,0)</f>
        <v>avenida Paulo VI, 1524 - Centro</v>
      </c>
      <c r="S231" s="17" t="str">
        <f>VLOOKUP(B231,SAOM!B$2:L1957,11,0)</f>
        <v>(37) 3286-1133</v>
      </c>
      <c r="T231" s="33"/>
      <c r="U231" s="8" t="str">
        <f>VLOOKUP(B231,SAOM!B$2:M1537,12,0)</f>
        <v>-</v>
      </c>
      <c r="V231" s="12"/>
      <c r="W231" s="8"/>
      <c r="X231" s="39"/>
      <c r="Y231" s="41"/>
      <c r="Z231" s="39" t="s">
        <v>4666</v>
      </c>
      <c r="AA231" s="42">
        <v>41085</v>
      </c>
      <c r="AB231" s="42"/>
    </row>
    <row r="232" spans="1:28" s="61" customFormat="1">
      <c r="A232" s="23">
        <v>879</v>
      </c>
      <c r="B232" s="75" t="s">
        <v>1382</v>
      </c>
      <c r="C232" s="12">
        <v>40956</v>
      </c>
      <c r="D232" s="12">
        <v>41112</v>
      </c>
      <c r="E232" s="47">
        <f>D232+15</f>
        <v>41127</v>
      </c>
      <c r="F232" s="12">
        <v>40967</v>
      </c>
      <c r="G232" s="44" t="s">
        <v>756</v>
      </c>
      <c r="H232" s="7" t="s">
        <v>501</v>
      </c>
      <c r="I232" s="7" t="s">
        <v>503</v>
      </c>
      <c r="J232" s="8" t="s">
        <v>1383</v>
      </c>
      <c r="K232" s="8" t="s">
        <v>1384</v>
      </c>
      <c r="L232" s="8" t="s">
        <v>1385</v>
      </c>
      <c r="M232" s="9" t="str">
        <f>VLOOKUP(B232,SAOM!B$2:H1232,7,0)</f>
        <v>-</v>
      </c>
      <c r="N232" s="68">
        <v>4033</v>
      </c>
      <c r="O232" s="12" t="str">
        <f>VLOOKUP(B232,SAOM!B$2:I1232,8,0)</f>
        <v>-</v>
      </c>
      <c r="P232" s="12" t="str">
        <f>VLOOKUP(B232,AG_Lider!A$1:F1592,6,0)</f>
        <v>VODANET</v>
      </c>
      <c r="Q232" s="17" t="str">
        <f>VLOOKUP(B232,SAOM!B$2:J1232,9,0)</f>
        <v>Wagner Salles Rochetti</v>
      </c>
      <c r="R232" s="12" t="str">
        <f>VLOOKUP(B232,SAOM!B$2:K1678,10,0)</f>
        <v>Rua Eliane Ferreira Cardoso, 0 - Gomes Cardoso</v>
      </c>
      <c r="S232" s="17" t="str">
        <f>VLOOKUP(B232,SAOM!B$2:L1958,11,0)</f>
        <v>(31) 3875-5141 / 525</v>
      </c>
      <c r="T232" s="33"/>
      <c r="U232" s="8" t="str">
        <f>VLOOKUP(B232,SAOM!B$2:M1538,12,0)</f>
        <v>-</v>
      </c>
      <c r="V232" s="12"/>
      <c r="W232" s="8"/>
      <c r="X232" s="39"/>
      <c r="Y232" s="41"/>
      <c r="Z232" s="39" t="s">
        <v>4639</v>
      </c>
      <c r="AA232" s="42">
        <v>41078</v>
      </c>
      <c r="AB232" s="8"/>
    </row>
    <row r="233" spans="1:28" s="61" customFormat="1">
      <c r="A233" s="23">
        <v>924</v>
      </c>
      <c r="B233" s="78" t="s">
        <v>1415</v>
      </c>
      <c r="C233" s="12">
        <v>40967</v>
      </c>
      <c r="D233" s="12">
        <f t="shared" si="16"/>
        <v>41012</v>
      </c>
      <c r="E233" s="47">
        <f t="shared" ref="E233:E241" si="17">C233+60</f>
        <v>41027</v>
      </c>
      <c r="F233" s="47" t="s">
        <v>503</v>
      </c>
      <c r="G233" s="7" t="s">
        <v>519</v>
      </c>
      <c r="H233" s="7" t="s">
        <v>501</v>
      </c>
      <c r="I233" s="7" t="s">
        <v>503</v>
      </c>
      <c r="J233" s="45" t="s">
        <v>1412</v>
      </c>
      <c r="K233" s="8" t="s">
        <v>1413</v>
      </c>
      <c r="L233" s="8" t="s">
        <v>1414</v>
      </c>
      <c r="M233" s="9" t="str">
        <f>VLOOKUP(B233,SAOM!B$2:H1233,7,0)</f>
        <v>SES-VAHA-0924</v>
      </c>
      <c r="N233" s="68">
        <v>4033</v>
      </c>
      <c r="O233" s="12">
        <f>VLOOKUP(B233,SAOM!B$2:I1233,8,0)</f>
        <v>40982</v>
      </c>
      <c r="P233" s="12" t="str">
        <f>VLOOKUP(B233,AG_Lider!A$1:F1593,6,0)</f>
        <v>CONCLUÍDO</v>
      </c>
      <c r="Q233" s="17" t="str">
        <f>VLOOKUP(B233,SAOM!B$2:J1233,9,0)</f>
        <v>Fernando Conde</v>
      </c>
      <c r="R233" s="12" t="str">
        <f>VLOOKUP(B233,SAOM!B$2:K1679,10,0)</f>
        <v>avenida Benjamim Constant, 275 - centro</v>
      </c>
      <c r="S233" s="17" t="str">
        <f>VLOOKUP(B233,SAOM!B$2:L1959,11,0)</f>
        <v>(35) 3222-8016</v>
      </c>
      <c r="T233" s="33">
        <v>40976</v>
      </c>
      <c r="U233" s="8" t="str">
        <f>VLOOKUP(B233,SAOM!B$2:M1539,12,0)</f>
        <v>00:20:0E:10:49:01</v>
      </c>
      <c r="V233" s="12">
        <v>40982</v>
      </c>
      <c r="W233" s="8" t="s">
        <v>1749</v>
      </c>
      <c r="X233" s="39">
        <v>40982</v>
      </c>
      <c r="Y233" s="41"/>
      <c r="Z233" s="105"/>
      <c r="AA233" s="42">
        <v>40982</v>
      </c>
      <c r="AB233" s="42"/>
    </row>
    <row r="234" spans="1:28" s="61" customFormat="1">
      <c r="A234" s="43">
        <v>3352</v>
      </c>
      <c r="B234" s="77">
        <v>3352</v>
      </c>
      <c r="C234" s="12">
        <v>41019</v>
      </c>
      <c r="D234" s="12">
        <f t="shared" si="16"/>
        <v>41064</v>
      </c>
      <c r="E234" s="47">
        <f t="shared" si="17"/>
        <v>41079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2958</v>
      </c>
      <c r="K234" s="8" t="s">
        <v>3058</v>
      </c>
      <c r="L234" s="8" t="s">
        <v>3059</v>
      </c>
      <c r="M234" s="9" t="str">
        <f>VLOOKUP(B234,SAOM!B$2:H1326,7,0)</f>
        <v>SES-ATIA-3352</v>
      </c>
      <c r="N234" s="68">
        <v>4035</v>
      </c>
      <c r="O234" s="12">
        <f>VLOOKUP(B234,SAOM!B$2:I1326,8,0)</f>
        <v>41038</v>
      </c>
      <c r="P234" s="12" t="e">
        <f>VLOOKUP(B234,AG_Lider!A$1:F1685,6,0)</f>
        <v>#N/A</v>
      </c>
      <c r="Q234" s="17" t="str">
        <f>VLOOKUP(B234,SAOM!B$2:J1326,9,0)</f>
        <v>Cleuzeir Gomes Sales Lopes</v>
      </c>
      <c r="R234" s="12" t="str">
        <f>VLOOKUP(B234,SAOM!B$2:K1772,10,0)</f>
        <v>Rua Angelo Ribeiro, s/n</v>
      </c>
      <c r="S234" s="17" t="str">
        <f>VLOOKUP(B234,SAOM!B$2:L2052,11,0)</f>
        <v>33 3526-3073</v>
      </c>
      <c r="T234" s="33"/>
      <c r="U234" s="8" t="str">
        <f>VLOOKUP(B234,SAOM!B$2:M1632,12,0)</f>
        <v>00:20:0e:10:4c:c1</v>
      </c>
      <c r="V234" s="12">
        <v>41038</v>
      </c>
      <c r="W234" s="8" t="s">
        <v>3305</v>
      </c>
      <c r="X234" s="39">
        <v>41038</v>
      </c>
      <c r="Y234" s="41"/>
      <c r="Z234" s="105"/>
      <c r="AA234" s="42">
        <v>41038</v>
      </c>
      <c r="AB234" s="8"/>
    </row>
    <row r="235" spans="1:28" s="61" customFormat="1">
      <c r="A235" s="23">
        <v>930</v>
      </c>
      <c r="B235" s="78" t="s">
        <v>1544</v>
      </c>
      <c r="C235" s="12">
        <v>40977</v>
      </c>
      <c r="D235" s="12">
        <f t="shared" si="16"/>
        <v>41022</v>
      </c>
      <c r="E235" s="47">
        <f t="shared" si="17"/>
        <v>41037</v>
      </c>
      <c r="F235" s="47" t="s">
        <v>503</v>
      </c>
      <c r="G235" s="7" t="s">
        <v>519</v>
      </c>
      <c r="H235" s="7" t="s">
        <v>501</v>
      </c>
      <c r="I235" s="7" t="s">
        <v>503</v>
      </c>
      <c r="J235" s="45" t="s">
        <v>1545</v>
      </c>
      <c r="K235" s="8" t="s">
        <v>1546</v>
      </c>
      <c r="L235" s="8" t="s">
        <v>1547</v>
      </c>
      <c r="M235" s="9" t="str">
        <f>VLOOKUP(B235,SAOM!B$2:H1235,7,0)</f>
        <v>SES-ACCA-0930</v>
      </c>
      <c r="N235" s="68">
        <v>4033</v>
      </c>
      <c r="O235" s="12">
        <f>VLOOKUP(B235,SAOM!B$2:I1235,8,0)</f>
        <v>40987</v>
      </c>
      <c r="P235" s="12" t="str">
        <f>VLOOKUP(B235,AG_Lider!A$1:F1595,6,0)</f>
        <v>CONCLUÍDO</v>
      </c>
      <c r="Q235" s="17" t="str">
        <f>VLOOKUP(B235,SAOM!B$2:J1235,9,0)</f>
        <v>Eliane Vicari</v>
      </c>
      <c r="R235" s="12" t="str">
        <f>VLOOKUP(B235,SAOM!B$2:K1681,10,0)</f>
        <v>Avenida Ezequiel Machado, 258 - Centro.</v>
      </c>
      <c r="S235" s="17" t="str">
        <f>VLOOKUP(B235,SAOM!B$2:L1961,11,0)</f>
        <v>(31) 8446-0591</v>
      </c>
      <c r="T235" s="33"/>
      <c r="U235" s="8" t="str">
        <f>VLOOKUP(B235,SAOM!B$2:M1541,12,0)</f>
        <v>00:20:0E:10:49:C1</v>
      </c>
      <c r="V235" s="12">
        <v>40987</v>
      </c>
      <c r="W235" s="8" t="s">
        <v>2337</v>
      </c>
      <c r="X235" s="39">
        <v>40987</v>
      </c>
      <c r="Y235" s="41"/>
      <c r="Z235" s="105"/>
      <c r="AA235" s="42">
        <v>40987</v>
      </c>
      <c r="AB235" s="42"/>
    </row>
    <row r="236" spans="1:28" s="61" customFormat="1">
      <c r="A236" s="23">
        <v>850</v>
      </c>
      <c r="B236" s="75" t="s">
        <v>2298</v>
      </c>
      <c r="C236" s="12">
        <v>40984</v>
      </c>
      <c r="D236" s="12">
        <f t="shared" si="16"/>
        <v>41029</v>
      </c>
      <c r="E236" s="47">
        <f t="shared" si="17"/>
        <v>41044</v>
      </c>
      <c r="F236" s="47" t="s">
        <v>503</v>
      </c>
      <c r="G236" s="7" t="s">
        <v>519</v>
      </c>
      <c r="H236" s="7" t="s">
        <v>501</v>
      </c>
      <c r="I236" s="7" t="s">
        <v>503</v>
      </c>
      <c r="J236" s="8" t="s">
        <v>1120</v>
      </c>
      <c r="K236" s="8" t="s">
        <v>1171</v>
      </c>
      <c r="L236" s="8" t="s">
        <v>1172</v>
      </c>
      <c r="M236" s="9" t="str">
        <f>VLOOKUP(B236,SAOM!B$2:H1236,7,0)</f>
        <v>SES-BOHA-0850</v>
      </c>
      <c r="N236" s="68">
        <v>4033</v>
      </c>
      <c r="O236" s="12">
        <f>VLOOKUP(B236,SAOM!B$2:I1236,8,0)</f>
        <v>40996</v>
      </c>
      <c r="P236" s="12" t="str">
        <f>VLOOKUP(B236,AG_Lider!A$1:F1595,6,0)</f>
        <v>CONCLUÍDO</v>
      </c>
      <c r="Q236" s="17" t="str">
        <f>VLOOKUP(B236,SAOM!B$2:J1236,9,0)</f>
        <v>Vivian Castro Lemos</v>
      </c>
      <c r="R236" s="12" t="str">
        <f>VLOOKUP(B236,SAOM!B$2:K1682,10,0)</f>
        <v>Rua Acre, 80 - Centro</v>
      </c>
      <c r="S236" s="17" t="str">
        <f>VLOOKUP(B236,SAOM!B$2:L1962,11,0)</f>
        <v>(35) 3563-1245</v>
      </c>
      <c r="T236" s="33"/>
      <c r="U236" s="8" t="str">
        <f>VLOOKUP(B236,SAOM!B$2:M1542,12,0)</f>
        <v>-</v>
      </c>
      <c r="V236" s="12">
        <v>40996</v>
      </c>
      <c r="W236" s="8" t="s">
        <v>1645</v>
      </c>
      <c r="X236" s="39">
        <v>40996</v>
      </c>
      <c r="Y236" s="41"/>
      <c r="Z236" s="105"/>
      <c r="AA236" s="42">
        <v>40998</v>
      </c>
      <c r="AB236" s="42"/>
    </row>
    <row r="237" spans="1:28" s="61" customFormat="1">
      <c r="A237" s="23">
        <v>854</v>
      </c>
      <c r="B237" s="75" t="s">
        <v>2299</v>
      </c>
      <c r="C237" s="12">
        <v>40984</v>
      </c>
      <c r="D237" s="12">
        <f t="shared" si="16"/>
        <v>41029</v>
      </c>
      <c r="E237" s="47">
        <f t="shared" si="17"/>
        <v>41044</v>
      </c>
      <c r="F237" s="47" t="s">
        <v>503</v>
      </c>
      <c r="G237" s="7" t="s">
        <v>519</v>
      </c>
      <c r="H237" s="7" t="s">
        <v>501</v>
      </c>
      <c r="I237" s="7" t="s">
        <v>503</v>
      </c>
      <c r="J237" s="8" t="s">
        <v>1130</v>
      </c>
      <c r="K237" s="8" t="s">
        <v>1175</v>
      </c>
      <c r="L237" s="8" t="s">
        <v>1176</v>
      </c>
      <c r="M237" s="9" t="str">
        <f>VLOOKUP(B237,SAOM!B$2:H1237,7,0)</f>
        <v>SES-CADE-0854</v>
      </c>
      <c r="N237" s="68">
        <v>4035</v>
      </c>
      <c r="O237" s="12">
        <f>VLOOKUP(B237,SAOM!B$2:I1237,8,0)</f>
        <v>40996</v>
      </c>
      <c r="P237" s="12" t="str">
        <f>VLOOKUP(B237,AG_Lider!A$1:F1596,6,0)</f>
        <v>CONCLUÍDO</v>
      </c>
      <c r="Q237" s="17" t="str">
        <f>VLOOKUP(B237,SAOM!B$2:J1237,9,0)</f>
        <v>Saulo Messias Gomes</v>
      </c>
      <c r="R237" s="12" t="str">
        <f>VLOOKUP(B237,SAOM!B$2:K1683,10,0)</f>
        <v>Rua ANTÔNIO PEREIRA DA CUNHA, 145 - Centro</v>
      </c>
      <c r="S237" s="17" t="str">
        <f>VLOOKUP(B237,SAOM!B$2:L1963,11,0)</f>
        <v>(33) 3231-9824</v>
      </c>
      <c r="T237" s="33"/>
      <c r="U237" s="8" t="str">
        <f>VLOOKUP(B237,SAOM!B$2:M1543,12,0)</f>
        <v>00:20:0e:10:4a:32</v>
      </c>
      <c r="V237" s="12">
        <v>40996</v>
      </c>
      <c r="W237" s="8" t="s">
        <v>2262</v>
      </c>
      <c r="X237" s="39">
        <v>40996</v>
      </c>
      <c r="Y237" s="41"/>
      <c r="Z237" s="105"/>
      <c r="AA237" s="42">
        <v>40998</v>
      </c>
      <c r="AB237" s="42"/>
    </row>
    <row r="238" spans="1:28" s="61" customFormat="1">
      <c r="A238" s="23">
        <v>913</v>
      </c>
      <c r="B238" s="77" t="s">
        <v>2300</v>
      </c>
      <c r="C238" s="12">
        <v>40984</v>
      </c>
      <c r="D238" s="12">
        <f t="shared" si="16"/>
        <v>41029</v>
      </c>
      <c r="E238" s="47">
        <f t="shared" si="17"/>
        <v>41044</v>
      </c>
      <c r="F238" s="47" t="s">
        <v>503</v>
      </c>
      <c r="G238" s="7" t="s">
        <v>519</v>
      </c>
      <c r="H238" s="7" t="s">
        <v>501</v>
      </c>
      <c r="I238" s="7" t="s">
        <v>503</v>
      </c>
      <c r="J238" s="8" t="s">
        <v>1217</v>
      </c>
      <c r="K238" s="8" t="s">
        <v>1286</v>
      </c>
      <c r="L238" s="8" t="s">
        <v>1287</v>
      </c>
      <c r="M238" s="9" t="str">
        <f>VLOOKUP(B238,SAOM!B$2:H1238,7,0)</f>
        <v>SES-PROS-0913</v>
      </c>
      <c r="N238" s="68">
        <v>4033</v>
      </c>
      <c r="O238" s="12">
        <f>VLOOKUP(B238,SAOM!B$2:I1238,8,0)</f>
        <v>40989</v>
      </c>
      <c r="P238" s="12" t="str">
        <f>VLOOKUP(B238,AG_Lider!A$1:F1597,6,0)</f>
        <v>CONCLUÍDO</v>
      </c>
      <c r="Q238" s="17" t="str">
        <f>VLOOKUP(B238,SAOM!B$2:J1238,9,0)</f>
        <v>Daniele Cerqueira Ladeira</v>
      </c>
      <c r="R238" s="12" t="str">
        <f>VLOOKUP(B238,SAOM!B$2:K1684,10,0)</f>
        <v>Rua Sagrado Coração de Jesus, 44 - Centro</v>
      </c>
      <c r="S238" s="17" t="str">
        <f>VLOOKUP(B238,SAOM!B$2:L1964,11,0)</f>
        <v>(32) 3353-6460</v>
      </c>
      <c r="T238" s="33"/>
      <c r="U238" s="8" t="str">
        <f>VLOOKUP(B238,SAOM!B$2:M1544,12,0)</f>
        <v>00:20:0E:10:4A:06</v>
      </c>
      <c r="V238" s="12">
        <v>40991</v>
      </c>
      <c r="W238" s="8" t="s">
        <v>2337</v>
      </c>
      <c r="X238" s="39">
        <v>40991</v>
      </c>
      <c r="Y238" s="41"/>
      <c r="Z238" s="105"/>
      <c r="AA238" s="42">
        <v>40991</v>
      </c>
      <c r="AB238" s="42"/>
    </row>
    <row r="239" spans="1:28" s="61" customFormat="1">
      <c r="A239" s="23" t="s">
        <v>2303</v>
      </c>
      <c r="B239" s="75" t="s">
        <v>2304</v>
      </c>
      <c r="C239" s="12">
        <v>40984</v>
      </c>
      <c r="D239" s="12">
        <f t="shared" si="16"/>
        <v>41029</v>
      </c>
      <c r="E239" s="47">
        <f t="shared" si="17"/>
        <v>41044</v>
      </c>
      <c r="F239" s="47" t="s">
        <v>503</v>
      </c>
      <c r="G239" s="7" t="s">
        <v>519</v>
      </c>
      <c r="H239" s="7" t="s">
        <v>501</v>
      </c>
      <c r="I239" s="7" t="s">
        <v>503</v>
      </c>
      <c r="J239" s="8" t="s">
        <v>1012</v>
      </c>
      <c r="K239" s="8" t="s">
        <v>1031</v>
      </c>
      <c r="L239" s="8" t="s">
        <v>1032</v>
      </c>
      <c r="M239" s="9" t="str">
        <f>VLOOKUP(B239,SAOM!B$2:H1239,7,0)</f>
        <v>SES-CAIO-0855</v>
      </c>
      <c r="N239" s="68">
        <v>4033</v>
      </c>
      <c r="O239" s="12">
        <f>VLOOKUP(B239,SAOM!B$2:I1239,8,0)</f>
        <v>40995</v>
      </c>
      <c r="P239" s="12" t="str">
        <f>VLOOKUP(B239,AG_Lider!A$1:F1598,6,0)</f>
        <v>CONCLUÍDO</v>
      </c>
      <c r="Q239" s="17" t="str">
        <f>VLOOKUP(B239,SAOM!B$2:J1239,9,0)</f>
        <v>Marita Lopes da Cunha Leonel</v>
      </c>
      <c r="R239" s="12" t="str">
        <f>VLOOKUP(B239,SAOM!B$2:K1685,10,0)</f>
        <v>Rua MONSENHOR MARIO DA SILVEIRA, 205 - Centro</v>
      </c>
      <c r="S239" s="17" t="str">
        <f>VLOOKUP(B239,SAOM!B$2:L1965,11,0)</f>
        <v>(37) 3373-1105</v>
      </c>
      <c r="T239" s="33"/>
      <c r="U239" s="8" t="str">
        <f>VLOOKUP(B239,SAOM!B$2:M1545,12,0)</f>
        <v>00:20:0E:10:49:AB</v>
      </c>
      <c r="V239" s="12">
        <v>40994</v>
      </c>
      <c r="W239" s="8" t="s">
        <v>1645</v>
      </c>
      <c r="X239" s="39">
        <v>40996</v>
      </c>
      <c r="Y239" s="41"/>
      <c r="Z239" s="105"/>
      <c r="AA239" s="42">
        <v>40998</v>
      </c>
      <c r="AB239" s="42"/>
    </row>
    <row r="240" spans="1:28" s="61" customFormat="1" ht="15.75" customHeight="1">
      <c r="A240" s="23" t="s">
        <v>2301</v>
      </c>
      <c r="B240" s="77" t="s">
        <v>2302</v>
      </c>
      <c r="C240" s="12">
        <v>40984</v>
      </c>
      <c r="D240" s="12">
        <f t="shared" si="16"/>
        <v>41029</v>
      </c>
      <c r="E240" s="47">
        <f t="shared" si="17"/>
        <v>41044</v>
      </c>
      <c r="F240" s="47" t="s">
        <v>503</v>
      </c>
      <c r="G240" s="7" t="s">
        <v>519</v>
      </c>
      <c r="H240" s="7" t="s">
        <v>501</v>
      </c>
      <c r="I240" s="7" t="s">
        <v>503</v>
      </c>
      <c r="J240" s="8" t="s">
        <v>1150</v>
      </c>
      <c r="K240" s="8" t="s">
        <v>1183</v>
      </c>
      <c r="L240" s="8" t="s">
        <v>1184</v>
      </c>
      <c r="M240" s="9" t="str">
        <f>VLOOKUP(B240,SAOM!B$2:H1240,7,0)</f>
        <v>SES-DOIA-0862</v>
      </c>
      <c r="N240" s="68">
        <v>4033</v>
      </c>
      <c r="O240" s="12">
        <f>VLOOKUP(B240,SAOM!B$2:I1240,8,0)</f>
        <v>40994</v>
      </c>
      <c r="P240" s="12" t="str">
        <f>VLOOKUP(B240,AG_Lider!A$1:F1599,6,0)</f>
        <v>CONCLUÍDO</v>
      </c>
      <c r="Q240" s="17" t="str">
        <f>VLOOKUP(B240,SAOM!B$2:J1240,9,0)</f>
        <v>Almelicio Francisco de Santana Junior</v>
      </c>
      <c r="R240" s="12" t="str">
        <f>VLOOKUP(B240,SAOM!B$2:K1686,10,0)</f>
        <v>Rua DOUTOR EDGARD PINTO FIUZA, 1637 - SÃO SEBASTIÃO</v>
      </c>
      <c r="S240" s="17" t="str">
        <f>VLOOKUP(B240,SAOM!B$2:L1966,11,0)</f>
        <v>(37) 3551-2938</v>
      </c>
      <c r="T240" s="33"/>
      <c r="U240" s="8" t="str">
        <f>VLOOKUP(B240,SAOM!B$2:M1546,12,0)</f>
        <v>00:20:0E:10:48:49</v>
      </c>
      <c r="V240" s="12">
        <v>40994</v>
      </c>
      <c r="W240" s="8" t="s">
        <v>1584</v>
      </c>
      <c r="X240" s="39">
        <v>40996</v>
      </c>
      <c r="Y240" s="41"/>
      <c r="Z240" s="105"/>
      <c r="AA240" s="42">
        <v>40998</v>
      </c>
      <c r="AB240" s="8"/>
    </row>
    <row r="241" spans="1:28" s="61" customFormat="1">
      <c r="A241" s="23">
        <v>896</v>
      </c>
      <c r="B241" s="77" t="s">
        <v>2323</v>
      </c>
      <c r="C241" s="12">
        <v>40984</v>
      </c>
      <c r="D241" s="12">
        <f t="shared" si="16"/>
        <v>41029</v>
      </c>
      <c r="E241" s="47">
        <f t="shared" si="17"/>
        <v>41044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8" t="s">
        <v>1194</v>
      </c>
      <c r="K241" s="8" t="s">
        <v>1238</v>
      </c>
      <c r="L241" s="8" t="s">
        <v>1239</v>
      </c>
      <c r="M241" s="9" t="str">
        <f>VLOOKUP(B241,SAOM!B$2:H1241,7,0)</f>
        <v>SES-CRIA-0896</v>
      </c>
      <c r="N241" s="68">
        <v>4033</v>
      </c>
      <c r="O241" s="12">
        <f>VLOOKUP(B241,SAOM!B$2:I1241,8,0)</f>
        <v>40991</v>
      </c>
      <c r="P241" s="12" t="str">
        <f>VLOOKUP(B241,AG_Lider!A$1:F1600,6,0)</f>
        <v>CONCLUÍDO</v>
      </c>
      <c r="Q241" s="17" t="str">
        <f>VLOOKUP(B241,SAOM!B$2:J1241,9,0)</f>
        <v>Michel de Souza Almeida</v>
      </c>
      <c r="R241" s="12" t="str">
        <f>VLOOKUP(B241,SAOM!B$2:K1687,10,0)</f>
        <v>Rua Pedro Francisco Maciel, 26 - Lourdes</v>
      </c>
      <c r="S241" s="17" t="str">
        <f>VLOOKUP(B241,SAOM!B$2:L1967,11,0)</f>
        <v>(35) 3346-1540</v>
      </c>
      <c r="T241" s="33"/>
      <c r="U241" s="8" t="str">
        <f>VLOOKUP(B241,SAOM!B$2:M1547,12,0)</f>
        <v>00:20:0E:10:4C:3F</v>
      </c>
      <c r="V241" s="12">
        <v>40991</v>
      </c>
      <c r="W241" s="8" t="s">
        <v>1979</v>
      </c>
      <c r="X241" s="39">
        <v>40994</v>
      </c>
      <c r="Y241" s="41"/>
      <c r="Z241" s="105"/>
      <c r="AA241" s="42">
        <v>40998</v>
      </c>
      <c r="AB241" s="8"/>
    </row>
    <row r="242" spans="1:28" s="61" customFormat="1">
      <c r="A242" s="23" t="s">
        <v>2331</v>
      </c>
      <c r="B242" s="75" t="s">
        <v>2332</v>
      </c>
      <c r="C242" s="12">
        <v>40987</v>
      </c>
      <c r="D242" s="47">
        <f t="shared" ref="D242" si="18">C242+15</f>
        <v>41002</v>
      </c>
      <c r="E242" s="47">
        <f>D242+15</f>
        <v>41017</v>
      </c>
      <c r="F242" s="12">
        <v>41023</v>
      </c>
      <c r="G242" s="44" t="s">
        <v>756</v>
      </c>
      <c r="H242" s="7" t="s">
        <v>501</v>
      </c>
      <c r="I242" s="7" t="s">
        <v>503</v>
      </c>
      <c r="J242" s="8" t="s">
        <v>1195</v>
      </c>
      <c r="K242" s="8" t="s">
        <v>1240</v>
      </c>
      <c r="L242" s="8" t="s">
        <v>1241</v>
      </c>
      <c r="M242" s="9" t="str">
        <f>VLOOKUP(B242,SAOM!B$2:H1242,7,0)</f>
        <v>-</v>
      </c>
      <c r="N242" s="24">
        <v>4035</v>
      </c>
      <c r="O242" s="12" t="str">
        <f>VLOOKUP(B242,SAOM!B$2:I1242,8,0)</f>
        <v>-</v>
      </c>
      <c r="P242" s="12" t="str">
        <f>VLOOKUP(B242,AG_Lider!A$1:F1601,6,0)</f>
        <v>VODANET</v>
      </c>
      <c r="Q242" s="17" t="str">
        <f>VLOOKUP(B242,SAOM!B$2:J1242,9,0)</f>
        <v>Andreia Cassia Alves Ferreira</v>
      </c>
      <c r="R242" s="12" t="str">
        <f>VLOOKUP(B242,SAOM!B$2:K1688,10,0)</f>
        <v>Praça Farley Martins Mendes, 20 - Sagrada Família</v>
      </c>
      <c r="S242" s="17" t="str">
        <f>VLOOKUP(B242,SAOM!B$2:L1968,11,0)</f>
        <v>(38) 3845-3799</v>
      </c>
      <c r="T242" s="33"/>
      <c r="U242" s="8" t="str">
        <f>VLOOKUP(B242,SAOM!B$2:M1548,12,0)</f>
        <v>-</v>
      </c>
      <c r="V242" s="12"/>
      <c r="W242" s="8"/>
      <c r="X242" s="39"/>
      <c r="Y242" s="41"/>
      <c r="Z242" s="105" t="s">
        <v>4644</v>
      </c>
      <c r="AA242" s="42">
        <v>41078</v>
      </c>
      <c r="AB242" s="42"/>
    </row>
    <row r="243" spans="1:28" s="61" customFormat="1">
      <c r="A243" s="23">
        <v>948</v>
      </c>
      <c r="B243" s="75" t="s">
        <v>2368</v>
      </c>
      <c r="C243" s="12">
        <v>40989</v>
      </c>
      <c r="D243" s="12">
        <v>41089</v>
      </c>
      <c r="E243" s="47">
        <f>D243+15</f>
        <v>41104</v>
      </c>
      <c r="F243" s="12">
        <v>41023</v>
      </c>
      <c r="G243" s="44" t="s">
        <v>756</v>
      </c>
      <c r="H243" s="7" t="s">
        <v>501</v>
      </c>
      <c r="I243" s="7" t="s">
        <v>503</v>
      </c>
      <c r="J243" s="8" t="s">
        <v>2382</v>
      </c>
      <c r="K243" s="8" t="s">
        <v>2432</v>
      </c>
      <c r="L243" s="8" t="s">
        <v>2433</v>
      </c>
      <c r="M243" s="9" t="str">
        <f>VLOOKUP(B243,SAOM!B$2:H1243,7,0)</f>
        <v>-</v>
      </c>
      <c r="N243" s="68">
        <v>4033</v>
      </c>
      <c r="O243" s="12" t="str">
        <f>VLOOKUP(B243,SAOM!B$2:I1243,8,0)</f>
        <v>-</v>
      </c>
      <c r="P243" s="12" t="str">
        <f>VLOOKUP(B243,AG_Lider!A$1:F1602,6,0)</f>
        <v>VODANET</v>
      </c>
      <c r="Q243" s="17" t="str">
        <f>VLOOKUP(B243,SAOM!B$2:J1243,9,0)</f>
        <v>Kátia Karina Oliveira de Carvalho</v>
      </c>
      <c r="R243" s="12" t="str">
        <f>VLOOKUP(B243,SAOM!B$2:K1689,10,0)</f>
        <v xml:space="preserve">  RUA LARGO SANTO ANTÔNIO, 6  - Centro</v>
      </c>
      <c r="S243" s="17" t="str">
        <f>VLOOKUP(B243,SAOM!B$2:L1969,11,0)</f>
        <v>(31) 3752-1238</v>
      </c>
      <c r="T243" s="33"/>
      <c r="U243" s="8" t="str">
        <f>VLOOKUP(B243,SAOM!B$2:M1549,12,0)</f>
        <v>-</v>
      </c>
      <c r="V243" s="12"/>
      <c r="W243" s="8"/>
      <c r="X243" s="39"/>
      <c r="Y243" s="41"/>
      <c r="Z243" s="105" t="s">
        <v>4578</v>
      </c>
      <c r="AA243" s="42">
        <v>41078</v>
      </c>
      <c r="AB243" s="8"/>
    </row>
    <row r="244" spans="1:28" s="61" customFormat="1" ht="15.75" customHeight="1">
      <c r="A244" s="23">
        <v>938</v>
      </c>
      <c r="B244" s="75" t="s">
        <v>2369</v>
      </c>
      <c r="C244" s="12">
        <v>40989</v>
      </c>
      <c r="D244" s="12">
        <f t="shared" si="16"/>
        <v>41034</v>
      </c>
      <c r="E244" s="47">
        <f>C244+60</f>
        <v>41049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2383</v>
      </c>
      <c r="K244" s="8" t="s">
        <v>2434</v>
      </c>
      <c r="L244" s="8" t="s">
        <v>2435</v>
      </c>
      <c r="M244" s="9" t="str">
        <f>VLOOKUP(B244,SAOM!B$2:H1244,7,0)</f>
        <v>SES-ARNA-0938</v>
      </c>
      <c r="N244" s="68">
        <v>4033</v>
      </c>
      <c r="O244" s="12">
        <f>VLOOKUP(B244,SAOM!B$2:I1244,8,0)</f>
        <v>40994</v>
      </c>
      <c r="P244" s="12" t="str">
        <f>VLOOKUP(B244,AG_Lider!A$1:F1603,6,0)</f>
        <v>CONCLUÍDO</v>
      </c>
      <c r="Q244" s="17" t="str">
        <f>VLOOKUP(B244,SAOM!B$2:J1244,9,0)</f>
        <v>Thalita Cristine de C. Nascimento</v>
      </c>
      <c r="R244" s="12" t="str">
        <f>VLOOKUP(B244,SAOM!B$2:K1690,10,0)</f>
        <v>Rua Francisco Caetano, 148 - Centro</v>
      </c>
      <c r="S244" s="17" t="str">
        <f>VLOOKUP(B244,SAOM!B$2:L1970,11,0)</f>
        <v>(32) 3286-1265</v>
      </c>
      <c r="T244" s="33"/>
      <c r="U244" s="8" t="str">
        <f>VLOOKUP(B244,SAOM!B$2:M1550,12,0)</f>
        <v>00:20:0E:10:4c:63</v>
      </c>
      <c r="V244" s="12">
        <v>40994</v>
      </c>
      <c r="W244" s="8" t="s">
        <v>1979</v>
      </c>
      <c r="X244" s="39">
        <v>40996</v>
      </c>
      <c r="Y244" s="41"/>
      <c r="Z244" s="105"/>
      <c r="AA244" s="42">
        <v>40996</v>
      </c>
      <c r="AB244" s="42"/>
    </row>
    <row r="245" spans="1:28" s="61" customFormat="1">
      <c r="A245" s="23">
        <v>939</v>
      </c>
      <c r="B245" s="75" t="s">
        <v>2370</v>
      </c>
      <c r="C245" s="12">
        <v>40989</v>
      </c>
      <c r="D245" s="12">
        <v>41096</v>
      </c>
      <c r="E245" s="47">
        <v>41096</v>
      </c>
      <c r="F245" s="12">
        <v>41002</v>
      </c>
      <c r="G245" s="7" t="s">
        <v>756</v>
      </c>
      <c r="H245" s="7" t="s">
        <v>501</v>
      </c>
      <c r="I245" s="7" t="s">
        <v>503</v>
      </c>
      <c r="J245" s="8" t="s">
        <v>2384</v>
      </c>
      <c r="K245" s="8" t="s">
        <v>2436</v>
      </c>
      <c r="L245" s="8" t="s">
        <v>2437</v>
      </c>
      <c r="M245" s="9" t="str">
        <f>VLOOKUP(B245,SAOM!B$2:H1245,7,0)</f>
        <v>-</v>
      </c>
      <c r="N245" s="68">
        <v>4035</v>
      </c>
      <c r="O245" s="12" t="str">
        <f>VLOOKUP(B245,SAOM!B$2:I1245,8,0)</f>
        <v>-</v>
      </c>
      <c r="P245" s="12" t="str">
        <f>VLOOKUP(B245,AG_Lider!A$1:F1604,6,0)</f>
        <v>VODANET</v>
      </c>
      <c r="Q245" s="17" t="str">
        <f>VLOOKUP(B245,SAOM!B$2:J1245,9,0)</f>
        <v>Mayla Souza</v>
      </c>
      <c r="R245" s="12" t="str">
        <f>VLOOKUP(B245,SAOM!B$2:K1691,10,0)</f>
        <v>Rua Bias Fortes, 680 ALmoxarifado - Centro</v>
      </c>
      <c r="S245" s="17" t="str">
        <f>VLOOKUP(B245,SAOM!B$2:L1971,11,0)</f>
        <v>(33) 9961-9486</v>
      </c>
      <c r="T245" s="33"/>
      <c r="U245" s="8" t="str">
        <f>VLOOKUP(B245,SAOM!B$2:M1551,12,0)</f>
        <v>-</v>
      </c>
      <c r="V245" s="12"/>
      <c r="W245" s="8"/>
      <c r="X245" s="39"/>
      <c r="Y245" s="41"/>
      <c r="Z245" s="105" t="s">
        <v>2687</v>
      </c>
      <c r="AA245" s="42">
        <v>40972</v>
      </c>
      <c r="AB245" s="42"/>
    </row>
    <row r="246" spans="1:28" s="61" customFormat="1">
      <c r="A246" s="23">
        <v>940</v>
      </c>
      <c r="B246" s="77" t="s">
        <v>2371</v>
      </c>
      <c r="C246" s="12">
        <v>40989</v>
      </c>
      <c r="D246" s="12">
        <f t="shared" si="16"/>
        <v>41034</v>
      </c>
      <c r="E246" s="47">
        <f>C246+60</f>
        <v>41049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74" t="s">
        <v>2467</v>
      </c>
      <c r="K246" s="8" t="s">
        <v>2438</v>
      </c>
      <c r="L246" s="8" t="s">
        <v>2439</v>
      </c>
      <c r="M246" s="9" t="str">
        <f>VLOOKUP(B246,SAOM!B$2:H1246,7,0)</f>
        <v>SES-BAIS-0940</v>
      </c>
      <c r="N246" s="68">
        <v>4033</v>
      </c>
      <c r="O246" s="12">
        <f>VLOOKUP(B246,SAOM!B$2:I1246,8,0)</f>
        <v>40994</v>
      </c>
      <c r="P246" s="12" t="str">
        <f>VLOOKUP(B246,AG_Lider!A$1:F1605,6,0)</f>
        <v>CONCLUÍDO</v>
      </c>
      <c r="Q246" s="17" t="str">
        <f>VLOOKUP(B246,SAOM!B$2:J1246,9,0)</f>
        <v>Letícia de Castro Freitas</v>
      </c>
      <c r="R246" s="12" t="str">
        <f>VLOOKUP(B246,SAOM!B$2:K1692,10,0)</f>
        <v>Rua Doutor Antônio Soeiro, 235 - Vila Regina</v>
      </c>
      <c r="S246" s="17" t="str">
        <f>VLOOKUP(B246,SAOM!B$2:L1972,11,0)</f>
        <v>(31) 3837-3470</v>
      </c>
      <c r="T246" s="33"/>
      <c r="U246" s="8" t="str">
        <f>VLOOKUP(B246,SAOM!B$2:M1552,12,0)</f>
        <v>00:20:0E:10:49:EB</v>
      </c>
      <c r="V246" s="12">
        <v>40994</v>
      </c>
      <c r="W246" s="8" t="s">
        <v>2337</v>
      </c>
      <c r="X246" s="39">
        <v>40996</v>
      </c>
      <c r="Y246" s="41"/>
      <c r="Z246" s="105"/>
      <c r="AA246" s="42">
        <v>40998</v>
      </c>
      <c r="AB246" s="8"/>
    </row>
    <row r="247" spans="1:28" s="61" customFormat="1">
      <c r="A247" s="23">
        <v>942</v>
      </c>
      <c r="B247" s="75" t="s">
        <v>2372</v>
      </c>
      <c r="C247" s="12">
        <v>40989</v>
      </c>
      <c r="D247" s="12">
        <f t="shared" ref="D247:D278" si="19">C247+45</f>
        <v>41034</v>
      </c>
      <c r="E247" s="47">
        <f>C247+60</f>
        <v>41049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2385</v>
      </c>
      <c r="K247" s="8" t="s">
        <v>2440</v>
      </c>
      <c r="L247" s="8" t="s">
        <v>2441</v>
      </c>
      <c r="M247" s="9" t="str">
        <f>VLOOKUP(B247,SAOM!B$2:H1247,7,0)</f>
        <v>SES-CAIS-0942</v>
      </c>
      <c r="N247" s="68">
        <v>4033</v>
      </c>
      <c r="O247" s="12">
        <f>VLOOKUP(B247,SAOM!B$2:I1247,8,0)</f>
        <v>40996</v>
      </c>
      <c r="P247" s="12" t="str">
        <f>VLOOKUP(B247,AG_Lider!A$1:F1606,6,0)</f>
        <v>CONCLUÍDO</v>
      </c>
      <c r="Q247" s="17" t="str">
        <f>VLOOKUP(B247,SAOM!B$2:J1247,9,0)</f>
        <v>Eusia Maria Maciel de Freitas</v>
      </c>
      <c r="R247" s="12" t="str">
        <f>VLOOKUP(B247,SAOM!B$2:K1693,10,0)</f>
        <v>Rua Coronel Victor Mascarenhas, 388 - Centro</v>
      </c>
      <c r="S247" s="17" t="str">
        <f>VLOOKUP(B247,SAOM!B$2:L1973,11,0)</f>
        <v>(31) 3714-7271</v>
      </c>
      <c r="T247" s="33"/>
      <c r="U247" s="8" t="str">
        <f>VLOOKUP(B247,SAOM!B$2:M1553,12,0)</f>
        <v>00:20:0E:10:4A:3C</v>
      </c>
      <c r="V247" s="12">
        <v>40996</v>
      </c>
      <c r="W247" s="8" t="s">
        <v>2337</v>
      </c>
      <c r="X247" s="39">
        <v>40998</v>
      </c>
      <c r="Y247" s="41"/>
      <c r="Z247" s="105"/>
      <c r="AA247" s="42">
        <v>40998</v>
      </c>
      <c r="AB247" s="8"/>
    </row>
    <row r="248" spans="1:28" s="61" customFormat="1">
      <c r="A248" s="23">
        <v>943</v>
      </c>
      <c r="B248" s="75" t="s">
        <v>2373</v>
      </c>
      <c r="C248" s="12">
        <v>40989</v>
      </c>
      <c r="D248" s="12">
        <v>41089</v>
      </c>
      <c r="E248" s="47">
        <f>D248+15</f>
        <v>41104</v>
      </c>
      <c r="F248" s="12">
        <v>41023</v>
      </c>
      <c r="G248" s="44" t="s">
        <v>756</v>
      </c>
      <c r="H248" s="7" t="s">
        <v>501</v>
      </c>
      <c r="I248" s="7" t="s">
        <v>503</v>
      </c>
      <c r="J248" s="8" t="s">
        <v>2386</v>
      </c>
      <c r="K248" s="8" t="s">
        <v>2442</v>
      </c>
      <c r="L248" s="8" t="s">
        <v>2443</v>
      </c>
      <c r="M248" s="9" t="str">
        <f>VLOOKUP(B248,SAOM!B$2:H1248,7,0)</f>
        <v>-</v>
      </c>
      <c r="N248" s="68">
        <v>4033</v>
      </c>
      <c r="O248" s="12" t="str">
        <f>VLOOKUP(B248,SAOM!B$2:I1248,8,0)</f>
        <v>-</v>
      </c>
      <c r="P248" s="12" t="str">
        <f>VLOOKUP(B248,AG_Lider!A$1:F1607,6,0)</f>
        <v>VODANET</v>
      </c>
      <c r="Q248" s="17" t="str">
        <f>VLOOKUP(B248,SAOM!B$2:J1248,9,0)</f>
        <v>Maria Cristina Ridolfi</v>
      </c>
      <c r="R248" s="12" t="str">
        <f>VLOOKUP(B248,SAOM!B$2:K1694,10,0)</f>
        <v>RUA RIBEIRÃO DOS BUGRES, 20  - BAIRRO NOSSA SENHORA DAS GRAÇAS</v>
      </c>
      <c r="S248" s="17" t="str">
        <f>VLOOKUP(B248,SAOM!B$2:L1974,11,0)</f>
        <v xml:space="preserve">  (35)3735-1183/1020</v>
      </c>
      <c r="T248" s="33"/>
      <c r="U248" s="8" t="str">
        <f>VLOOKUP(B248,SAOM!B$2:M1554,12,0)</f>
        <v>-</v>
      </c>
      <c r="V248" s="12"/>
      <c r="W248" s="8"/>
      <c r="X248" s="39"/>
      <c r="Y248" s="41"/>
      <c r="Z248" s="105" t="s">
        <v>4591</v>
      </c>
      <c r="AA248" s="42">
        <v>41078</v>
      </c>
      <c r="AB248" s="8"/>
    </row>
    <row r="249" spans="1:28" s="61" customFormat="1">
      <c r="A249" s="43">
        <v>3353</v>
      </c>
      <c r="B249" s="77">
        <v>3353</v>
      </c>
      <c r="C249" s="12">
        <v>41019</v>
      </c>
      <c r="D249" s="12">
        <f t="shared" si="19"/>
        <v>41064</v>
      </c>
      <c r="E249" s="47">
        <f>C249+60</f>
        <v>41079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2958</v>
      </c>
      <c r="K249" s="8" t="s">
        <v>3058</v>
      </c>
      <c r="L249" s="8" t="s">
        <v>3059</v>
      </c>
      <c r="M249" s="9" t="str">
        <f>VLOOKUP(B249,SAOM!B$2:H1327,7,0)</f>
        <v>SES-ATIA-3353</v>
      </c>
      <c r="N249" s="68">
        <v>4035</v>
      </c>
      <c r="O249" s="12">
        <f>VLOOKUP(B249,SAOM!B$2:I1327,8,0)</f>
        <v>41040</v>
      </c>
      <c r="P249" s="12" t="e">
        <f>VLOOKUP(B249,AG_Lider!A$1:F1686,6,0)</f>
        <v>#N/A</v>
      </c>
      <c r="Q249" s="17" t="str">
        <f>VLOOKUP(B249,SAOM!B$2:J1327,9,0)</f>
        <v>Tarcísio Chaves Almeida</v>
      </c>
      <c r="R249" s="12" t="str">
        <f>VLOOKUP(B249,SAOM!B$2:K1773,10,0)</f>
        <v>Rua João J. de Almeida, 66</v>
      </c>
      <c r="S249" s="17" t="str">
        <f>VLOOKUP(B249,SAOM!B$2:L2053,11,0)</f>
        <v>33 3526-1155</v>
      </c>
      <c r="T249" s="33"/>
      <c r="U249" s="8" t="str">
        <f>VLOOKUP(B249,SAOM!B$2:M1633,12,0)</f>
        <v>00:20:0e:10:48:aa</v>
      </c>
      <c r="V249" s="12">
        <v>41040</v>
      </c>
      <c r="W249" s="8" t="s">
        <v>2262</v>
      </c>
      <c r="X249" s="39">
        <v>41040</v>
      </c>
      <c r="Y249" s="41"/>
      <c r="Z249" s="105" t="s">
        <v>3238</v>
      </c>
      <c r="AA249" s="42">
        <v>41040</v>
      </c>
      <c r="AB249" s="8"/>
    </row>
    <row r="250" spans="1:28" s="61" customFormat="1">
      <c r="A250" s="23">
        <v>945</v>
      </c>
      <c r="B250" s="75" t="s">
        <v>2375</v>
      </c>
      <c r="C250" s="12">
        <v>40989</v>
      </c>
      <c r="D250" s="12">
        <f t="shared" si="19"/>
        <v>41034</v>
      </c>
      <c r="E250" s="47" t="s">
        <v>503</v>
      </c>
      <c r="F250" s="12">
        <v>41023</v>
      </c>
      <c r="G250" s="7" t="s">
        <v>768</v>
      </c>
      <c r="H250" s="7" t="s">
        <v>501</v>
      </c>
      <c r="I250" s="7" t="s">
        <v>508</v>
      </c>
      <c r="J250" s="8" t="s">
        <v>2388</v>
      </c>
      <c r="K250" s="8" t="s">
        <v>2446</v>
      </c>
      <c r="L250" s="8" t="s">
        <v>2447</v>
      </c>
      <c r="M250" s="9" t="str">
        <f>VLOOKUP(B250,SAOM!B$2:H1250,7,0)</f>
        <v>-</v>
      </c>
      <c r="N250" s="68">
        <v>4033</v>
      </c>
      <c r="O250" s="12" t="str">
        <f>VLOOKUP(B250,SAOM!B$2:I1250,8,0)</f>
        <v>-</v>
      </c>
      <c r="P250" s="12" t="str">
        <f>VLOOKUP(B250,AG_Lider!A$1:F1609,6,0)</f>
        <v>VODANET</v>
      </c>
      <c r="Q250" s="17" t="str">
        <f>VLOOKUP(B250,SAOM!B$2:J1250,9,0)</f>
        <v>Conceição</v>
      </c>
      <c r="R250" s="12" t="str">
        <f>VLOOKUP(B250,SAOM!B$2:K1696,10,0)</f>
        <v>Rua Henrique Cota, 84 - Bela Vista</v>
      </c>
      <c r="S250" s="17" t="str">
        <f>VLOOKUP(B250,SAOM!B$2:L1976,11,0)</f>
        <v>(34) 3822-9770</v>
      </c>
      <c r="T250" s="33"/>
      <c r="U250" s="8" t="str">
        <f>VLOOKUP(B250,SAOM!B$2:M1556,12,0)</f>
        <v>-</v>
      </c>
      <c r="V250" s="12"/>
      <c r="W250" s="8"/>
      <c r="X250" s="39"/>
      <c r="Y250" s="41"/>
      <c r="Z250" s="105" t="s">
        <v>3091</v>
      </c>
      <c r="AA250" s="42">
        <v>41023</v>
      </c>
      <c r="AB250" s="8"/>
    </row>
    <row r="251" spans="1:28" s="61" customFormat="1">
      <c r="A251" s="23">
        <v>946</v>
      </c>
      <c r="B251" s="75" t="s">
        <v>2376</v>
      </c>
      <c r="C251" s="12">
        <v>40989</v>
      </c>
      <c r="D251" s="12">
        <f t="shared" si="19"/>
        <v>41034</v>
      </c>
      <c r="E251" s="47" t="s">
        <v>503</v>
      </c>
      <c r="F251" s="12">
        <v>41023</v>
      </c>
      <c r="G251" s="7" t="s">
        <v>768</v>
      </c>
      <c r="H251" s="7" t="s">
        <v>501</v>
      </c>
      <c r="I251" s="7" t="s">
        <v>508</v>
      </c>
      <c r="J251" s="8" t="s">
        <v>2389</v>
      </c>
      <c r="K251" s="8" t="s">
        <v>2448</v>
      </c>
      <c r="L251" s="8" t="s">
        <v>2449</v>
      </c>
      <c r="M251" s="9" t="str">
        <f>VLOOKUP(B251,SAOM!B$2:H1251,7,0)</f>
        <v>-</v>
      </c>
      <c r="N251" s="68">
        <v>4033</v>
      </c>
      <c r="O251" s="12" t="str">
        <f>VLOOKUP(B251,SAOM!B$2:I1251,8,0)</f>
        <v>-</v>
      </c>
      <c r="P251" s="12" t="str">
        <f>VLOOKUP(B251,AG_Lider!A$1:F1610,6,0)</f>
        <v>VODANET</v>
      </c>
      <c r="Q251" s="17" t="str">
        <f>VLOOKUP(B251,SAOM!B$2:J1251,9,0)</f>
        <v>João Ciribelli</v>
      </c>
      <c r="R251" s="12" t="str">
        <f>VLOOKUP(B251,SAOM!B$2:K1697,10,0)</f>
        <v>Praça Dr Gilmar Dutra e Melo Felipe, 0 - Centro</v>
      </c>
      <c r="S251" s="17" t="str">
        <f>VLOOKUP(B251,SAOM!B$2:L1977,11,0)</f>
        <v>(32) 3696-3361</v>
      </c>
      <c r="T251" s="33"/>
      <c r="U251" s="8" t="str">
        <f>VLOOKUP(B251,SAOM!B$2:M1557,12,0)</f>
        <v>-</v>
      </c>
      <c r="V251" s="12"/>
      <c r="W251" s="8"/>
      <c r="X251" s="39"/>
      <c r="Y251" s="41"/>
      <c r="Z251" s="105" t="s">
        <v>3090</v>
      </c>
      <c r="AA251" s="42">
        <v>41023</v>
      </c>
      <c r="AB251" s="8"/>
    </row>
    <row r="252" spans="1:28" s="61" customFormat="1">
      <c r="A252" s="43">
        <v>947</v>
      </c>
      <c r="B252" s="75" t="s">
        <v>2377</v>
      </c>
      <c r="C252" s="12">
        <v>40989</v>
      </c>
      <c r="D252" s="12">
        <f t="shared" si="19"/>
        <v>41034</v>
      </c>
      <c r="E252" s="47">
        <f>C252+60</f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2390</v>
      </c>
      <c r="K252" s="8" t="s">
        <v>2450</v>
      </c>
      <c r="L252" s="8" t="s">
        <v>2451</v>
      </c>
      <c r="M252" s="9" t="str">
        <f>VLOOKUP(B252,SAOM!B$2:H1252,7,0)</f>
        <v>SES-CARA-0947</v>
      </c>
      <c r="N252" s="68">
        <v>4033</v>
      </c>
      <c r="O252" s="12">
        <f>VLOOKUP(B252,SAOM!B$2:I1252,8,0)</f>
        <v>41009</v>
      </c>
      <c r="P252" s="12" t="str">
        <f>VLOOKUP(B252,AG_Lider!A$1:F1611,6,0)</f>
        <v>CONCLUÍDO</v>
      </c>
      <c r="Q252" s="17" t="str">
        <f>VLOOKUP(B252,SAOM!B$2:J1252,9,0)</f>
        <v>Adriano Carlos Soares</v>
      </c>
      <c r="R252" s="12" t="str">
        <f>VLOOKUP(B252,SAOM!B$2:K1698,10,0)</f>
        <v>Avenida Ferreira Rios, 0 - Centro</v>
      </c>
      <c r="S252" s="17" t="str">
        <f>VLOOKUP(B252,SAOM!B$2:L1978,11,0)</f>
        <v>(31) 3873-5180</v>
      </c>
      <c r="T252" s="33"/>
      <c r="U252" s="8" t="str">
        <f>VLOOKUP(B252,SAOM!B$2:M1558,12,0)</f>
        <v>00:20:0e:10:4c:89</v>
      </c>
      <c r="V252" s="12">
        <v>41010</v>
      </c>
      <c r="W252" s="8" t="s">
        <v>2262</v>
      </c>
      <c r="X252" s="39">
        <v>41010</v>
      </c>
      <c r="Y252" s="41"/>
      <c r="Z252" s="105"/>
      <c r="AA252" s="42">
        <v>41019</v>
      </c>
      <c r="AB252" s="8"/>
    </row>
    <row r="253" spans="1:28" s="61" customFormat="1">
      <c r="A253" s="43">
        <v>937</v>
      </c>
      <c r="B253" s="75" t="s">
        <v>2378</v>
      </c>
      <c r="C253" s="12">
        <v>40989</v>
      </c>
      <c r="D253" s="12">
        <f t="shared" si="19"/>
        <v>41034</v>
      </c>
      <c r="E253" s="47">
        <f>C253+60</f>
        <v>41049</v>
      </c>
      <c r="F253" s="47" t="s">
        <v>503</v>
      </c>
      <c r="G253" s="7" t="s">
        <v>519</v>
      </c>
      <c r="H253" s="7" t="s">
        <v>501</v>
      </c>
      <c r="I253" s="7" t="s">
        <v>503</v>
      </c>
      <c r="J253" s="8" t="s">
        <v>2452</v>
      </c>
      <c r="K253" s="8" t="s">
        <v>2453</v>
      </c>
      <c r="L253" s="8" t="s">
        <v>2454</v>
      </c>
      <c r="M253" s="9" t="str">
        <f>VLOOKUP(B253,SAOM!B$2:H1253,7,0)</f>
        <v>SES-ANOS-0937</v>
      </c>
      <c r="N253" s="68">
        <v>4033</v>
      </c>
      <c r="O253" s="12">
        <f>VLOOKUP(B253,SAOM!B$2:I1253,8,0)</f>
        <v>40997</v>
      </c>
      <c r="P253" s="12" t="str">
        <f>VLOOKUP(B253,AG_Lider!A$1:F1612,6,0)</f>
        <v>CONCLUÍDO</v>
      </c>
      <c r="Q253" s="17" t="str">
        <f>VLOOKUP(B253,SAOM!B$2:J1253,9,0)</f>
        <v>Wagner Fiorino</v>
      </c>
      <c r="R253" s="12" t="str">
        <f>VLOOKUP(B253,SAOM!B$2:K1699,10,0)</f>
        <v>Rua Euclides Ribeiro, 46 - Centro</v>
      </c>
      <c r="S253" s="17" t="str">
        <f>VLOOKUP(B253,SAOM!B$2:L1979,11,0)</f>
        <v>(32) 3346-1256</v>
      </c>
      <c r="T253" s="33"/>
      <c r="U253" s="8" t="str">
        <f>VLOOKUP(B253,SAOM!B$2:M1559,12,0)</f>
        <v>00:20:0e:10:48:60</v>
      </c>
      <c r="V253" s="12">
        <v>40997</v>
      </c>
      <c r="W253" s="8" t="s">
        <v>1979</v>
      </c>
      <c r="X253" s="39">
        <v>41002</v>
      </c>
      <c r="Y253" s="41"/>
      <c r="Z253" s="105"/>
      <c r="AA253" s="42">
        <v>41002</v>
      </c>
      <c r="AB253" s="8"/>
    </row>
    <row r="254" spans="1:28" s="61" customFormat="1">
      <c r="A254" s="23">
        <v>936</v>
      </c>
      <c r="B254" s="75" t="s">
        <v>2379</v>
      </c>
      <c r="C254" s="12">
        <v>40989</v>
      </c>
      <c r="D254" s="12">
        <v>41089</v>
      </c>
      <c r="E254" s="47">
        <f>D254+15</f>
        <v>41104</v>
      </c>
      <c r="F254" s="12">
        <v>41023</v>
      </c>
      <c r="G254" s="44" t="s">
        <v>756</v>
      </c>
      <c r="H254" s="7" t="s">
        <v>501</v>
      </c>
      <c r="I254" s="7" t="s">
        <v>503</v>
      </c>
      <c r="J254" s="8" t="s">
        <v>2391</v>
      </c>
      <c r="K254" s="8" t="s">
        <v>2455</v>
      </c>
      <c r="L254" s="8" t="s">
        <v>2456</v>
      </c>
      <c r="M254" s="9" t="str">
        <f>VLOOKUP(B254,SAOM!B$2:H1254,7,0)</f>
        <v>-</v>
      </c>
      <c r="N254" s="68">
        <v>4035</v>
      </c>
      <c r="O254" s="12" t="str">
        <f>VLOOKUP(B254,SAOM!B$2:I1254,8,0)</f>
        <v>-</v>
      </c>
      <c r="P254" s="12" t="str">
        <f>VLOOKUP(B254,AG_Lider!A$1:F1613,6,0)</f>
        <v>VODANET</v>
      </c>
      <c r="Q254" s="17" t="str">
        <f>VLOOKUP(B254,SAOM!B$2:J1254,9,0)</f>
        <v>Geraldo Felício Junior</v>
      </c>
      <c r="R254" s="12" t="str">
        <f>VLOOKUP(B254,SAOM!B$2:K1700,10,0)</f>
        <v xml:space="preserve">  Av do contorno, 36 - Bairro Nossa Senhora as Graças</v>
      </c>
      <c r="S254" s="17" t="str">
        <f>VLOOKUP(B254,SAOM!B$2:L1980,11,0)</f>
        <v>(33) 3328-1193</v>
      </c>
      <c r="T254" s="33"/>
      <c r="U254" s="8" t="str">
        <f>VLOOKUP(B254,SAOM!B$2:M1560,12,0)</f>
        <v>-</v>
      </c>
      <c r="V254" s="12"/>
      <c r="W254" s="8"/>
      <c r="X254" s="39"/>
      <c r="Y254" s="41"/>
      <c r="Z254" s="105" t="s">
        <v>4577</v>
      </c>
      <c r="AA254" s="42">
        <v>41078</v>
      </c>
      <c r="AB254" s="8"/>
    </row>
    <row r="255" spans="1:28" s="61" customFormat="1">
      <c r="A255" s="43">
        <v>935</v>
      </c>
      <c r="B255" s="75" t="s">
        <v>2380</v>
      </c>
      <c r="C255" s="12">
        <v>40989</v>
      </c>
      <c r="D255" s="12">
        <f t="shared" si="19"/>
        <v>41034</v>
      </c>
      <c r="E255" s="47">
        <f>C255+60</f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2392</v>
      </c>
      <c r="K255" s="8" t="s">
        <v>2457</v>
      </c>
      <c r="L255" s="8" t="s">
        <v>2458</v>
      </c>
      <c r="M255" s="9" t="str">
        <f>VLOOKUP(B255,SAOM!B$2:H1255,7,0)</f>
        <v>SES-AICA-0935</v>
      </c>
      <c r="N255" s="68">
        <v>4033</v>
      </c>
      <c r="O255" s="12">
        <f>VLOOKUP(B255,SAOM!B$2:I1255,8,0)</f>
        <v>40998</v>
      </c>
      <c r="P255" s="12" t="str">
        <f>VLOOKUP(B255,AG_Lider!A$1:F1614,6,0)</f>
        <v>CONCLUÍDO</v>
      </c>
      <c r="Q255" s="17" t="str">
        <f>VLOOKUP(B255,SAOM!B$2:J1255,9,0)</f>
        <v>Marcos de Barros Chaves</v>
      </c>
      <c r="R255" s="12" t="str">
        <f>VLOOKUP(B255,SAOM!B$2:K1701,10,0)</f>
        <v>Rua Felipe Senador, 1057 - Campo Prático</v>
      </c>
      <c r="S255" s="17" t="str">
        <f>VLOOKUP(B255,SAOM!B$2:L1981,11,0)</f>
        <v>(35) 3344-1386</v>
      </c>
      <c r="T255" s="33"/>
      <c r="U255" s="8" t="str">
        <f>VLOOKUP(B255,SAOM!B$2:M1561,12,0)</f>
        <v>00:20:0e:10:48:9a</v>
      </c>
      <c r="V255" s="12">
        <v>41001</v>
      </c>
      <c r="W255" s="8" t="s">
        <v>1979</v>
      </c>
      <c r="X255" s="39">
        <v>41002</v>
      </c>
      <c r="Y255" s="41"/>
      <c r="Z255" s="105"/>
      <c r="AA255" s="42">
        <v>41002</v>
      </c>
      <c r="AB255" s="8"/>
    </row>
    <row r="256" spans="1:28" s="61" customFormat="1">
      <c r="A256" s="43">
        <v>934</v>
      </c>
      <c r="B256" s="75" t="s">
        <v>2381</v>
      </c>
      <c r="C256" s="12">
        <v>40989</v>
      </c>
      <c r="D256" s="12">
        <f t="shared" si="19"/>
        <v>41034</v>
      </c>
      <c r="E256" s="47">
        <f>C256+60</f>
        <v>41049</v>
      </c>
      <c r="F256" s="47" t="s">
        <v>503</v>
      </c>
      <c r="G256" s="7" t="s">
        <v>519</v>
      </c>
      <c r="H256" s="7" t="s">
        <v>501</v>
      </c>
      <c r="I256" s="7" t="s">
        <v>503</v>
      </c>
      <c r="J256" s="8" t="s">
        <v>2459</v>
      </c>
      <c r="K256" s="8" t="s">
        <v>2460</v>
      </c>
      <c r="L256" s="8" t="s">
        <v>2461</v>
      </c>
      <c r="M256" s="9" t="str">
        <f>VLOOKUP(B256,SAOM!B$2:H1256,7,0)</f>
        <v>SES-AGAS-0934</v>
      </c>
      <c r="N256" s="68">
        <v>4035</v>
      </c>
      <c r="O256" s="12">
        <f>VLOOKUP(B256,SAOM!B$2:I1256,8,0)</f>
        <v>41016</v>
      </c>
      <c r="P256" s="12" t="str">
        <f>VLOOKUP(B256,AG_Lider!A$1:F1615,6,0)</f>
        <v>CONCLUÍDO</v>
      </c>
      <c r="Q256" s="17" t="str">
        <f>VLOOKUP(B256,SAOM!B$2:J1256,9,0)</f>
        <v>Fulgêncio Fernandes de Souza</v>
      </c>
      <c r="R256" s="12" t="str">
        <f>VLOOKUP(B256,SAOM!B$2:K1702,10,0)</f>
        <v>Rua Joaquim Leandro, 629 - São Vicente</v>
      </c>
      <c r="S256" s="17" t="str">
        <f>VLOOKUP(B256,SAOM!B$2:L1982,11,0)</f>
        <v>(33) 3611-1505</v>
      </c>
      <c r="T256" s="33"/>
      <c r="U256" s="8" t="str">
        <f>VLOOKUP(B256,SAOM!B$2:M1562,12,0)</f>
        <v>00:20:0e:10:4c:a6</v>
      </c>
      <c r="V256" s="12">
        <v>41016</v>
      </c>
      <c r="W256" s="8" t="s">
        <v>2262</v>
      </c>
      <c r="X256" s="39">
        <v>41016</v>
      </c>
      <c r="Y256" s="41"/>
      <c r="Z256" s="105"/>
      <c r="AA256" s="42">
        <v>41019</v>
      </c>
      <c r="AB256" s="8"/>
    </row>
    <row r="257" spans="1:28" s="61" customFormat="1">
      <c r="A257" s="23">
        <v>955</v>
      </c>
      <c r="B257" s="75" t="s">
        <v>2498</v>
      </c>
      <c r="C257" s="12">
        <v>40997</v>
      </c>
      <c r="D257" s="12">
        <v>41105</v>
      </c>
      <c r="E257" s="47">
        <f>D257+15</f>
        <v>41120</v>
      </c>
      <c r="F257" s="12">
        <v>41015</v>
      </c>
      <c r="G257" s="44" t="s">
        <v>756</v>
      </c>
      <c r="H257" s="7" t="s">
        <v>501</v>
      </c>
      <c r="I257" s="7" t="s">
        <v>503</v>
      </c>
      <c r="J257" s="8" t="s">
        <v>2499</v>
      </c>
      <c r="K257" s="8" t="s">
        <v>2500</v>
      </c>
      <c r="L257" s="8" t="s">
        <v>2501</v>
      </c>
      <c r="M257" s="9" t="str">
        <f>VLOOKUP(B257,SAOM!B$2:H1257,7,0)</f>
        <v>-</v>
      </c>
      <c r="N257" s="68">
        <v>4033</v>
      </c>
      <c r="O257" s="12" t="str">
        <f>VLOOKUP(B257,SAOM!B$2:I1257,8,0)</f>
        <v>-</v>
      </c>
      <c r="P257" s="12" t="str">
        <f>VLOOKUP(B257,AG_Lider!A$1:F1616,6,0)</f>
        <v>VODANET</v>
      </c>
      <c r="Q257" s="17" t="str">
        <f>VLOOKUP(B257,SAOM!B$2:J1257,9,0)</f>
        <v>Hugo Souza Maciel</v>
      </c>
      <c r="R257" s="12" t="str">
        <f>VLOOKUP(B257,SAOM!B$2:K1703,10,0)</f>
        <v>Rua Nestra vicentino de Ávila, 105 - Centro</v>
      </c>
      <c r="S257" s="17" t="str">
        <f>VLOOKUP(B257,SAOM!B$2:L1983,11,0)</f>
        <v>(38) 3535-1178</v>
      </c>
      <c r="T257" s="33"/>
      <c r="U257" s="8" t="str">
        <f>VLOOKUP(B257,SAOM!B$2:M1563,12,0)</f>
        <v>-</v>
      </c>
      <c r="V257" s="12"/>
      <c r="W257" s="8"/>
      <c r="X257" s="39"/>
      <c r="Y257" s="41"/>
      <c r="Z257" s="105" t="s">
        <v>4657</v>
      </c>
      <c r="AA257" s="42">
        <v>41081</v>
      </c>
      <c r="AB257" s="8"/>
    </row>
    <row r="258" spans="1:28" s="61" customFormat="1">
      <c r="A258" s="43">
        <v>951</v>
      </c>
      <c r="B258" s="75" t="s">
        <v>2529</v>
      </c>
      <c r="C258" s="12">
        <v>40997</v>
      </c>
      <c r="D258" s="12">
        <f t="shared" si="19"/>
        <v>41042</v>
      </c>
      <c r="E258" s="47">
        <f>C258+60</f>
        <v>41057</v>
      </c>
      <c r="F258" s="47" t="s">
        <v>503</v>
      </c>
      <c r="G258" s="7" t="s">
        <v>519</v>
      </c>
      <c r="H258" s="7" t="s">
        <v>501</v>
      </c>
      <c r="I258" s="7" t="s">
        <v>503</v>
      </c>
      <c r="J258" s="8" t="s">
        <v>2530</v>
      </c>
      <c r="K258" s="8" t="s">
        <v>2561</v>
      </c>
      <c r="L258" s="8" t="s">
        <v>2562</v>
      </c>
      <c r="M258" s="9" t="str">
        <f>VLOOKUP(B258,SAOM!B$2:H1258,7,0)</f>
        <v>SES-CLIO-0951</v>
      </c>
      <c r="N258" s="68">
        <v>4033</v>
      </c>
      <c r="O258" s="12">
        <f>VLOOKUP(B258,SAOM!B$2:I1258,8,0)</f>
        <v>41003</v>
      </c>
      <c r="P258" s="12" t="str">
        <f>VLOOKUP(B258,AG_Lider!A$1:F1617,6,0)</f>
        <v>CONCLUÍDO</v>
      </c>
      <c r="Q258" s="17" t="str">
        <f>VLOOKUP(B258,SAOM!B$2:J1258,9,0)</f>
        <v>Anna Carolina Rodrigues Costa</v>
      </c>
      <c r="R258" s="12" t="str">
        <f>VLOOKUP(B258,SAOM!B$2:K1704,10,0)</f>
        <v>avenida Araguaia, 127</v>
      </c>
      <c r="S258" s="17" t="str">
        <f>VLOOKUP(B258,SAOM!B$2:L1984,11,0)</f>
        <v>(37) 3381-2933</v>
      </c>
      <c r="T258" s="33"/>
      <c r="U258" s="8" t="str">
        <f>VLOOKUP(B258,SAOM!B$2:M1564,12,0)</f>
        <v>00:20:0e:10:48:92</v>
      </c>
      <c r="V258" s="12">
        <v>41003</v>
      </c>
      <c r="W258" s="8" t="s">
        <v>1645</v>
      </c>
      <c r="X258" s="39">
        <v>41003</v>
      </c>
      <c r="Y258" s="41"/>
      <c r="Z258" s="105"/>
      <c r="AA258" s="42">
        <v>41009</v>
      </c>
      <c r="AB258" s="8"/>
    </row>
    <row r="259" spans="1:28" s="61" customFormat="1">
      <c r="A259" s="23">
        <v>949</v>
      </c>
      <c r="B259" s="75" t="s">
        <v>2534</v>
      </c>
      <c r="C259" s="12">
        <v>40997</v>
      </c>
      <c r="D259" s="47">
        <v>41118</v>
      </c>
      <c r="E259" s="47">
        <f>D259+15</f>
        <v>41133</v>
      </c>
      <c r="F259" s="12">
        <v>41002</v>
      </c>
      <c r="G259" s="44" t="s">
        <v>756</v>
      </c>
      <c r="H259" s="7" t="s">
        <v>501</v>
      </c>
      <c r="I259" s="7" t="s">
        <v>503</v>
      </c>
      <c r="J259" s="8" t="s">
        <v>2535</v>
      </c>
      <c r="K259" s="8" t="s">
        <v>2563</v>
      </c>
      <c r="L259" s="8" t="s">
        <v>2564</v>
      </c>
      <c r="M259" s="9" t="str">
        <f>VLOOKUP(B259,SAOM!B$2:H1259,7,0)</f>
        <v>-</v>
      </c>
      <c r="N259" s="68">
        <v>4033</v>
      </c>
      <c r="O259" s="12" t="str">
        <f>VLOOKUP(B259,SAOM!B$2:I1259,8,0)</f>
        <v>-</v>
      </c>
      <c r="P259" s="12" t="e">
        <f>VLOOKUP(B259,AG_Lider!A$1:F1618,6,0)</f>
        <v>#N/A</v>
      </c>
      <c r="Q259" s="17" t="str">
        <f>VLOOKUP(B259,SAOM!B$2:J1259,9,0)</f>
        <v>Ana Cristina Pereira Guimarães</v>
      </c>
      <c r="R259" s="12" t="str">
        <f>VLOOKUP(B259,SAOM!B$2:K1705,10,0)</f>
        <v>Rua Mario Milward, 283</v>
      </c>
      <c r="S259" s="17" t="str">
        <f>VLOOKUP(B259,SAOM!B$2:L1985,11,0)</f>
        <v>(35) 3341-3758</v>
      </c>
      <c r="T259" s="33"/>
      <c r="U259" s="8" t="str">
        <f>VLOOKUP(B259,SAOM!B$2:M1565,12,0)</f>
        <v>-</v>
      </c>
      <c r="V259" s="12"/>
      <c r="W259" s="8"/>
      <c r="X259" s="39"/>
      <c r="Y259" s="41"/>
      <c r="Z259" s="105" t="s">
        <v>4523</v>
      </c>
      <c r="AA259" s="42">
        <v>41079</v>
      </c>
      <c r="AB259" s="8"/>
    </row>
    <row r="260" spans="1:28" s="61" customFormat="1">
      <c r="A260" s="23">
        <v>950</v>
      </c>
      <c r="B260" s="75" t="s">
        <v>2539</v>
      </c>
      <c r="C260" s="12">
        <v>40997</v>
      </c>
      <c r="D260" s="12">
        <v>41118</v>
      </c>
      <c r="E260" s="47">
        <f>D260+15</f>
        <v>41133</v>
      </c>
      <c r="F260" s="12">
        <v>41002</v>
      </c>
      <c r="G260" s="44" t="s">
        <v>756</v>
      </c>
      <c r="H260" s="7" t="s">
        <v>501</v>
      </c>
      <c r="I260" s="7" t="s">
        <v>503</v>
      </c>
      <c r="J260" s="8" t="s">
        <v>2540</v>
      </c>
      <c r="K260" s="8" t="s">
        <v>2565</v>
      </c>
      <c r="L260" s="8" t="s">
        <v>2566</v>
      </c>
      <c r="M260" s="9" t="str">
        <f>VLOOKUP(B260,SAOM!B$2:H1260,7,0)</f>
        <v>-</v>
      </c>
      <c r="N260" s="68">
        <v>4033</v>
      </c>
      <c r="O260" s="12" t="str">
        <f>VLOOKUP(B260,SAOM!B$2:I1260,8,0)</f>
        <v>-</v>
      </c>
      <c r="P260" s="12" t="e">
        <f>VLOOKUP(B260,AG_Lider!A$1:F1619,6,0)</f>
        <v>#N/A</v>
      </c>
      <c r="Q260" s="17" t="str">
        <f>VLOOKUP(B260,SAOM!B$2:J1260,9,0)</f>
        <v>Geliane de Andrade Lima Teofilo</v>
      </c>
      <c r="R260" s="12" t="str">
        <f>VLOOKUP(B260,SAOM!B$2:K1706,10,0)</f>
        <v xml:space="preserve">Rua Juscelino Kubitschek-92 - Centro  </v>
      </c>
      <c r="S260" s="17" t="str">
        <f>VLOOKUP(B260,SAOM!B$2:L1986,11,0)</f>
        <v>(34) 3353-5311</v>
      </c>
      <c r="T260" s="33"/>
      <c r="U260" s="8" t="str">
        <f>VLOOKUP(B260,SAOM!B$2:M1566,12,0)</f>
        <v>-</v>
      </c>
      <c r="V260" s="12"/>
      <c r="W260" s="8"/>
      <c r="X260" s="39"/>
      <c r="Y260" s="41"/>
      <c r="Z260" s="105" t="s">
        <v>2686</v>
      </c>
      <c r="AA260" s="42">
        <v>40972</v>
      </c>
      <c r="AB260" s="8"/>
    </row>
    <row r="261" spans="1:28" s="61" customFormat="1">
      <c r="A261" s="23">
        <v>952</v>
      </c>
      <c r="B261" s="75" t="s">
        <v>2543</v>
      </c>
      <c r="C261" s="12">
        <v>40997</v>
      </c>
      <c r="D261" s="12">
        <f t="shared" si="19"/>
        <v>41042</v>
      </c>
      <c r="E261" s="47">
        <f>C261+60</f>
        <v>41057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2544</v>
      </c>
      <c r="K261" s="8" t="s">
        <v>2567</v>
      </c>
      <c r="L261" s="8" t="s">
        <v>2568</v>
      </c>
      <c r="M261" s="9" t="str">
        <f>VLOOKUP(B261,SAOM!B$2:H1261,7,0)</f>
        <v>SES-COAS-0952</v>
      </c>
      <c r="N261" s="68">
        <v>4033</v>
      </c>
      <c r="O261" s="12">
        <f>VLOOKUP(B261,SAOM!B$2:I1261,8,0)</f>
        <v>41026</v>
      </c>
      <c r="P261" s="12" t="str">
        <f>VLOOKUP(B261,AG_Lider!A$1:F1620,6,0)</f>
        <v>CONCLUÍDO</v>
      </c>
      <c r="Q261" s="17" t="str">
        <f>VLOOKUP(B261,SAOM!B$2:J1261,9,0)</f>
        <v>Luana Paula Jordão Carvalho</v>
      </c>
      <c r="R261" s="12" t="str">
        <f>VLOOKUP(B261,SAOM!B$2:K1707,10,0)</f>
        <v>Rua Maria da Conceição Fonseca, 130</v>
      </c>
      <c r="S261" s="17" t="str">
        <f>VLOOKUP(B261,SAOM!B$2:L1987,11,0)</f>
        <v>(35) 9878-5142</v>
      </c>
      <c r="T261" s="33"/>
      <c r="U261" s="8" t="str">
        <f>VLOOKUP(B261,SAOM!B$2:M1567,12,0)</f>
        <v>00:20:0e:10:48:b5</v>
      </c>
      <c r="V261" s="12">
        <v>41026</v>
      </c>
      <c r="W261" s="8" t="s">
        <v>2470</v>
      </c>
      <c r="X261" s="39">
        <v>41026</v>
      </c>
      <c r="Y261" s="41"/>
      <c r="Z261" s="105"/>
      <c r="AA261" s="42">
        <v>41026</v>
      </c>
      <c r="AB261" s="8"/>
    </row>
    <row r="262" spans="1:28" s="61" customFormat="1">
      <c r="A262" s="23">
        <v>953</v>
      </c>
      <c r="B262" s="75" t="s">
        <v>2548</v>
      </c>
      <c r="C262" s="12">
        <v>40997</v>
      </c>
      <c r="D262" s="12">
        <v>41114</v>
      </c>
      <c r="E262" s="47">
        <f>D262+15</f>
        <v>41129</v>
      </c>
      <c r="F262" s="12">
        <v>41015</v>
      </c>
      <c r="G262" s="7" t="s">
        <v>756</v>
      </c>
      <c r="H262" s="7" t="s">
        <v>501</v>
      </c>
      <c r="I262" s="7" t="s">
        <v>503</v>
      </c>
      <c r="J262" s="8" t="s">
        <v>4911</v>
      </c>
      <c r="K262" s="8" t="s">
        <v>2569</v>
      </c>
      <c r="L262" s="8" t="s">
        <v>2570</v>
      </c>
      <c r="M262" s="9" t="str">
        <f>VLOOKUP(B262,SAOM!B$2:H1262,7,0)</f>
        <v>-</v>
      </c>
      <c r="N262" s="68">
        <v>4033</v>
      </c>
      <c r="O262" s="12" t="str">
        <f>VLOOKUP(B262,SAOM!B$2:I1262,8,0)</f>
        <v>-</v>
      </c>
      <c r="P262" s="12" t="str">
        <f>VLOOKUP(B262,AG_Lider!A$1:F1621,6,0)</f>
        <v>VODANET</v>
      </c>
      <c r="Q262" s="17" t="str">
        <f>VLOOKUP(B262,SAOM!B$2:J1262,9,0)</f>
        <v>Marcus Vinicius do Nascimento</v>
      </c>
      <c r="R262" s="12" t="str">
        <f>VLOOKUP(B262,SAOM!B$2:K1708,10,0)</f>
        <v>Rua Expedicionário Taumaturgo, 66</v>
      </c>
      <c r="S262" s="17" t="str">
        <f>VLOOKUP(B262,SAOM!B$2:L1988,11,0)</f>
        <v>(33) 3317-1106</v>
      </c>
      <c r="T262" s="33"/>
      <c r="U262" s="8" t="str">
        <f>VLOOKUP(B262,SAOM!B$2:M1568,12,0)</f>
        <v>-</v>
      </c>
      <c r="V262" s="12"/>
      <c r="W262" s="8"/>
      <c r="X262" s="39"/>
      <c r="Y262" s="41"/>
      <c r="Z262" s="105" t="s">
        <v>4910</v>
      </c>
      <c r="AA262" s="42">
        <v>41087</v>
      </c>
      <c r="AB262" s="8"/>
    </row>
    <row r="263" spans="1:28" s="61" customFormat="1">
      <c r="A263" s="43">
        <v>954</v>
      </c>
      <c r="B263" s="75" t="s">
        <v>2559</v>
      </c>
      <c r="C263" s="12">
        <v>40997</v>
      </c>
      <c r="D263" s="12">
        <f t="shared" si="19"/>
        <v>41042</v>
      </c>
      <c r="E263" s="47">
        <f>C263+60</f>
        <v>41057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2552</v>
      </c>
      <c r="K263" s="8" t="s">
        <v>2571</v>
      </c>
      <c r="L263" s="8" t="s">
        <v>2572</v>
      </c>
      <c r="M263" s="9" t="str">
        <f>VLOOKUP(B263,SAOM!B$2:H1263,7,0)</f>
        <v>SES-COAO-0954</v>
      </c>
      <c r="N263" s="68">
        <v>4033</v>
      </c>
      <c r="O263" s="12">
        <f>VLOOKUP(B263,SAOM!B$2:I1263,8,0)</f>
        <v>41024</v>
      </c>
      <c r="P263" s="12" t="str">
        <f>VLOOKUP(B263,AG_Lider!A$1:F1622,6,0)</f>
        <v>CONCLUÍDO</v>
      </c>
      <c r="Q263" s="17" t="str">
        <f>VLOOKUP(B263,SAOM!B$2:J1263,9,0)</f>
        <v>Ana Paula Moraes Nogueira</v>
      </c>
      <c r="R263" s="12" t="str">
        <f>VLOOKUP(B263,SAOM!B$2:K1709,10,0)</f>
        <v>travessa José de Pinto Nogueira</v>
      </c>
      <c r="S263" s="17" t="str">
        <f>VLOOKUP(B263,SAOM!B$2:L1989,11,0)</f>
        <v>(35) 9938-8818</v>
      </c>
      <c r="T263" s="33"/>
      <c r="U263" s="8" t="str">
        <f>VLOOKUP(B263,SAOM!B$2:M1569,12,0)</f>
        <v>00:20:0e:10:48:bc</v>
      </c>
      <c r="V263" s="12">
        <v>41024</v>
      </c>
      <c r="W263" s="8" t="s">
        <v>1979</v>
      </c>
      <c r="X263" s="39">
        <v>41024</v>
      </c>
      <c r="Y263" s="41"/>
      <c r="Z263" s="105"/>
      <c r="AA263" s="42">
        <v>41024</v>
      </c>
      <c r="AB263" s="8"/>
    </row>
    <row r="264" spans="1:28" s="61" customFormat="1">
      <c r="A264" s="43">
        <v>956</v>
      </c>
      <c r="B264" s="75" t="s">
        <v>2560</v>
      </c>
      <c r="C264" s="12">
        <v>40997</v>
      </c>
      <c r="D264" s="12">
        <f t="shared" si="19"/>
        <v>41042</v>
      </c>
      <c r="E264" s="47">
        <f>C264+60</f>
        <v>41057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2768</v>
      </c>
      <c r="K264" s="8" t="s">
        <v>2573</v>
      </c>
      <c r="L264" s="8" t="s">
        <v>2574</v>
      </c>
      <c r="M264" s="9" t="str">
        <f>VLOOKUP(B264,SAOM!B$2:H1264,7,0)</f>
        <v>SES-DIIS-0956</v>
      </c>
      <c r="N264" s="68">
        <v>4033</v>
      </c>
      <c r="O264" s="12">
        <f>VLOOKUP(B264,SAOM!B$2:I1264,8,0)</f>
        <v>41022</v>
      </c>
      <c r="P264" s="12" t="str">
        <f>VLOOKUP(B264,AG_Lider!A$1:F1623,6,0)</f>
        <v>CONCLUÍDO</v>
      </c>
      <c r="Q264" s="17" t="str">
        <f>VLOOKUP(B264,SAOM!B$2:J1264,9,0)</f>
        <v>Danilo Vieira Lima</v>
      </c>
      <c r="R264" s="12" t="str">
        <f>VLOOKUP(B264,SAOM!B$2:K1710,10,0)</f>
        <v>Rua Wilson Castro Mares, 333</v>
      </c>
      <c r="S264" s="17" t="str">
        <f>VLOOKUP(B264,SAOM!B$2:L1990,11,0)</f>
        <v>(33) 8814-9002</v>
      </c>
      <c r="T264" s="33"/>
      <c r="U264" s="8" t="str">
        <f>VLOOKUP(B264,SAOM!B$2:M1570,12,0)</f>
        <v>00:20:0e:10:49:9a</v>
      </c>
      <c r="V264" s="12">
        <v>41023</v>
      </c>
      <c r="W264" s="8" t="s">
        <v>2262</v>
      </c>
      <c r="X264" s="39">
        <v>41023</v>
      </c>
      <c r="Y264" s="41"/>
      <c r="Z264" s="105"/>
      <c r="AA264" s="42">
        <v>41023</v>
      </c>
      <c r="AB264" s="8"/>
    </row>
    <row r="265" spans="1:28" s="61" customFormat="1">
      <c r="A265" s="43">
        <v>3231</v>
      </c>
      <c r="B265" s="75" t="s">
        <v>2664</v>
      </c>
      <c r="C265" s="12">
        <v>41001</v>
      </c>
      <c r="D265" s="12">
        <f t="shared" si="19"/>
        <v>41046</v>
      </c>
      <c r="E265" s="47">
        <f>C265+60</f>
        <v>41061</v>
      </c>
      <c r="F265" s="47" t="s">
        <v>503</v>
      </c>
      <c r="G265" s="7" t="s">
        <v>519</v>
      </c>
      <c r="H265" s="7" t="s">
        <v>501</v>
      </c>
      <c r="I265" s="7" t="s">
        <v>503</v>
      </c>
      <c r="J265" s="8" t="s">
        <v>118</v>
      </c>
      <c r="K265" s="8" t="s">
        <v>666</v>
      </c>
      <c r="L265" s="8" t="s">
        <v>667</v>
      </c>
      <c r="M265" s="9" t="str">
        <f>VLOOKUP(B265,SAOM!B$2:H1265,7,0)</f>
        <v>SES-SAIA-3231</v>
      </c>
      <c r="N265" s="68">
        <v>4033</v>
      </c>
      <c r="O265" s="12">
        <f>VLOOKUP(B265,SAOM!B$2:I1265,8,0)</f>
        <v>41011</v>
      </c>
      <c r="P265" s="12" t="str">
        <f>VLOOKUP(B265,AG_Lider!A$1:F1624,6,0)</f>
        <v>CONCLUÍDO</v>
      </c>
      <c r="Q265" s="17" t="str">
        <f>VLOOKUP(B265,SAOM!B$2:J1265,9,0)</f>
        <v>José Eduardo</v>
      </c>
      <c r="R265" s="12" t="str">
        <f>VLOOKUP(B265,SAOM!B$2:K1711,10,0)</f>
        <v>Av. VIII, Numero 50</v>
      </c>
      <c r="S265" s="17" t="str">
        <f>VLOOKUP(B265,SAOM!B$2:L1991,11,0)</f>
        <v>31 3641-5320</v>
      </c>
      <c r="T265" s="33"/>
      <c r="U265" s="8" t="str">
        <f>VLOOKUP(B265,SAOM!B$2:M1571,12,0)</f>
        <v>00:20:0e:10:4c:64</v>
      </c>
      <c r="V265" s="12">
        <v>41011</v>
      </c>
      <c r="W265" s="8" t="s">
        <v>2337</v>
      </c>
      <c r="X265" s="39">
        <v>41011</v>
      </c>
      <c r="Y265" s="41"/>
      <c r="Z265" s="105"/>
      <c r="AA265" s="42">
        <v>41011</v>
      </c>
      <c r="AB265" s="8" t="s">
        <v>4131</v>
      </c>
    </row>
    <row r="266" spans="1:28" s="61" customFormat="1">
      <c r="A266" s="43">
        <v>3355</v>
      </c>
      <c r="B266" s="77">
        <v>3355</v>
      </c>
      <c r="C266" s="12">
        <v>41019</v>
      </c>
      <c r="D266" s="12">
        <f t="shared" si="19"/>
        <v>41064</v>
      </c>
      <c r="E266" s="47">
        <f>C266+60</f>
        <v>41079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2958</v>
      </c>
      <c r="K266" s="8" t="s">
        <v>3058</v>
      </c>
      <c r="L266" s="8" t="s">
        <v>3059</v>
      </c>
      <c r="M266" s="9" t="str">
        <f>VLOOKUP(B266,SAOM!B$2:H1329,7,0)</f>
        <v>SES-ATIA-3355</v>
      </c>
      <c r="N266" s="68">
        <v>4035</v>
      </c>
      <c r="O266" s="12">
        <f>VLOOKUP(B266,SAOM!B$2:I1329,8,0)</f>
        <v>41040</v>
      </c>
      <c r="P266" s="12" t="e">
        <f>VLOOKUP(B266,AG_Lider!A$1:F1688,6,0)</f>
        <v>#N/A</v>
      </c>
      <c r="Q266" s="17" t="str">
        <f>VLOOKUP(B266,SAOM!B$2:J1329,9,0)</f>
        <v>Danielle Nunes dos Santos</v>
      </c>
      <c r="R266" s="12" t="str">
        <f>VLOOKUP(B266,SAOM!B$2:K1775,10,0)</f>
        <v>Rua Projetada, s/n</v>
      </c>
      <c r="S266" s="17" t="str">
        <f>VLOOKUP(B266,SAOM!B$2:L2055,11,0)</f>
        <v>33 3526-1155</v>
      </c>
      <c r="T266" s="33"/>
      <c r="U266" s="8" t="str">
        <f>VLOOKUP(B266,SAOM!B$2:M1635,12,0)</f>
        <v>00:20:0e:10:4c:23</v>
      </c>
      <c r="V266" s="12">
        <v>41040</v>
      </c>
      <c r="W266" s="8" t="s">
        <v>2262</v>
      </c>
      <c r="X266" s="39">
        <v>41040</v>
      </c>
      <c r="Y266" s="41"/>
      <c r="Z266" s="105"/>
      <c r="AA266" s="42">
        <v>41040</v>
      </c>
      <c r="AB266" s="8"/>
    </row>
    <row r="267" spans="1:28" s="61" customFormat="1">
      <c r="A267" s="43">
        <v>3233</v>
      </c>
      <c r="B267" s="75" t="s">
        <v>2666</v>
      </c>
      <c r="C267" s="12">
        <v>41002</v>
      </c>
      <c r="D267" s="12">
        <f t="shared" si="19"/>
        <v>41047</v>
      </c>
      <c r="E267" s="47">
        <f>C267+60</f>
        <v>41062</v>
      </c>
      <c r="F267" s="47" t="s">
        <v>503</v>
      </c>
      <c r="G267" s="7" t="s">
        <v>519</v>
      </c>
      <c r="H267" s="7" t="s">
        <v>501</v>
      </c>
      <c r="I267" s="7" t="s">
        <v>503</v>
      </c>
      <c r="J267" s="8" t="s">
        <v>118</v>
      </c>
      <c r="K267" s="8" t="s">
        <v>666</v>
      </c>
      <c r="L267" s="8" t="s">
        <v>667</v>
      </c>
      <c r="M267" s="9" t="str">
        <f>VLOOKUP(B267,SAOM!B$2:H1267,7,0)</f>
        <v>SES-SAIA- 3233</v>
      </c>
      <c r="N267" s="68">
        <v>4033</v>
      </c>
      <c r="O267" s="12">
        <f>VLOOKUP(B267,SAOM!B$2:I1267,8,0)</f>
        <v>41016</v>
      </c>
      <c r="P267" s="12" t="str">
        <f>VLOOKUP(B267,AG_Lider!A$1:F1626,6,0)</f>
        <v>CONCLUÍDO</v>
      </c>
      <c r="Q267" s="17" t="str">
        <f>VLOOKUP(B267,SAOM!B$2:J1267,9,0)</f>
        <v>Karlla Vieira</v>
      </c>
      <c r="R267" s="12" t="str">
        <f>VLOOKUP(B267,SAOM!B$2:K1713,10,0)</f>
        <v>Rua Holanda, 100</v>
      </c>
      <c r="S267" s="17" t="str">
        <f>VLOOKUP(B267,SAOM!B$2:L1993,11,0)</f>
        <v>031 3634-3500</v>
      </c>
      <c r="T267" s="33"/>
      <c r="U267" s="8" t="str">
        <f>VLOOKUP(B267,SAOM!B$2:M1573,12,0)</f>
        <v>00:20:0E:10:49:9E</v>
      </c>
      <c r="V267" s="12">
        <v>41016</v>
      </c>
      <c r="W267" s="8" t="s">
        <v>4133</v>
      </c>
      <c r="X267" s="39">
        <v>41016</v>
      </c>
      <c r="Y267" s="41"/>
      <c r="Z267" s="105"/>
      <c r="AA267" s="42">
        <v>41019</v>
      </c>
      <c r="AB267" s="8"/>
    </row>
    <row r="268" spans="1:28" s="61" customFormat="1">
      <c r="A268" s="23">
        <v>3234</v>
      </c>
      <c r="B268" s="75" t="s">
        <v>2667</v>
      </c>
      <c r="C268" s="12">
        <v>41002</v>
      </c>
      <c r="D268" s="12">
        <f t="shared" si="19"/>
        <v>41047</v>
      </c>
      <c r="E268" s="47" t="s">
        <v>503</v>
      </c>
      <c r="F268" s="12">
        <v>41023</v>
      </c>
      <c r="G268" s="7" t="s">
        <v>768</v>
      </c>
      <c r="H268" s="7" t="s">
        <v>501</v>
      </c>
      <c r="I268" s="7" t="s">
        <v>508</v>
      </c>
      <c r="J268" s="8" t="s">
        <v>118</v>
      </c>
      <c r="K268" s="8" t="s">
        <v>666</v>
      </c>
      <c r="L268" s="8" t="s">
        <v>667</v>
      </c>
      <c r="M268" s="9" t="str">
        <f>VLOOKUP(B268,SAOM!B$2:H1268,7,0)</f>
        <v>-</v>
      </c>
      <c r="N268" s="68">
        <v>4033</v>
      </c>
      <c r="O268" s="12">
        <f>VLOOKUP(B268,SAOM!B$2:I1268,8,0)</f>
        <v>41012</v>
      </c>
      <c r="P268" s="12" t="str">
        <f>VLOOKUP(B268,AG_Lider!A$1:F1627,6,0)</f>
        <v>VODANET</v>
      </c>
      <c r="Q268" s="17" t="str">
        <f>VLOOKUP(B268,SAOM!B$2:J1268,9,0)</f>
        <v>Renata Barbosa</v>
      </c>
      <c r="R268" s="12" t="str">
        <f>VLOOKUP(B268,SAOM!B$2:K1714,10,0)</f>
        <v>Rua das Palmeiras, 243</v>
      </c>
      <c r="S268" s="17" t="str">
        <f>VLOOKUP(B268,SAOM!B$2:L1994,11,0)</f>
        <v>031 3691-2552</v>
      </c>
      <c r="T268" s="33"/>
      <c r="U268" s="8" t="str">
        <f>VLOOKUP(B268,SAOM!B$2:M1574,12,0)</f>
        <v>-</v>
      </c>
      <c r="V268" s="12"/>
      <c r="W268" s="8"/>
      <c r="X268" s="39"/>
      <c r="Y268" s="41"/>
      <c r="Z268" s="105" t="s">
        <v>3092</v>
      </c>
      <c r="AA268" s="42">
        <v>41023</v>
      </c>
      <c r="AB268" s="8"/>
    </row>
    <row r="269" spans="1:28" s="61" customFormat="1">
      <c r="A269" s="43">
        <v>3236</v>
      </c>
      <c r="B269" s="75" t="s">
        <v>2668</v>
      </c>
      <c r="C269" s="12">
        <v>41002</v>
      </c>
      <c r="D269" s="12">
        <f t="shared" si="19"/>
        <v>41047</v>
      </c>
      <c r="E269" s="47">
        <f>C269+60</f>
        <v>41062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118</v>
      </c>
      <c r="K269" s="8" t="s">
        <v>666</v>
      </c>
      <c r="L269" s="8" t="s">
        <v>667</v>
      </c>
      <c r="M269" s="9" t="str">
        <f>VLOOKUP(B269,SAOM!B$2:H1269,7,0)</f>
        <v>SES-SAIA-3236</v>
      </c>
      <c r="N269" s="68">
        <v>4033</v>
      </c>
      <c r="O269" s="12">
        <f>VLOOKUP(B269,SAOM!B$2:I1269,8,0)</f>
        <v>41012</v>
      </c>
      <c r="P269" s="12" t="str">
        <f>VLOOKUP(B269,AG_Lider!A$1:F1628,6,0)</f>
        <v>CONCLUÍDO</v>
      </c>
      <c r="Q269" s="17" t="str">
        <f>VLOOKUP(B269,SAOM!B$2:J1269,9,0)</f>
        <v>Keila Santos</v>
      </c>
      <c r="R269" s="12" t="str">
        <f>VLOOKUP(B269,SAOM!B$2:K1715,10,0)</f>
        <v>Rua Pará de Minas, 2333</v>
      </c>
      <c r="S269" s="17" t="str">
        <f>VLOOKUP(B269,SAOM!B$2:L1995,11,0)</f>
        <v>31 3634-2135</v>
      </c>
      <c r="T269" s="33"/>
      <c r="U269" s="8" t="str">
        <f>VLOOKUP(B269,SAOM!B$2:M1575,12,0)</f>
        <v>00:20:0e:10:48:72</v>
      </c>
      <c r="V269" s="12">
        <v>41012</v>
      </c>
      <c r="W269" s="8" t="s">
        <v>2470</v>
      </c>
      <c r="X269" s="39">
        <v>41012</v>
      </c>
      <c r="Y269" s="41"/>
      <c r="Z269" s="105"/>
      <c r="AA269" s="42">
        <v>41015</v>
      </c>
      <c r="AB269" s="8"/>
    </row>
    <row r="270" spans="1:28" s="61" customFormat="1">
      <c r="A270" s="43">
        <v>3237</v>
      </c>
      <c r="B270" s="75">
        <v>3237</v>
      </c>
      <c r="C270" s="12">
        <v>41002</v>
      </c>
      <c r="D270" s="12">
        <f t="shared" si="19"/>
        <v>41047</v>
      </c>
      <c r="E270" s="47">
        <f>C270+60</f>
        <v>41062</v>
      </c>
      <c r="F270" s="47" t="s">
        <v>503</v>
      </c>
      <c r="G270" s="7" t="s">
        <v>519</v>
      </c>
      <c r="H270" s="7" t="s">
        <v>687</v>
      </c>
      <c r="I270" s="7" t="s">
        <v>503</v>
      </c>
      <c r="J270" s="8" t="s">
        <v>118</v>
      </c>
      <c r="K270" s="8" t="s">
        <v>666</v>
      </c>
      <c r="L270" s="8" t="s">
        <v>667</v>
      </c>
      <c r="M270" s="9" t="str">
        <f>VLOOKUP(B270,SAOM!B$2:H1270,7,0)</f>
        <v>SES-SAIA-3237</v>
      </c>
      <c r="N270" s="68">
        <v>4033</v>
      </c>
      <c r="O270" s="12">
        <f>VLOOKUP(B270,SAOM!B$2:I1270,8,0)</f>
        <v>41017</v>
      </c>
      <c r="P270" s="12" t="e">
        <f>VLOOKUP(B270,AG_Lider!A$1:F1629,6,0)</f>
        <v>#N/A</v>
      </c>
      <c r="Q270" s="17" t="str">
        <f>VLOOKUP(B270,SAOM!B$2:J1270,9,0)</f>
        <v>Poliana Elisa</v>
      </c>
      <c r="R270" s="12" t="str">
        <f>VLOOKUP(B270,SAOM!B$2:K1716,10,0)</f>
        <v>Rua Coronel Lima e Silva, 3</v>
      </c>
      <c r="S270" s="17" t="str">
        <f>VLOOKUP(B270,SAOM!B$2:L1996,11,0)</f>
        <v>31 3641-5239</v>
      </c>
      <c r="T270" s="33"/>
      <c r="U270" s="8" t="str">
        <f>VLOOKUP(B270,SAOM!B$2:M1576,12,0)</f>
        <v>00:20:0e:10:48:f5</v>
      </c>
      <c r="V270" s="12">
        <v>41018</v>
      </c>
      <c r="W270" s="8" t="s">
        <v>967</v>
      </c>
      <c r="X270" s="39">
        <v>41019</v>
      </c>
      <c r="Y270" s="41"/>
      <c r="Z270" s="105"/>
      <c r="AA270" s="42">
        <v>41019</v>
      </c>
      <c r="AB270" s="8"/>
    </row>
    <row r="271" spans="1:28" s="61" customFormat="1">
      <c r="A271" s="43">
        <v>3238</v>
      </c>
      <c r="B271" s="75" t="s">
        <v>2669</v>
      </c>
      <c r="C271" s="12">
        <v>41002</v>
      </c>
      <c r="D271" s="12">
        <f t="shared" si="19"/>
        <v>41047</v>
      </c>
      <c r="E271" s="47">
        <f>C271+60</f>
        <v>41062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118</v>
      </c>
      <c r="K271" s="8" t="s">
        <v>666</v>
      </c>
      <c r="L271" s="8" t="s">
        <v>667</v>
      </c>
      <c r="M271" s="9" t="str">
        <f>VLOOKUP(B271,SAOM!B$2:H1271,7,0)</f>
        <v>SES-SAIA-3238</v>
      </c>
      <c r="N271" s="68">
        <v>4033</v>
      </c>
      <c r="O271" s="12">
        <f>VLOOKUP(B271,SAOM!B$2:I1271,8,0)</f>
        <v>41019</v>
      </c>
      <c r="P271" s="12" t="str">
        <f>VLOOKUP(B271,AG_Lider!A$1:F1630,6,0)</f>
        <v>CONCLUÍDO</v>
      </c>
      <c r="Q271" s="17" t="str">
        <f>VLOOKUP(B271,SAOM!B$2:J1271,9,0)</f>
        <v>Carla Manaíra</v>
      </c>
      <c r="R271" s="12" t="str">
        <f>VLOOKUP(B271,SAOM!B$2:K1717,10,0)</f>
        <v>Rua Antônio de Pinho Tavares, 268</v>
      </c>
      <c r="S271" s="17" t="str">
        <f>VLOOKUP(B271,SAOM!B$2:L1997,11,0)</f>
        <v>31 3636-3103</v>
      </c>
      <c r="T271" s="33"/>
      <c r="U271" s="8" t="str">
        <f>VLOOKUP(B271,SAOM!B$2:M1577,12,0)</f>
        <v>00:20:0e:10:4a:07</v>
      </c>
      <c r="V271" s="12">
        <v>41019</v>
      </c>
      <c r="W271" s="8" t="s">
        <v>1749</v>
      </c>
      <c r="X271" s="39">
        <v>41019</v>
      </c>
      <c r="Y271" s="41"/>
      <c r="Z271" s="105"/>
      <c r="AA271" s="42">
        <v>41022</v>
      </c>
      <c r="AB271" s="8"/>
    </row>
    <row r="272" spans="1:28" s="61" customFormat="1">
      <c r="A272" s="23">
        <v>3239</v>
      </c>
      <c r="B272" s="75" t="s">
        <v>2670</v>
      </c>
      <c r="C272" s="12">
        <v>41002</v>
      </c>
      <c r="D272" s="12">
        <f t="shared" si="19"/>
        <v>41047</v>
      </c>
      <c r="E272" s="47" t="s">
        <v>503</v>
      </c>
      <c r="F272" s="12">
        <v>41015</v>
      </c>
      <c r="G272" s="7" t="s">
        <v>768</v>
      </c>
      <c r="H272" s="7" t="s">
        <v>501</v>
      </c>
      <c r="I272" s="7" t="s">
        <v>508</v>
      </c>
      <c r="J272" s="8" t="s">
        <v>118</v>
      </c>
      <c r="K272" s="8" t="s">
        <v>666</v>
      </c>
      <c r="L272" s="8" t="s">
        <v>667</v>
      </c>
      <c r="M272" s="9" t="str">
        <f>VLOOKUP(B272,SAOM!B$2:H1272,7,0)</f>
        <v>-</v>
      </c>
      <c r="N272" s="68">
        <v>4033</v>
      </c>
      <c r="O272" s="12" t="str">
        <f>VLOOKUP(B272,SAOM!B$2:I1272,8,0)</f>
        <v>-</v>
      </c>
      <c r="P272" s="12" t="str">
        <f>VLOOKUP(B272,AG_Lider!A$1:F1631,6,0)</f>
        <v>VODANET</v>
      </c>
      <c r="Q272" s="17" t="str">
        <f>VLOOKUP(B272,SAOM!B$2:J1272,9,0)</f>
        <v>Gustavo Ferreira</v>
      </c>
      <c r="R272" s="12" t="str">
        <f>VLOOKUP(B272,SAOM!B$2:K1718,10,0)</f>
        <v>Rua Dois, 59</v>
      </c>
      <c r="S272" s="17" t="str">
        <f>VLOOKUP(B272,SAOM!B$2:L1998,11,0)</f>
        <v>31 3634-0252</v>
      </c>
      <c r="T272" s="33"/>
      <c r="U272" s="8" t="str">
        <f>VLOOKUP(B272,SAOM!B$2:M1578,12,0)</f>
        <v>-</v>
      </c>
      <c r="V272" s="12"/>
      <c r="W272" s="8"/>
      <c r="X272" s="39"/>
      <c r="Y272" s="41"/>
      <c r="Z272" s="105" t="s">
        <v>2837</v>
      </c>
      <c r="AA272" s="42"/>
      <c r="AB272" s="8"/>
    </row>
    <row r="273" spans="1:28" s="61" customFormat="1">
      <c r="A273" s="43">
        <v>3240</v>
      </c>
      <c r="B273" s="75" t="s">
        <v>2671</v>
      </c>
      <c r="C273" s="12">
        <v>41002</v>
      </c>
      <c r="D273" s="12">
        <f t="shared" si="19"/>
        <v>41047</v>
      </c>
      <c r="E273" s="47">
        <f t="shared" ref="E273:E282" si="20">C273+60</f>
        <v>41062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666</v>
      </c>
      <c r="L273" s="8" t="s">
        <v>667</v>
      </c>
      <c r="M273" s="9" t="str">
        <f>VLOOKUP(B273,SAOM!B$2:H1273,7,0)</f>
        <v>SES-SAIA-3240</v>
      </c>
      <c r="N273" s="68">
        <v>4033</v>
      </c>
      <c r="O273" s="12">
        <f>VLOOKUP(B273,SAOM!B$2:I1273,8,0)</f>
        <v>41017</v>
      </c>
      <c r="P273" s="12" t="str">
        <f>VLOOKUP(B273,AG_Lider!A$1:F1632,6,0)</f>
        <v>CONCLUÍDO</v>
      </c>
      <c r="Q273" s="17" t="str">
        <f>VLOOKUP(B273,SAOM!B$2:J1273,9,0)</f>
        <v>Maria Antônia</v>
      </c>
      <c r="R273" s="12" t="str">
        <f>VLOOKUP(B273,SAOM!B$2:K1719,10,0)</f>
        <v>Rua G, 70</v>
      </c>
      <c r="S273" s="17" t="str">
        <f>VLOOKUP(B273,SAOM!B$2:L1999,11,0)</f>
        <v>31 3641-5229</v>
      </c>
      <c r="T273" s="33"/>
      <c r="U273" s="8" t="str">
        <f>VLOOKUP(B273,SAOM!B$2:M1579,12,0)</f>
        <v>00:20:0e:10:49:cb</v>
      </c>
      <c r="V273" s="12">
        <v>41017</v>
      </c>
      <c r="W273" s="8" t="s">
        <v>1749</v>
      </c>
      <c r="X273" s="39">
        <v>41017</v>
      </c>
      <c r="Y273" s="41"/>
      <c r="Z273" s="105"/>
      <c r="AA273" s="42">
        <v>41019</v>
      </c>
      <c r="AB273" s="8"/>
    </row>
    <row r="274" spans="1:28" s="61" customFormat="1">
      <c r="A274" s="43">
        <v>3241</v>
      </c>
      <c r="B274" s="75">
        <v>3241</v>
      </c>
      <c r="C274" s="12">
        <v>41002</v>
      </c>
      <c r="D274" s="12">
        <f t="shared" si="19"/>
        <v>41047</v>
      </c>
      <c r="E274" s="47">
        <f t="shared" si="20"/>
        <v>41062</v>
      </c>
      <c r="F274" s="47" t="s">
        <v>503</v>
      </c>
      <c r="G274" s="7" t="s">
        <v>768</v>
      </c>
      <c r="H274" s="7" t="s">
        <v>687</v>
      </c>
      <c r="I274" s="7" t="s">
        <v>502</v>
      </c>
      <c r="J274" s="8" t="s">
        <v>118</v>
      </c>
      <c r="K274" s="8" t="s">
        <v>666</v>
      </c>
      <c r="L274" s="8" t="s">
        <v>667</v>
      </c>
      <c r="M274" s="9" t="str">
        <f>VLOOKUP(B274,SAOM!B$2:H1274,7,0)</f>
        <v>-</v>
      </c>
      <c r="N274" s="68">
        <v>4033</v>
      </c>
      <c r="O274" s="12">
        <v>41037</v>
      </c>
      <c r="P274" s="12" t="e">
        <f>VLOOKUP(B274,AG_Lider!A$1:F1633,6,0)</f>
        <v>#N/A</v>
      </c>
      <c r="Q274" s="17" t="str">
        <f>VLOOKUP(B274,SAOM!B$2:J1274,9,0)</f>
        <v>Vagner Carvalho</v>
      </c>
      <c r="R274" s="12" t="str">
        <f>VLOOKUP(B274,SAOM!B$2:K1720,10,0)</f>
        <v>Rua Argentina, 531</v>
      </c>
      <c r="S274" s="17" t="str">
        <f>VLOOKUP(B274,SAOM!B$2:L2000,11,0)</f>
        <v>31 3649-6865</v>
      </c>
      <c r="T274" s="33"/>
      <c r="U274" s="8" t="str">
        <f>VLOOKUP(B274,SAOM!B$2:M1580,12,0)</f>
        <v>-</v>
      </c>
      <c r="V274" s="12"/>
      <c r="W274" s="8"/>
      <c r="X274" s="39"/>
      <c r="Y274" s="41"/>
      <c r="Z274" s="105" t="s">
        <v>3307</v>
      </c>
      <c r="AA274" s="42">
        <v>41039</v>
      </c>
      <c r="AB274" s="8"/>
    </row>
    <row r="275" spans="1:28" s="61" customFormat="1">
      <c r="A275" s="43">
        <v>3242</v>
      </c>
      <c r="B275" s="75" t="s">
        <v>2672</v>
      </c>
      <c r="C275" s="12">
        <v>41002</v>
      </c>
      <c r="D275" s="12">
        <f t="shared" si="19"/>
        <v>41047</v>
      </c>
      <c r="E275" s="47">
        <f t="shared" si="20"/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666</v>
      </c>
      <c r="L275" s="8" t="s">
        <v>667</v>
      </c>
      <c r="M275" s="9" t="str">
        <f>VLOOKUP(B275,SAOM!B$2:H1275,7,0)</f>
        <v>SES-SAIA- 3242</v>
      </c>
      <c r="N275" s="68">
        <v>4033</v>
      </c>
      <c r="O275" s="12">
        <f>VLOOKUP(B275,SAOM!B$2:I1275,8,0)</f>
        <v>41015</v>
      </c>
      <c r="P275" s="12" t="str">
        <f>VLOOKUP(B275,AG_Lider!A$1:F1634,6,0)</f>
        <v>CONCLUÍDO</v>
      </c>
      <c r="Q275" s="17" t="str">
        <f>VLOOKUP(B275,SAOM!B$2:J1275,9,0)</f>
        <v>Marlene Caetano</v>
      </c>
      <c r="R275" s="12" t="str">
        <f>VLOOKUP(B275,SAOM!B$2:K1721,10,0)</f>
        <v>Rua Jabaquara, 187</v>
      </c>
      <c r="S275" s="17" t="str">
        <f>VLOOKUP(B275,SAOM!B$2:L2001,11,0)</f>
        <v>31 3636-2354</v>
      </c>
      <c r="T275" s="33"/>
      <c r="U275" s="8" t="str">
        <f>VLOOKUP(B275,SAOM!B$2:M1581,12,0)</f>
        <v>00:20:0e:10:48:8e</v>
      </c>
      <c r="V275" s="12">
        <v>41015</v>
      </c>
      <c r="W275" s="8" t="s">
        <v>1749</v>
      </c>
      <c r="X275" s="39">
        <v>41015</v>
      </c>
      <c r="Y275" s="41"/>
      <c r="Z275" s="105"/>
      <c r="AA275" s="42">
        <v>41019</v>
      </c>
      <c r="AB275" s="8"/>
    </row>
    <row r="276" spans="1:28" s="61" customFormat="1">
      <c r="A276" s="43">
        <v>3243</v>
      </c>
      <c r="B276" s="75" t="s">
        <v>2673</v>
      </c>
      <c r="C276" s="12">
        <v>41002</v>
      </c>
      <c r="D276" s="12">
        <f t="shared" si="19"/>
        <v>41047</v>
      </c>
      <c r="E276" s="47">
        <f t="shared" si="20"/>
        <v>41062</v>
      </c>
      <c r="F276" s="12">
        <v>41015</v>
      </c>
      <c r="G276" s="7" t="s">
        <v>519</v>
      </c>
      <c r="H276" s="7" t="s">
        <v>501</v>
      </c>
      <c r="I276" s="7" t="s">
        <v>503</v>
      </c>
      <c r="J276" s="8" t="s">
        <v>118</v>
      </c>
      <c r="K276" s="8" t="s">
        <v>666</v>
      </c>
      <c r="L276" s="8" t="s">
        <v>667</v>
      </c>
      <c r="M276" s="9" t="str">
        <f>VLOOKUP(B276,SAOM!B$2:H1276,7,0)</f>
        <v>SES-SAIA-3243</v>
      </c>
      <c r="N276" s="68">
        <v>4033</v>
      </c>
      <c r="O276" s="12">
        <f>VLOOKUP(B276,SAOM!B$2:I1276,8,0)</f>
        <v>41018</v>
      </c>
      <c r="P276" s="12" t="str">
        <f>VLOOKUP(B276,AG_Lider!A$1:F1635,6,0)</f>
        <v>CONCLUÍDO</v>
      </c>
      <c r="Q276" s="17" t="str">
        <f>VLOOKUP(B276,SAOM!B$2:J1276,9,0)</f>
        <v>Melinda Soares</v>
      </c>
      <c r="R276" s="12" t="str">
        <f>VLOOKUP(B276,SAOM!B$2:K1722,10,0)</f>
        <v>Rua Machado de Assis, 269</v>
      </c>
      <c r="S276" s="17" t="str">
        <f>VLOOKUP(B276,SAOM!B$2:L2002,11,0)</f>
        <v>31 3636-2351</v>
      </c>
      <c r="T276" s="33"/>
      <c r="U276" s="8" t="str">
        <f>VLOOKUP(B276,SAOM!B$2:M1582,12,0)</f>
        <v>00:20:0e:10:49:9f</v>
      </c>
      <c r="V276" s="12">
        <v>41018</v>
      </c>
      <c r="W276" s="8" t="s">
        <v>1584</v>
      </c>
      <c r="X276" s="39">
        <v>41018</v>
      </c>
      <c r="Y276" s="41"/>
      <c r="Z276" s="105" t="s">
        <v>2836</v>
      </c>
      <c r="AA276" s="42">
        <v>41019</v>
      </c>
      <c r="AB276" s="8"/>
    </row>
    <row r="277" spans="1:28" s="61" customFormat="1">
      <c r="A277" s="43">
        <v>3244</v>
      </c>
      <c r="B277" s="75" t="s">
        <v>2674</v>
      </c>
      <c r="C277" s="12">
        <v>41002</v>
      </c>
      <c r="D277" s="12">
        <f t="shared" si="19"/>
        <v>41047</v>
      </c>
      <c r="E277" s="47">
        <f t="shared" si="20"/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666</v>
      </c>
      <c r="L277" s="8" t="s">
        <v>667</v>
      </c>
      <c r="M277" s="9" t="str">
        <f>VLOOKUP(B277,SAOM!B$2:H1277,7,0)</f>
        <v>SES-SAIA-3244</v>
      </c>
      <c r="N277" s="68">
        <v>4033</v>
      </c>
      <c r="O277" s="12">
        <f>VLOOKUP(B277,SAOM!B$2:I1277,8,0)</f>
        <v>41012</v>
      </c>
      <c r="P277" s="12" t="str">
        <f>VLOOKUP(B277,AG_Lider!A$1:F1636,6,0)</f>
        <v>CONCLUÍDO</v>
      </c>
      <c r="Q277" s="17" t="str">
        <f>VLOOKUP(B277,SAOM!B$2:J1277,9,0)</f>
        <v>Ivone Luiz</v>
      </c>
      <c r="R277" s="12" t="str">
        <f>VLOOKUP(B277,SAOM!B$2:K1723,10,0)</f>
        <v>Rua Suiça, 79</v>
      </c>
      <c r="S277" s="17" t="str">
        <f>VLOOKUP(B277,SAOM!B$2:L2003,11,0)</f>
        <v>31 3634-2449</v>
      </c>
      <c r="T277" s="33"/>
      <c r="U277" s="8" t="str">
        <f>VLOOKUP(B277,SAOM!B$2:M1583,12,0)</f>
        <v>00:20:0e:10:49:97</v>
      </c>
      <c r="V277" s="12">
        <v>41012</v>
      </c>
      <c r="W277" s="8" t="s">
        <v>4133</v>
      </c>
      <c r="X277" s="39">
        <v>41012</v>
      </c>
      <c r="Y277" s="41"/>
      <c r="Z277" s="105"/>
      <c r="AA277" s="42">
        <v>41012</v>
      </c>
      <c r="AB277" s="8"/>
    </row>
    <row r="278" spans="1:28" s="61" customFormat="1">
      <c r="A278" s="43">
        <v>3357</v>
      </c>
      <c r="B278" s="77">
        <v>3357</v>
      </c>
      <c r="C278" s="12">
        <v>41019</v>
      </c>
      <c r="D278" s="12">
        <f t="shared" si="19"/>
        <v>41064</v>
      </c>
      <c r="E278" s="47">
        <f t="shared" si="20"/>
        <v>41079</v>
      </c>
      <c r="F278" s="47" t="s">
        <v>503</v>
      </c>
      <c r="G278" s="7" t="s">
        <v>519</v>
      </c>
      <c r="H278" s="7" t="s">
        <v>501</v>
      </c>
      <c r="I278" s="7" t="s">
        <v>503</v>
      </c>
      <c r="J278" s="8" t="s">
        <v>2958</v>
      </c>
      <c r="K278" s="8" t="s">
        <v>3058</v>
      </c>
      <c r="L278" s="8" t="s">
        <v>3059</v>
      </c>
      <c r="M278" s="9" t="str">
        <f>VLOOKUP(B278,SAOM!B$2:H1330,7,0)</f>
        <v>SES-ATIA-3357</v>
      </c>
      <c r="N278" s="68">
        <v>4035</v>
      </c>
      <c r="O278" s="12">
        <f>VLOOKUP(B278,SAOM!B$2:I1330,8,0)</f>
        <v>41039</v>
      </c>
      <c r="P278" s="12" t="e">
        <f>VLOOKUP(B278,AG_Lider!A$1:F1689,6,0)</f>
        <v>#N/A</v>
      </c>
      <c r="Q278" s="17" t="str">
        <f>VLOOKUP(B278,SAOM!B$2:J1330,9,0)</f>
        <v>Iracinara Soares Lima</v>
      </c>
      <c r="R278" s="12" t="str">
        <f>VLOOKUP(B278,SAOM!B$2:K1776,10,0)</f>
        <v>Rua João J. de Almeida, s/n</v>
      </c>
      <c r="S278" s="17" t="str">
        <f>VLOOKUP(B278,SAOM!B$2:L2056,11,0)</f>
        <v>33 3526-1155</v>
      </c>
      <c r="T278" s="33"/>
      <c r="U278" s="8" t="str">
        <f>VLOOKUP(B278,SAOM!B$2:M1636,12,0)</f>
        <v>00:20:0e:10:49:f2</v>
      </c>
      <c r="V278" s="12">
        <v>41039</v>
      </c>
      <c r="W278" s="8" t="s">
        <v>2262</v>
      </c>
      <c r="X278" s="39">
        <v>41039</v>
      </c>
      <c r="Y278" s="41"/>
      <c r="Z278" s="105" t="s">
        <v>3239</v>
      </c>
      <c r="AA278" s="42">
        <v>41039</v>
      </c>
      <c r="AB278" s="8"/>
    </row>
    <row r="279" spans="1:28" s="61" customFormat="1">
      <c r="A279" s="43">
        <v>3246</v>
      </c>
      <c r="B279" s="75" t="s">
        <v>2675</v>
      </c>
      <c r="C279" s="12">
        <v>41002</v>
      </c>
      <c r="D279" s="12">
        <f t="shared" ref="D279:D308" si="21">C279+45</f>
        <v>41047</v>
      </c>
      <c r="E279" s="47">
        <f t="shared" si="20"/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666</v>
      </c>
      <c r="L279" s="8" t="s">
        <v>667</v>
      </c>
      <c r="M279" s="9" t="str">
        <f>VLOOKUP(B279,SAOM!B$2:H1279,7,0)</f>
        <v>SES-SAIA-3246</v>
      </c>
      <c r="N279" s="68">
        <v>4033</v>
      </c>
      <c r="O279" s="12">
        <f>VLOOKUP(B279,SAOM!B$2:I1279,8,0)</f>
        <v>41016</v>
      </c>
      <c r="P279" s="12" t="str">
        <f>VLOOKUP(B279,AG_Lider!A$1:F1638,6,0)</f>
        <v>CONCLUÍDO</v>
      </c>
      <c r="Q279" s="17" t="str">
        <f>VLOOKUP(B279,SAOM!B$2:J1279,9,0)</f>
        <v>Paula Cristina</v>
      </c>
      <c r="R279" s="12" t="str">
        <f>VLOOKUP(B279,SAOM!B$2:K1725,10,0)</f>
        <v>Av. das Indústrias, 675</v>
      </c>
      <c r="S279" s="17" t="str">
        <f>VLOOKUP(B279,SAOM!B$2:L2005,11,0)</f>
        <v>31 3642-1008</v>
      </c>
      <c r="T279" s="33"/>
      <c r="U279" s="8" t="str">
        <f>VLOOKUP(B279,SAOM!B$2:M1585,12,0)</f>
        <v>00:20:0e:10:4a:42</v>
      </c>
      <c r="V279" s="12">
        <v>41016</v>
      </c>
      <c r="W279" s="8" t="s">
        <v>2470</v>
      </c>
      <c r="X279" s="39">
        <v>41016</v>
      </c>
      <c r="Y279" s="41"/>
      <c r="Z279" s="105"/>
      <c r="AA279" s="42">
        <v>41019</v>
      </c>
      <c r="AB279" s="8"/>
    </row>
    <row r="280" spans="1:28" s="50" customFormat="1">
      <c r="A280" s="43">
        <v>3247</v>
      </c>
      <c r="B280" s="75" t="s">
        <v>2676</v>
      </c>
      <c r="C280" s="12">
        <v>41002</v>
      </c>
      <c r="D280" s="12">
        <f t="shared" si="21"/>
        <v>41047</v>
      </c>
      <c r="E280" s="47">
        <f t="shared" si="20"/>
        <v>41062</v>
      </c>
      <c r="F280" s="12">
        <v>41015</v>
      </c>
      <c r="G280" s="7" t="s">
        <v>519</v>
      </c>
      <c r="H280" s="7" t="s">
        <v>501</v>
      </c>
      <c r="I280" s="7" t="s">
        <v>503</v>
      </c>
      <c r="J280" s="8" t="s">
        <v>118</v>
      </c>
      <c r="K280" s="8" t="s">
        <v>666</v>
      </c>
      <c r="L280" s="8" t="s">
        <v>667</v>
      </c>
      <c r="M280" s="9" t="str">
        <f>VLOOKUP(B280,SAOM!B$2:H1280,7,0)</f>
        <v>SES-SAIA-3247</v>
      </c>
      <c r="N280" s="68">
        <v>4033</v>
      </c>
      <c r="O280" s="12">
        <f>VLOOKUP(B280,SAOM!B$2:I1280,8,0)</f>
        <v>41023</v>
      </c>
      <c r="P280" s="12" t="str">
        <f>VLOOKUP(B280,AG_Lider!A$1:F1639,6,0)</f>
        <v>CONCLUÍDO</v>
      </c>
      <c r="Q280" s="17" t="str">
        <f>VLOOKUP(B280,SAOM!B$2:J1280,9,0)</f>
        <v>Daniela Christine</v>
      </c>
      <c r="R280" s="12" t="str">
        <f>VLOOKUP(B280,SAOM!B$2:K1726,10,0)</f>
        <v>Rua José Cândido Murta, 260</v>
      </c>
      <c r="S280" s="17" t="str">
        <f>VLOOKUP(B280,SAOM!B$2:L2006,11,0)</f>
        <v>31 3634-9409</v>
      </c>
      <c r="T280" s="33"/>
      <c r="U280" s="8" t="str">
        <f>VLOOKUP(B280,SAOM!B$2:M1586,12,0)</f>
        <v>00:20:0e:10:48:a2</v>
      </c>
      <c r="V280" s="12">
        <v>41023</v>
      </c>
      <c r="W280" s="8" t="s">
        <v>1749</v>
      </c>
      <c r="X280" s="39">
        <v>41023</v>
      </c>
      <c r="Y280" s="41"/>
      <c r="Z280" s="105" t="s">
        <v>2836</v>
      </c>
      <c r="AA280" s="42">
        <v>41023</v>
      </c>
      <c r="AB280" s="45"/>
    </row>
    <row r="281" spans="1:28" s="61" customFormat="1">
      <c r="A281" s="43">
        <v>3248</v>
      </c>
      <c r="B281" s="75" t="s">
        <v>2677</v>
      </c>
      <c r="C281" s="12">
        <v>41002</v>
      </c>
      <c r="D281" s="12">
        <f t="shared" si="21"/>
        <v>41047</v>
      </c>
      <c r="E281" s="47">
        <f t="shared" si="20"/>
        <v>41062</v>
      </c>
      <c r="F281" s="12">
        <v>41015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666</v>
      </c>
      <c r="L281" s="8" t="s">
        <v>667</v>
      </c>
      <c r="M281" s="9" t="str">
        <f>VLOOKUP(B281,SAOM!B$2:H1281,7,0)</f>
        <v>SES-SAIA-3248</v>
      </c>
      <c r="N281" s="68">
        <v>4033</v>
      </c>
      <c r="O281" s="12">
        <f>VLOOKUP(B281,SAOM!B$2:I1281,8,0)</f>
        <v>41023</v>
      </c>
      <c r="P281" s="12" t="str">
        <f>VLOOKUP(B281,AG_Lider!A$1:F1640,6,0)</f>
        <v>CONCLUÍDO</v>
      </c>
      <c r="Q281" s="17" t="str">
        <f>VLOOKUP(B281,SAOM!B$2:J1281,9,0)</f>
        <v>Marizene Vilarinho</v>
      </c>
      <c r="R281" s="12" t="str">
        <f>VLOOKUP(B281,SAOM!B$2:K1727,10,0)</f>
        <v>Rua Estefânia Sales Sotero, s/n</v>
      </c>
      <c r="S281" s="17" t="str">
        <f>VLOOKUP(B281,SAOM!B$2:L2007,11,0)</f>
        <v>31 3637-2446</v>
      </c>
      <c r="T281" s="33"/>
      <c r="U281" s="8" t="str">
        <f>VLOOKUP(B281,SAOM!B$2:M1587,12,0)</f>
        <v>00:20:0e:10:48:65</v>
      </c>
      <c r="V281" s="12">
        <v>41023</v>
      </c>
      <c r="W281" s="8" t="s">
        <v>2337</v>
      </c>
      <c r="X281" s="39">
        <v>41023</v>
      </c>
      <c r="Y281" s="41"/>
      <c r="Z281" s="105"/>
      <c r="AA281" s="42">
        <v>41023</v>
      </c>
      <c r="AB281" s="8"/>
    </row>
    <row r="282" spans="1:28" s="61" customFormat="1">
      <c r="A282" s="43">
        <v>3249</v>
      </c>
      <c r="B282" s="77" t="s">
        <v>2678</v>
      </c>
      <c r="C282" s="47">
        <v>41002</v>
      </c>
      <c r="D282" s="47">
        <f t="shared" si="21"/>
        <v>41047</v>
      </c>
      <c r="E282" s="47">
        <f t="shared" si="20"/>
        <v>41062</v>
      </c>
      <c r="F282" s="47" t="s">
        <v>503</v>
      </c>
      <c r="G282" s="44" t="s">
        <v>519</v>
      </c>
      <c r="H282" s="44" t="s">
        <v>501</v>
      </c>
      <c r="I282" s="44" t="s">
        <v>503</v>
      </c>
      <c r="J282" s="45" t="s">
        <v>118</v>
      </c>
      <c r="K282" s="45" t="s">
        <v>666</v>
      </c>
      <c r="L282" s="45" t="s">
        <v>667</v>
      </c>
      <c r="M282" s="82" t="str">
        <f>VLOOKUP(B282,SAOM!B$2:H1282,7,0)</f>
        <v>SES-SAIA-3249</v>
      </c>
      <c r="N282" s="83">
        <v>4033</v>
      </c>
      <c r="O282" s="47">
        <f>VLOOKUP(B282,SAOM!B$2:I1282,8,0)</f>
        <v>41019</v>
      </c>
      <c r="P282" s="47" t="str">
        <f>VLOOKUP(B282,AG_Lider!A$1:F1641,6,0)</f>
        <v>CONCLUÍDO</v>
      </c>
      <c r="Q282" s="84" t="str">
        <f>VLOOKUP(B282,SAOM!B$2:J1282,9,0)</f>
        <v>Karine Chaluppe</v>
      </c>
      <c r="R282" s="47" t="str">
        <f>VLOOKUP(B282,SAOM!B$2:K1728,10,0)</f>
        <v>Rua Manoel Felix Homem, 524</v>
      </c>
      <c r="S282" s="84" t="str">
        <f>VLOOKUP(B282,SAOM!B$2:L2008,11,0)</f>
        <v>31 3641-9110</v>
      </c>
      <c r="T282" s="48"/>
      <c r="U282" s="45" t="str">
        <f>VLOOKUP(B282,SAOM!B$2:M1588,12,0)</f>
        <v>00:20:0e:10:4a:04</v>
      </c>
      <c r="V282" s="47">
        <v>41023</v>
      </c>
      <c r="W282" s="8" t="s">
        <v>1645</v>
      </c>
      <c r="X282" s="49">
        <v>41023</v>
      </c>
      <c r="Y282" s="66"/>
      <c r="Z282" s="104"/>
      <c r="AA282" s="67">
        <v>41023</v>
      </c>
      <c r="AB282" s="8" t="s">
        <v>4060</v>
      </c>
    </row>
    <row r="283" spans="1:28" s="61" customFormat="1">
      <c r="A283" s="43">
        <v>3250</v>
      </c>
      <c r="B283" s="75">
        <v>3250</v>
      </c>
      <c r="C283" s="12">
        <v>41002</v>
      </c>
      <c r="D283" s="12">
        <f t="shared" si="21"/>
        <v>41047</v>
      </c>
      <c r="E283" s="47" t="s">
        <v>503</v>
      </c>
      <c r="F283" s="12">
        <v>41039</v>
      </c>
      <c r="G283" s="7" t="s">
        <v>768</v>
      </c>
      <c r="H283" s="7" t="s">
        <v>687</v>
      </c>
      <c r="I283" s="7" t="s">
        <v>502</v>
      </c>
      <c r="J283" s="8" t="s">
        <v>118</v>
      </c>
      <c r="K283" s="8" t="s">
        <v>666</v>
      </c>
      <c r="L283" s="8" t="s">
        <v>667</v>
      </c>
      <c r="M283" s="9" t="str">
        <f>VLOOKUP(B283,SAOM!B$2:H1283,7,0)</f>
        <v>-</v>
      </c>
      <c r="N283" s="68">
        <v>4033</v>
      </c>
      <c r="O283" s="12" t="str">
        <f>VLOOKUP(B283,SAOM!B$2:I1283,8,0)</f>
        <v>-</v>
      </c>
      <c r="P283" s="12" t="e">
        <f>VLOOKUP(B283,AG_Lider!A$1:F1642,6,0)</f>
        <v>#N/A</v>
      </c>
      <c r="Q283" s="17" t="str">
        <f>VLOOKUP(B283,SAOM!B$2:J1283,9,0)</f>
        <v>Nilcélia da Paixão</v>
      </c>
      <c r="R283" s="12" t="str">
        <f>VLOOKUP(B283,SAOM!B$2:K1729,10,0)</f>
        <v>Av. das Indústrias, 4754</v>
      </c>
      <c r="S283" s="17" t="str">
        <f>VLOOKUP(B283,SAOM!B$2:L2009,11,0)</f>
        <v>31 3641-4386</v>
      </c>
      <c r="T283" s="33"/>
      <c r="U283" s="8" t="str">
        <f>VLOOKUP(B283,SAOM!B$2:M1589,12,0)</f>
        <v>-</v>
      </c>
      <c r="V283" s="12"/>
      <c r="W283" s="8"/>
      <c r="X283" s="39"/>
      <c r="Y283" s="41"/>
      <c r="Z283" s="105" t="s">
        <v>3308</v>
      </c>
      <c r="AA283" s="42">
        <v>41039</v>
      </c>
      <c r="AB283" s="8"/>
    </row>
    <row r="284" spans="1:28" s="50" customFormat="1">
      <c r="A284" s="43">
        <v>3252</v>
      </c>
      <c r="B284" s="75" t="s">
        <v>2679</v>
      </c>
      <c r="C284" s="12">
        <v>41002</v>
      </c>
      <c r="D284" s="12">
        <f t="shared" si="21"/>
        <v>41047</v>
      </c>
      <c r="E284" s="47">
        <f>C284+60</f>
        <v>41062</v>
      </c>
      <c r="F284" s="47" t="s">
        <v>503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666</v>
      </c>
      <c r="L284" s="8" t="s">
        <v>667</v>
      </c>
      <c r="M284" s="9" t="str">
        <f>VLOOKUP(B284,SAOM!B$2:H1284,7,0)</f>
        <v>SES-SAIA-3252</v>
      </c>
      <c r="N284" s="68">
        <v>4033</v>
      </c>
      <c r="O284" s="12">
        <f>VLOOKUP(B284,SAOM!B$2:I1284,8,0)</f>
        <v>41012</v>
      </c>
      <c r="P284" s="12" t="str">
        <f>VLOOKUP(B284,AG_Lider!A$1:F1643,6,0)</f>
        <v>CONCLUÍDO</v>
      </c>
      <c r="Q284" s="17" t="str">
        <f>VLOOKUP(B284,SAOM!B$2:J1284,9,0)</f>
        <v>Helena Barbosa</v>
      </c>
      <c r="R284" s="12" t="str">
        <f>VLOOKUP(B284,SAOM!B$2:K1730,10,0)</f>
        <v>Av. Teixeira da Costa Sobrinho, 741</v>
      </c>
      <c r="S284" s="17" t="str">
        <f>VLOOKUP(B284,SAOM!B$2:L2010,11,0)</f>
        <v>31 3641-5325</v>
      </c>
      <c r="T284" s="33"/>
      <c r="U284" s="8" t="str">
        <f>VLOOKUP(B284,SAOM!B$2:M1590,12,0)</f>
        <v>00:20:0e:10:4a:4b</v>
      </c>
      <c r="V284" s="12">
        <v>41012</v>
      </c>
      <c r="W284" s="8" t="s">
        <v>1645</v>
      </c>
      <c r="X284" s="39">
        <v>41012</v>
      </c>
      <c r="Y284" s="41"/>
      <c r="Z284" s="105"/>
      <c r="AA284" s="42">
        <v>40985</v>
      </c>
      <c r="AB284" s="45"/>
    </row>
    <row r="285" spans="1:28" s="61" customFormat="1">
      <c r="A285" s="43">
        <v>3253</v>
      </c>
      <c r="B285" s="75" t="s">
        <v>2680</v>
      </c>
      <c r="C285" s="12">
        <v>41002</v>
      </c>
      <c r="D285" s="12">
        <f t="shared" si="21"/>
        <v>41047</v>
      </c>
      <c r="E285" s="47" t="s">
        <v>503</v>
      </c>
      <c r="F285" s="12">
        <v>41015</v>
      </c>
      <c r="G285" s="7" t="s">
        <v>768</v>
      </c>
      <c r="H285" s="7" t="s">
        <v>501</v>
      </c>
      <c r="I285" s="7" t="s">
        <v>508</v>
      </c>
      <c r="J285" s="8" t="s">
        <v>118</v>
      </c>
      <c r="K285" s="8" t="s">
        <v>666</v>
      </c>
      <c r="L285" s="8" t="s">
        <v>667</v>
      </c>
      <c r="M285" s="9" t="str">
        <f>VLOOKUP(B285,SAOM!B$2:H1285,7,0)</f>
        <v>-</v>
      </c>
      <c r="N285" s="68">
        <v>4033</v>
      </c>
      <c r="O285" s="12" t="str">
        <f>VLOOKUP(B285,SAOM!B$2:I1285,8,0)</f>
        <v>-</v>
      </c>
      <c r="P285" s="12" t="str">
        <f>VLOOKUP(B285,AG_Lider!A$1:F1644,6,0)</f>
        <v>VODANET</v>
      </c>
      <c r="Q285" s="17" t="str">
        <f>VLOOKUP(B285,SAOM!B$2:J1285,9,0)</f>
        <v>Eliane Zeferino</v>
      </c>
      <c r="R285" s="12" t="str">
        <f>VLOOKUP(B285,SAOM!B$2:K1731,10,0)</f>
        <v>Av. Brasília, 3505</v>
      </c>
      <c r="S285" s="17" t="str">
        <f>VLOOKUP(B285,SAOM!B$2:L2011,11,0)</f>
        <v>31 3637-4573</v>
      </c>
      <c r="T285" s="33"/>
      <c r="U285" s="8" t="str">
        <f>VLOOKUP(B285,SAOM!B$2:M1591,12,0)</f>
        <v>-</v>
      </c>
      <c r="V285" s="12"/>
      <c r="W285" s="8"/>
      <c r="X285" s="39"/>
      <c r="Y285" s="41"/>
      <c r="Z285" s="105" t="s">
        <v>2838</v>
      </c>
      <c r="AA285" s="42"/>
      <c r="AB285" s="8"/>
    </row>
    <row r="286" spans="1:28" s="61" customFormat="1">
      <c r="A286" s="43">
        <v>3254</v>
      </c>
      <c r="B286" s="77" t="s">
        <v>2681</v>
      </c>
      <c r="C286" s="47">
        <v>41002</v>
      </c>
      <c r="D286" s="47">
        <f t="shared" si="21"/>
        <v>41047</v>
      </c>
      <c r="E286" s="47">
        <f>C286+60</f>
        <v>41062</v>
      </c>
      <c r="F286" s="47" t="s">
        <v>503</v>
      </c>
      <c r="G286" s="44" t="s">
        <v>519</v>
      </c>
      <c r="H286" s="44" t="s">
        <v>501</v>
      </c>
      <c r="I286" s="44" t="s">
        <v>503</v>
      </c>
      <c r="J286" s="45" t="s">
        <v>118</v>
      </c>
      <c r="K286" s="45" t="s">
        <v>666</v>
      </c>
      <c r="L286" s="45" t="s">
        <v>667</v>
      </c>
      <c r="M286" s="82" t="str">
        <f>VLOOKUP(B286,SAOM!B$2:H1286,7,0)</f>
        <v>SES-SAIA-3254</v>
      </c>
      <c r="N286" s="83">
        <v>4033</v>
      </c>
      <c r="O286" s="47">
        <f>VLOOKUP(B286,SAOM!B$2:I1286,8,0)</f>
        <v>41019</v>
      </c>
      <c r="P286" s="47" t="str">
        <f>VLOOKUP(B286,AG_Lider!A$1:F1645,6,0)</f>
        <v>CONCLUÍDO</v>
      </c>
      <c r="Q286" s="84" t="str">
        <f>VLOOKUP(B286,SAOM!B$2:J1286,9,0)</f>
        <v>Adriana Lelis</v>
      </c>
      <c r="R286" s="47" t="str">
        <f>VLOOKUP(B286,SAOM!B$2:K1732,10,0)</f>
        <v>Rua Maria do Carmo Castro, 50</v>
      </c>
      <c r="S286" s="84" t="str">
        <f>VLOOKUP(B286,SAOM!B$2:L2012,11,0)</f>
        <v>31 3636-4522</v>
      </c>
      <c r="T286" s="48"/>
      <c r="U286" s="45" t="str">
        <f>VLOOKUP(B286,SAOM!B$2:M1592,12,0)</f>
        <v>00:20:0e:10:48:ac</v>
      </c>
      <c r="V286" s="47">
        <v>41025</v>
      </c>
      <c r="W286" s="8" t="s">
        <v>2337</v>
      </c>
      <c r="X286" s="49">
        <v>41025</v>
      </c>
      <c r="Y286" s="66"/>
      <c r="Z286" s="104"/>
      <c r="AA286" s="67">
        <v>41025</v>
      </c>
      <c r="AB286" s="8"/>
    </row>
    <row r="287" spans="1:28" s="61" customFormat="1">
      <c r="A287" s="43">
        <v>3251</v>
      </c>
      <c r="B287" s="75" t="s">
        <v>2682</v>
      </c>
      <c r="C287" s="12">
        <v>41002</v>
      </c>
      <c r="D287" s="12">
        <f t="shared" si="21"/>
        <v>41047</v>
      </c>
      <c r="E287" s="47" t="s">
        <v>503</v>
      </c>
      <c r="F287" s="12">
        <v>41019</v>
      </c>
      <c r="G287" s="7" t="s">
        <v>768</v>
      </c>
      <c r="H287" s="7" t="s">
        <v>501</v>
      </c>
      <c r="I287" s="7" t="s">
        <v>508</v>
      </c>
      <c r="J287" s="8" t="s">
        <v>118</v>
      </c>
      <c r="K287" s="8" t="s">
        <v>666</v>
      </c>
      <c r="L287" s="8" t="s">
        <v>667</v>
      </c>
      <c r="M287" s="9" t="str">
        <f>VLOOKUP(B287,SAOM!B$2:H1287,7,0)</f>
        <v>-</v>
      </c>
      <c r="N287" s="68">
        <v>4033</v>
      </c>
      <c r="O287" s="12" t="str">
        <f>VLOOKUP(B287,SAOM!B$2:I1287,8,0)</f>
        <v>-</v>
      </c>
      <c r="P287" s="12" t="str">
        <f>VLOOKUP(B287,AG_Lider!A$1:F1646,6,0)</f>
        <v>VODANET</v>
      </c>
      <c r="Q287" s="17" t="str">
        <f>VLOOKUP(B287,SAOM!B$2:J1287,9,0)</f>
        <v>Kelly Soares</v>
      </c>
      <c r="R287" s="12" t="str">
        <f>VLOOKUP(B287,SAOM!B$2:K1733,10,0)</f>
        <v>Rua Mangarataia, 413</v>
      </c>
      <c r="S287" s="17" t="str">
        <f>VLOOKUP(B287,SAOM!B$2:L2013,11,0)</f>
        <v>31 3634-5334</v>
      </c>
      <c r="T287" s="33"/>
      <c r="U287" s="8" t="str">
        <f>VLOOKUP(B287,SAOM!B$2:M1593,12,0)</f>
        <v>-</v>
      </c>
      <c r="V287" s="12"/>
      <c r="W287" s="8"/>
      <c r="X287" s="39"/>
      <c r="Y287" s="41"/>
      <c r="Z287" s="105" t="s">
        <v>2932</v>
      </c>
      <c r="AA287" s="42">
        <v>41019</v>
      </c>
      <c r="AB287" s="8"/>
    </row>
    <row r="288" spans="1:28" s="61" customFormat="1">
      <c r="A288" s="43">
        <v>3255</v>
      </c>
      <c r="B288" s="75" t="s">
        <v>2683</v>
      </c>
      <c r="C288" s="12">
        <v>41002</v>
      </c>
      <c r="D288" s="12">
        <f t="shared" si="21"/>
        <v>41047</v>
      </c>
      <c r="E288" s="47">
        <f>C288+60</f>
        <v>41062</v>
      </c>
      <c r="F288" s="47" t="s">
        <v>503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666</v>
      </c>
      <c r="L288" s="8" t="s">
        <v>667</v>
      </c>
      <c r="M288" s="9" t="str">
        <f>VLOOKUP(B288,SAOM!B$2:H1288,7,0)</f>
        <v>SES-SAIA-3255</v>
      </c>
      <c r="N288" s="68">
        <v>4033</v>
      </c>
      <c r="O288" s="12">
        <f>VLOOKUP(B288,SAOM!B$2:I1288,8,0)</f>
        <v>41022</v>
      </c>
      <c r="P288" s="12" t="str">
        <f>VLOOKUP(B288,AG_Lider!A$1:F1647,6,0)</f>
        <v>CONCLUÍDO</v>
      </c>
      <c r="Q288" s="17" t="str">
        <f>VLOOKUP(B288,SAOM!B$2:J1288,9,0)</f>
        <v>Fernanda Teixeira</v>
      </c>
      <c r="R288" s="12" t="str">
        <f>VLOOKUP(B288,SAOM!B$2:K1734,10,0)</f>
        <v>Av. Nossa Senhora da Conceição, 70</v>
      </c>
      <c r="S288" s="17" t="str">
        <f>VLOOKUP(B288,SAOM!B$2:L2014,11,0)</f>
        <v>31 3637-3393</v>
      </c>
      <c r="T288" s="33"/>
      <c r="U288" s="8" t="str">
        <f>VLOOKUP(B288,SAOM!B$2:M1594,12,0)</f>
        <v>00:20:0e:10:48:44</v>
      </c>
      <c r="V288" s="12">
        <v>41022</v>
      </c>
      <c r="W288" s="8" t="s">
        <v>1645</v>
      </c>
      <c r="X288" s="39">
        <v>41023</v>
      </c>
      <c r="Y288" s="41"/>
      <c r="Z288" s="105"/>
      <c r="AA288" s="42">
        <v>41023</v>
      </c>
      <c r="AB288" s="8"/>
    </row>
    <row r="289" spans="1:28" s="61" customFormat="1">
      <c r="A289" s="43">
        <v>3492</v>
      </c>
      <c r="B289" s="77">
        <v>3492</v>
      </c>
      <c r="C289" s="12">
        <v>41044</v>
      </c>
      <c r="D289" s="12">
        <f t="shared" si="21"/>
        <v>41089</v>
      </c>
      <c r="E289" s="47">
        <f>C289+60</f>
        <v>41104</v>
      </c>
      <c r="F289" s="47" t="s">
        <v>503</v>
      </c>
      <c r="G289" s="7" t="s">
        <v>519</v>
      </c>
      <c r="H289" s="7" t="s">
        <v>501</v>
      </c>
      <c r="I289" s="7" t="s">
        <v>503</v>
      </c>
      <c r="J289" s="8" t="s">
        <v>3414</v>
      </c>
      <c r="K289" s="8" t="s">
        <v>3458</v>
      </c>
      <c r="L289" s="8" t="s">
        <v>3459</v>
      </c>
      <c r="M289" s="9" t="str">
        <f>VLOOKUP(B289,SAOM!B$2:H1400,7,0)</f>
        <v>SES-BASO-3492</v>
      </c>
      <c r="N289" s="24">
        <v>4033</v>
      </c>
      <c r="O289" s="12">
        <f>VLOOKUP(B289,SAOM!B$2:I1400,8,0)</f>
        <v>41052</v>
      </c>
      <c r="P289" s="12" t="e">
        <f>VLOOKUP(B289,AG_Lider!A$1:F1759,6,0)</f>
        <v>#N/A</v>
      </c>
      <c r="Q289" s="17" t="str">
        <f>VLOOKUP(B289,SAOM!B$2:J1400,9,0)</f>
        <v>Vanessa Cristina Ferreira</v>
      </c>
      <c r="R289" s="12" t="str">
        <f>VLOOKUP(B289,SAOM!B$2:K1846,10,0)</f>
        <v>Av. Guanabara, 300</v>
      </c>
      <c r="S289" s="17" t="str">
        <f>VLOOKUP(B289,SAOM!B$2:L2126,11,0)</f>
        <v>32 3351-1813</v>
      </c>
      <c r="T289" s="33"/>
      <c r="U289" s="8" t="str">
        <f>VLOOKUP(B289,SAOM!B$2:M1706,12,0)</f>
        <v>00:20:0e:10:49:a4</v>
      </c>
      <c r="V289" s="12">
        <v>41053</v>
      </c>
      <c r="W289" s="8" t="s">
        <v>2930</v>
      </c>
      <c r="X289" s="39">
        <v>41054</v>
      </c>
      <c r="Y289" s="41"/>
      <c r="Z289" s="105" t="s">
        <v>3834</v>
      </c>
      <c r="AA289" s="42">
        <v>41054</v>
      </c>
      <c r="AB289" s="8" t="s">
        <v>4051</v>
      </c>
    </row>
    <row r="290" spans="1:28" s="61" customFormat="1">
      <c r="A290" s="43">
        <v>3494</v>
      </c>
      <c r="B290" s="77">
        <v>3494</v>
      </c>
      <c r="C290" s="12">
        <v>41044</v>
      </c>
      <c r="D290" s="12">
        <f t="shared" si="21"/>
        <v>41089</v>
      </c>
      <c r="E290" s="47">
        <f>C290+60</f>
        <v>41104</v>
      </c>
      <c r="F290" s="47" t="s">
        <v>503</v>
      </c>
      <c r="G290" s="7" t="s">
        <v>519</v>
      </c>
      <c r="H290" s="7" t="s">
        <v>501</v>
      </c>
      <c r="I290" s="7" t="s">
        <v>503</v>
      </c>
      <c r="J290" s="8" t="s">
        <v>3414</v>
      </c>
      <c r="K290" s="8" t="s">
        <v>3458</v>
      </c>
      <c r="L290" s="8" t="s">
        <v>3459</v>
      </c>
      <c r="M290" s="9" t="str">
        <f>VLOOKUP(B290,SAOM!B$2:H1402,7,0)</f>
        <v>SES-BASO-3494</v>
      </c>
      <c r="N290" s="24">
        <v>4033</v>
      </c>
      <c r="O290" s="12">
        <f>VLOOKUP(B290,SAOM!B$2:I1402,8,0)</f>
        <v>41057</v>
      </c>
      <c r="P290" s="12" t="e">
        <f>VLOOKUP(B290,AG_Lider!A$1:F1761,6,0)</f>
        <v>#N/A</v>
      </c>
      <c r="Q290" s="17" t="str">
        <f>VLOOKUP(B290,SAOM!B$2:J1402,9,0)</f>
        <v>Joicymara de Fátima Rodrigues</v>
      </c>
      <c r="R290" s="12" t="str">
        <f>VLOOKUP(B290,SAOM!B$2:K1848,10,0)</f>
        <v>Rua Ritápolis, 12</v>
      </c>
      <c r="S290" s="17" t="str">
        <f>VLOOKUP(B290,SAOM!B$2:L2128,11,0)</f>
        <v>32 3351-1789</v>
      </c>
      <c r="T290" s="33"/>
      <c r="U290" s="8" t="str">
        <f>VLOOKUP(B290,SAOM!B$2:M1708,12,0)</f>
        <v>00:20:0e:10:45:49</v>
      </c>
      <c r="V290" s="12">
        <v>41057</v>
      </c>
      <c r="W290" s="8" t="s">
        <v>2930</v>
      </c>
      <c r="X290" s="39">
        <v>41057</v>
      </c>
      <c r="Y290" s="41"/>
      <c r="Z290" s="105"/>
      <c r="AA290" s="42">
        <v>41057</v>
      </c>
      <c r="AB290" s="45" t="s">
        <v>4052</v>
      </c>
    </row>
    <row r="291" spans="1:28" s="61" customFormat="1">
      <c r="A291" s="43">
        <v>3266</v>
      </c>
      <c r="B291" s="75">
        <v>3266</v>
      </c>
      <c r="C291" s="12">
        <v>41003</v>
      </c>
      <c r="D291" s="12">
        <f t="shared" si="21"/>
        <v>41048</v>
      </c>
      <c r="E291" s="47">
        <f>C291+60</f>
        <v>41063</v>
      </c>
      <c r="F291" s="47" t="s">
        <v>503</v>
      </c>
      <c r="G291" s="7" t="s">
        <v>519</v>
      </c>
      <c r="H291" s="7" t="s">
        <v>501</v>
      </c>
      <c r="I291" s="7" t="s">
        <v>503</v>
      </c>
      <c r="J291" s="8" t="s">
        <v>2700</v>
      </c>
      <c r="K291" s="8" t="s">
        <v>2726</v>
      </c>
      <c r="L291" s="8" t="s">
        <v>2727</v>
      </c>
      <c r="M291" s="9" t="str">
        <f>VLOOKUP(B291,SAOM!B$2:H1291,7,0)</f>
        <v>SES-DOVO-3266</v>
      </c>
      <c r="N291" s="68">
        <v>4033</v>
      </c>
      <c r="O291" s="12">
        <f>VLOOKUP(B291,SAOM!B$2:I1291,8,0)</f>
        <v>41015</v>
      </c>
      <c r="P291" s="12" t="e">
        <f>VLOOKUP(B291,AG_Lider!A$1:F1650,6,0)</f>
        <v>#N/A</v>
      </c>
      <c r="Q291" s="17" t="str">
        <f>VLOOKUP(B291,SAOM!B$2:J1291,9,0)</f>
        <v>Aleida Fernandes Nogueira</v>
      </c>
      <c r="R291" s="12" t="str">
        <f>VLOOKUP(B291,SAOM!B$2:K1737,10,0)</f>
        <v xml:space="preserve">Rua Francisco Grossi, 0 </v>
      </c>
      <c r="S291" s="17" t="str">
        <f>VLOOKUP(B291,SAOM!B$2:L2017,11,0)</f>
        <v>32 3576-1472</v>
      </c>
      <c r="T291" s="33"/>
      <c r="U291" s="8" t="str">
        <f>VLOOKUP(B291,SAOM!B$2:M1597,12,0)</f>
        <v>00:20:0E:10:4A:3E</v>
      </c>
      <c r="V291" s="12">
        <v>41015</v>
      </c>
      <c r="W291" s="8" t="s">
        <v>1979</v>
      </c>
      <c r="X291" s="39">
        <v>41015</v>
      </c>
      <c r="Y291" s="41"/>
      <c r="Z291" s="105"/>
      <c r="AA291" s="42">
        <v>41019</v>
      </c>
      <c r="AB291" s="8"/>
    </row>
    <row r="292" spans="1:28" s="61" customFormat="1">
      <c r="A292" s="43">
        <v>3267</v>
      </c>
      <c r="B292" s="75">
        <v>3267</v>
      </c>
      <c r="C292" s="12">
        <v>41003</v>
      </c>
      <c r="D292" s="12">
        <v>41111</v>
      </c>
      <c r="E292" s="47">
        <f>D292+15</f>
        <v>41126</v>
      </c>
      <c r="F292" s="12">
        <v>41015</v>
      </c>
      <c r="G292" s="44" t="s">
        <v>756</v>
      </c>
      <c r="H292" s="7" t="s">
        <v>501</v>
      </c>
      <c r="I292" s="7" t="s">
        <v>503</v>
      </c>
      <c r="J292" s="8" t="s">
        <v>2704</v>
      </c>
      <c r="K292" s="8" t="s">
        <v>2728</v>
      </c>
      <c r="L292" s="8" t="s">
        <v>2729</v>
      </c>
      <c r="M292" s="9" t="str">
        <f>VLOOKUP(B292,SAOM!B$2:H1292,7,0)</f>
        <v>-</v>
      </c>
      <c r="N292" s="68">
        <v>4035</v>
      </c>
      <c r="O292" s="12" t="str">
        <f>VLOOKUP(B292,SAOM!B$2:I1292,8,0)</f>
        <v>-</v>
      </c>
      <c r="P292" s="12" t="str">
        <f>VLOOKUP(B292,AG_Lider!A$1:F1651,6,0)</f>
        <v>VODANET</v>
      </c>
      <c r="Q292" s="17" t="str">
        <f>VLOOKUP(B292,SAOM!B$2:J1292,9,0)</f>
        <v>Pamela Cardoso Ribeiro Dias</v>
      </c>
      <c r="R292" s="12" t="str">
        <f>VLOOKUP(B292,SAOM!B$2:K1738,10,0)</f>
        <v>Rua Manoel Martins, 101, Bairro: Vila Martins</v>
      </c>
      <c r="S292" s="17" t="str">
        <f>VLOOKUP(B292,SAOM!B$2:L2018,11,0)</f>
        <v>33 3234-1444</v>
      </c>
      <c r="T292" s="33"/>
      <c r="U292" s="8" t="str">
        <f>VLOOKUP(B292,SAOM!B$2:M1598,12,0)</f>
        <v>-</v>
      </c>
      <c r="V292" s="12"/>
      <c r="W292" s="8"/>
      <c r="X292" s="39"/>
      <c r="Y292" s="41"/>
      <c r="Z292" s="105" t="s">
        <v>4583</v>
      </c>
      <c r="AA292" s="42">
        <v>41078</v>
      </c>
      <c r="AB292" s="8"/>
    </row>
    <row r="293" spans="1:28" s="61" customFormat="1">
      <c r="A293" s="43">
        <v>3268</v>
      </c>
      <c r="B293" s="75">
        <v>3268</v>
      </c>
      <c r="C293" s="12">
        <v>41003</v>
      </c>
      <c r="D293" s="12">
        <v>41110</v>
      </c>
      <c r="E293" s="47">
        <f>D293+15</f>
        <v>41125</v>
      </c>
      <c r="F293" s="12">
        <v>41016</v>
      </c>
      <c r="G293" s="44" t="s">
        <v>756</v>
      </c>
      <c r="H293" s="7" t="s">
        <v>501</v>
      </c>
      <c r="I293" s="7" t="s">
        <v>503</v>
      </c>
      <c r="J293" s="8" t="s">
        <v>2708</v>
      </c>
      <c r="K293" s="8" t="s">
        <v>2730</v>
      </c>
      <c r="L293" s="8" t="s">
        <v>2731</v>
      </c>
      <c r="M293" s="9" t="str">
        <f>VLOOKUP(B293,SAOM!B$2:H1293,7,0)</f>
        <v>-</v>
      </c>
      <c r="N293" s="68">
        <v>4033</v>
      </c>
      <c r="O293" s="12" t="str">
        <f>VLOOKUP(B293,SAOM!B$2:I1293,8,0)</f>
        <v>-</v>
      </c>
      <c r="P293" s="12" t="str">
        <f>VLOOKUP(B293,AG_Lider!A$1:F1652,6,0)</f>
        <v>VODANET</v>
      </c>
      <c r="Q293" s="17" t="str">
        <f>VLOOKUP(B293,SAOM!B$2:J1293,9,0)</f>
        <v>Maria do Rosário Batista Frederico</v>
      </c>
      <c r="R293" s="12" t="str">
        <f>VLOOKUP(B293,SAOM!B$2:K1739,10,0)</f>
        <v>Rua Andrades Irmãos nº 32, centro</v>
      </c>
      <c r="S293" s="17" t="str">
        <f>VLOOKUP(B293,SAOM!B$2:L2019,11,0)</f>
        <v>(32) 35541565</v>
      </c>
      <c r="T293" s="33"/>
      <c r="U293" s="8" t="str">
        <f>VLOOKUP(B293,SAOM!B$2:M1599,12,0)</f>
        <v>-</v>
      </c>
      <c r="V293" s="12"/>
      <c r="W293" s="8"/>
      <c r="X293" s="39"/>
      <c r="Y293" s="41"/>
      <c r="Z293" s="105" t="s">
        <v>4647</v>
      </c>
      <c r="AA293" s="42">
        <v>41078</v>
      </c>
      <c r="AB293" s="8"/>
    </row>
    <row r="294" spans="1:28" s="61" customFormat="1">
      <c r="A294" s="43">
        <v>3269</v>
      </c>
      <c r="B294" s="75">
        <v>3269</v>
      </c>
      <c r="C294" s="12">
        <v>41003</v>
      </c>
      <c r="D294" s="12">
        <f>E294</f>
        <v>41111</v>
      </c>
      <c r="E294" s="47">
        <v>41111</v>
      </c>
      <c r="F294" s="12">
        <v>41015</v>
      </c>
      <c r="G294" s="44" t="s">
        <v>756</v>
      </c>
      <c r="H294" s="7" t="s">
        <v>501</v>
      </c>
      <c r="I294" s="7" t="s">
        <v>503</v>
      </c>
      <c r="J294" s="8" t="s">
        <v>2710</v>
      </c>
      <c r="K294" s="8" t="s">
        <v>2732</v>
      </c>
      <c r="L294" s="8" t="s">
        <v>2733</v>
      </c>
      <c r="M294" s="9" t="str">
        <f>VLOOKUP(B294,SAOM!B$2:H1294,7,0)</f>
        <v>-</v>
      </c>
      <c r="N294" s="68">
        <v>4035</v>
      </c>
      <c r="O294" s="12" t="str">
        <f>VLOOKUP(B294,SAOM!B$2:I1294,8,0)</f>
        <v>-</v>
      </c>
      <c r="P294" s="12" t="str">
        <f>VLOOKUP(B294,AG_Lider!A$1:F1653,6,0)</f>
        <v>VODANET</v>
      </c>
      <c r="Q294" s="17" t="str">
        <f>VLOOKUP(B294,SAOM!B$2:J1294,9,0)</f>
        <v>Meiriely Bitencourt Moreira</v>
      </c>
      <c r="R294" s="12" t="str">
        <f>VLOOKUP(B294,SAOM!B$2:K1740,10,0)</f>
        <v>Jose Pedro Simão Filho nº 50, centro</v>
      </c>
      <c r="S294" s="17" t="str">
        <f>VLOOKUP(B294,SAOM!B$2:L2020,11,0)</f>
        <v>35 3462-1065</v>
      </c>
      <c r="T294" s="33"/>
      <c r="U294" s="8" t="str">
        <f>VLOOKUP(B294,SAOM!B$2:M1600,12,0)</f>
        <v>-</v>
      </c>
      <c r="V294" s="12"/>
      <c r="W294" s="8"/>
      <c r="X294" s="39"/>
      <c r="Y294" s="41"/>
      <c r="Z294" s="105" t="s">
        <v>4656</v>
      </c>
      <c r="AA294" s="42">
        <v>41081</v>
      </c>
      <c r="AB294" s="8"/>
    </row>
    <row r="295" spans="1:28" s="61" customFormat="1">
      <c r="A295" s="43">
        <v>3270</v>
      </c>
      <c r="B295" s="75">
        <v>3270</v>
      </c>
      <c r="C295" s="12">
        <v>41003</v>
      </c>
      <c r="D295" s="12">
        <f t="shared" si="21"/>
        <v>41048</v>
      </c>
      <c r="E295" s="47">
        <f>C295+60</f>
        <v>41063</v>
      </c>
      <c r="F295" s="47" t="s">
        <v>503</v>
      </c>
      <c r="G295" s="7" t="s">
        <v>519</v>
      </c>
      <c r="H295" s="7" t="s">
        <v>501</v>
      </c>
      <c r="I295" s="7" t="s">
        <v>503</v>
      </c>
      <c r="J295" s="8" t="s">
        <v>2713</v>
      </c>
      <c r="K295" s="8" t="s">
        <v>2734</v>
      </c>
      <c r="L295" s="8" t="s">
        <v>2735</v>
      </c>
      <c r="M295" s="9" t="str">
        <f>VLOOKUP(B295,SAOM!B$2:H1295,7,0)</f>
        <v>SES-ESIA-3270</v>
      </c>
      <c r="N295" s="68">
        <v>4033</v>
      </c>
      <c r="O295" s="12">
        <f>VLOOKUP(B295,SAOM!B$2:I1295,8,0)</f>
        <v>41026</v>
      </c>
      <c r="P295" s="12" t="e">
        <f>VLOOKUP(B295,AG_Lider!A$1:F1654,6,0)</f>
        <v>#N/A</v>
      </c>
      <c r="Q295" s="17" t="str">
        <f>VLOOKUP(B295,SAOM!B$2:J1295,9,0)</f>
        <v>José Edvard da Silva</v>
      </c>
      <c r="R295" s="12" t="str">
        <f>VLOOKUP(B295,SAOM!B$2:K1741,10,0)</f>
        <v>Rua Joaquim Alves Belo, 86, centro</v>
      </c>
      <c r="S295" s="17" t="str">
        <f>VLOOKUP(B295,SAOM!B$2:L2021,11,0)</f>
        <v>37 3553-1220</v>
      </c>
      <c r="T295" s="33"/>
      <c r="U295" s="8" t="str">
        <f>VLOOKUP(B295,SAOM!B$2:M1601,12,0)</f>
        <v>00:20:0e:10:48:b1</v>
      </c>
      <c r="V295" s="12">
        <v>41026</v>
      </c>
      <c r="W295" s="8" t="s">
        <v>1645</v>
      </c>
      <c r="X295" s="39">
        <v>41026</v>
      </c>
      <c r="Y295" s="41"/>
      <c r="Z295" s="105"/>
      <c r="AA295" s="42">
        <v>41026</v>
      </c>
      <c r="AB295" s="8"/>
    </row>
    <row r="296" spans="1:28" s="61" customFormat="1">
      <c r="A296" s="43">
        <v>3271</v>
      </c>
      <c r="B296" s="75">
        <v>3271</v>
      </c>
      <c r="C296" s="12">
        <v>41003</v>
      </c>
      <c r="D296" s="12">
        <f t="shared" si="21"/>
        <v>41048</v>
      </c>
      <c r="E296" s="47">
        <f>C296+60</f>
        <v>41063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2717</v>
      </c>
      <c r="K296" s="8" t="s">
        <v>2736</v>
      </c>
      <c r="L296" s="8" t="s">
        <v>2737</v>
      </c>
      <c r="M296" s="9" t="str">
        <f>VLOOKUP(B296,SAOM!B$2:H1296,7,0)</f>
        <v>SES-SARE-3271</v>
      </c>
      <c r="N296" s="68">
        <v>4033</v>
      </c>
      <c r="O296" s="12">
        <f>VLOOKUP(B296,SAOM!B$2:I1296,8,0)</f>
        <v>41018</v>
      </c>
      <c r="P296" s="12" t="e">
        <f>VLOOKUP(B296,AG_Lider!A$1:F1655,6,0)</f>
        <v>#N/A</v>
      </c>
      <c r="Q296" s="17" t="str">
        <f>VLOOKUP(B296,SAOM!B$2:J1296,9,0)</f>
        <v>Renato Pedrosa</v>
      </c>
      <c r="R296" s="12" t="str">
        <f>VLOOKUP(B296,SAOM!B$2:K1742,10,0)</f>
        <v>Rua João Pinto de Faria, 1323, centro.</v>
      </c>
      <c r="S296" s="17" t="str">
        <f>VLOOKUP(B296,SAOM!B$2:L2022,11,0)</f>
        <v>32 3426-7127</v>
      </c>
      <c r="T296" s="33"/>
      <c r="U296" s="8" t="str">
        <f>VLOOKUP(B296,SAOM!B$2:M1602,12,0)</f>
        <v>00:20:0e:10:48:ed</v>
      </c>
      <c r="V296" s="12">
        <v>41018</v>
      </c>
      <c r="W296" s="8" t="s">
        <v>2930</v>
      </c>
      <c r="X296" s="39">
        <v>41018</v>
      </c>
      <c r="Y296" s="41"/>
      <c r="Z296" s="105"/>
      <c r="AA296" s="42">
        <v>41019</v>
      </c>
      <c r="AB296" s="8"/>
    </row>
    <row r="297" spans="1:28" s="61" customFormat="1">
      <c r="A297" s="43">
        <v>3272</v>
      </c>
      <c r="B297" s="75">
        <v>3272</v>
      </c>
      <c r="C297" s="12">
        <v>41003</v>
      </c>
      <c r="D297" s="12">
        <f t="shared" si="21"/>
        <v>41048</v>
      </c>
      <c r="E297" s="47">
        <f>C297+60</f>
        <v>41063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2717</v>
      </c>
      <c r="K297" s="8" t="s">
        <v>2736</v>
      </c>
      <c r="L297" s="8" t="s">
        <v>2737</v>
      </c>
      <c r="M297" s="9" t="str">
        <f>VLOOKUP(B297,SAOM!B$2:H1297,7,0)</f>
        <v>SES-SARE-3272</v>
      </c>
      <c r="N297" s="68">
        <v>4033</v>
      </c>
      <c r="O297" s="12">
        <f>VLOOKUP(B297,SAOM!B$2:I1297,8,0)</f>
        <v>41017</v>
      </c>
      <c r="P297" s="12" t="e">
        <f>VLOOKUP(B297,AG_Lider!A$1:F1656,6,0)</f>
        <v>#N/A</v>
      </c>
      <c r="Q297" s="17" t="str">
        <f>VLOOKUP(B297,SAOM!B$2:J1297,9,0)</f>
        <v>Renato Pedrosa</v>
      </c>
      <c r="R297" s="12" t="str">
        <f>VLOOKUP(B297,SAOM!B$2:K1743,10,0)</f>
        <v>Rua Ilca Fonseca Alves Duarte, 0, centro</v>
      </c>
      <c r="S297" s="17" t="str">
        <f>VLOOKUP(B297,SAOM!B$2:L2023,11,0)</f>
        <v>32 3426-7127</v>
      </c>
      <c r="T297" s="33"/>
      <c r="U297" s="8" t="str">
        <f>VLOOKUP(B297,SAOM!B$2:M1603,12,0)</f>
        <v>00:20:0e:10:4c:5f</v>
      </c>
      <c r="V297" s="12">
        <v>41017</v>
      </c>
      <c r="W297" s="8" t="s">
        <v>1979</v>
      </c>
      <c r="X297" s="39">
        <v>41017</v>
      </c>
      <c r="Y297" s="41"/>
      <c r="Z297" s="105"/>
      <c r="AA297" s="42">
        <v>41019</v>
      </c>
      <c r="AB297" s="8"/>
    </row>
    <row r="298" spans="1:28" s="61" customFormat="1">
      <c r="A298" s="43">
        <v>3265</v>
      </c>
      <c r="B298" s="75">
        <v>3265</v>
      </c>
      <c r="C298" s="12">
        <v>41003</v>
      </c>
      <c r="D298" s="12">
        <f t="shared" si="21"/>
        <v>41048</v>
      </c>
      <c r="E298" s="47">
        <f>C298+60</f>
        <v>41063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2722</v>
      </c>
      <c r="K298" s="8" t="s">
        <v>2738</v>
      </c>
      <c r="L298" s="8" t="s">
        <v>2739</v>
      </c>
      <c r="M298" s="9" t="str">
        <f>VLOOKUP(B298,SAOM!B$2:H1298,7,0)</f>
        <v>SES-DOSO-3265</v>
      </c>
      <c r="N298" s="68">
        <v>4033</v>
      </c>
      <c r="O298" s="12">
        <f>VLOOKUP(B298,SAOM!B$2:I1298,8,0)</f>
        <v>41023</v>
      </c>
      <c r="P298" s="12" t="e">
        <f>VLOOKUP(B298,AG_Lider!A$1:F1657,6,0)</f>
        <v>#N/A</v>
      </c>
      <c r="Q298" s="17" t="str">
        <f>VLOOKUP(B298,SAOM!B$2:J1298,9,0)</f>
        <v>Ricardo Rodrigo Santos Pinto</v>
      </c>
      <c r="R298" s="12" t="str">
        <f>VLOOKUP(B298,SAOM!B$2:K1744,10,0)</f>
        <v>Rua Cônego José Divino, 631, centro</v>
      </c>
      <c r="S298" s="17" t="str">
        <f>VLOOKUP(B298,SAOM!B$2:L2024,11,0)</f>
        <v>35 3375-1130</v>
      </c>
      <c r="T298" s="33"/>
      <c r="U298" s="8" t="str">
        <f>VLOOKUP(B298,SAOM!B$2:M1604,12,0)</f>
        <v>00:20:0e:10:48:8f</v>
      </c>
      <c r="V298" s="12">
        <v>41023</v>
      </c>
      <c r="W298" s="8" t="s">
        <v>1979</v>
      </c>
      <c r="X298" s="39">
        <v>41023</v>
      </c>
      <c r="Y298" s="41"/>
      <c r="Z298" s="105"/>
      <c r="AA298" s="42">
        <v>41023</v>
      </c>
      <c r="AB298" s="8"/>
    </row>
    <row r="299" spans="1:28" s="61" customFormat="1">
      <c r="A299" s="43">
        <v>3206</v>
      </c>
      <c r="B299" s="75">
        <v>3206</v>
      </c>
      <c r="C299" s="12">
        <v>40988</v>
      </c>
      <c r="D299" s="12">
        <f>E299</f>
        <v>41096</v>
      </c>
      <c r="E299" s="47">
        <v>41096</v>
      </c>
      <c r="F299" s="12">
        <v>41015</v>
      </c>
      <c r="G299" s="44" t="s">
        <v>756</v>
      </c>
      <c r="H299" s="7" t="s">
        <v>501</v>
      </c>
      <c r="I299" s="7" t="s">
        <v>503</v>
      </c>
      <c r="J299" s="8" t="s">
        <v>2741</v>
      </c>
      <c r="K299" s="8" t="s">
        <v>2742</v>
      </c>
      <c r="L299" s="8" t="s">
        <v>2743</v>
      </c>
      <c r="M299" s="9" t="str">
        <f>VLOOKUP(B299,SAOM!B$2:H1299,7,0)</f>
        <v>-</v>
      </c>
      <c r="N299" s="68">
        <v>4035</v>
      </c>
      <c r="O299" s="12" t="str">
        <f>VLOOKUP(B299,SAOM!B$2:I1299,8,0)</f>
        <v>-</v>
      </c>
      <c r="P299" s="12" t="str">
        <f>VLOOKUP(B299,AG_Lider!A$1:F1658,6,0)</f>
        <v>VODANET</v>
      </c>
      <c r="Q299" s="17" t="str">
        <f>VLOOKUP(B299,SAOM!B$2:J1299,9,0)</f>
        <v>Fabrício Silva Fernandes</v>
      </c>
      <c r="R299" s="12" t="str">
        <f>VLOOKUP(B299,SAOM!B$2:K1745,10,0)</f>
        <v>RUA BERTO GONÇALVES, 207.</v>
      </c>
      <c r="S299" s="17" t="str">
        <f>VLOOKUP(B299,SAOM!B$2:L2025,11,0)</f>
        <v>(33) 3626-1301</v>
      </c>
      <c r="T299" s="33"/>
      <c r="U299" s="8" t="str">
        <f>VLOOKUP(B299,SAOM!B$2:M1605,12,0)</f>
        <v>-</v>
      </c>
      <c r="V299" s="12"/>
      <c r="W299" s="8"/>
      <c r="X299" s="39"/>
      <c r="Y299" s="41"/>
      <c r="Z299" s="105" t="s">
        <v>4576</v>
      </c>
      <c r="AA299" s="42"/>
      <c r="AB299" s="8"/>
    </row>
    <row r="300" spans="1:28" s="61" customFormat="1">
      <c r="A300" s="43">
        <v>3378</v>
      </c>
      <c r="B300" s="77">
        <v>3378</v>
      </c>
      <c r="C300" s="12">
        <v>41024</v>
      </c>
      <c r="D300" s="12">
        <f t="shared" si="21"/>
        <v>41069</v>
      </c>
      <c r="E300" s="47">
        <f>C300+60</f>
        <v>41084</v>
      </c>
      <c r="F300" s="47" t="s">
        <v>503</v>
      </c>
      <c r="G300" s="7" t="s">
        <v>519</v>
      </c>
      <c r="H300" s="7" t="s">
        <v>501</v>
      </c>
      <c r="I300" s="7" t="s">
        <v>503</v>
      </c>
      <c r="J300" s="8" t="s">
        <v>188</v>
      </c>
      <c r="K300" s="8" t="s">
        <v>3188</v>
      </c>
      <c r="L300" s="8" t="s">
        <v>3189</v>
      </c>
      <c r="M300" s="9" t="str">
        <f>VLOOKUP(B300,SAOM!B$2:H1349,7,0)</f>
        <v>SES-CADA-3378</v>
      </c>
      <c r="N300" s="68">
        <v>4033</v>
      </c>
      <c r="O300" s="12">
        <f>VLOOKUP(B300,SAOM!B$2:I1349,8,0)</f>
        <v>41046</v>
      </c>
      <c r="P300" s="12" t="e">
        <f>VLOOKUP(B300,AG_Lider!A$1:F1708,6,0)</f>
        <v>#N/A</v>
      </c>
      <c r="Q300" s="17" t="str">
        <f>VLOOKUP(B300,SAOM!B$2:J1349,9,0)</f>
        <v>Verônica Santos Rodrigues</v>
      </c>
      <c r="R300" s="12" t="str">
        <f>VLOOKUP(B300,SAOM!B$2:K1795,10,0)</f>
        <v>Av. 5, 52</v>
      </c>
      <c r="S300" s="17" t="str">
        <f>VLOOKUP(B300,SAOM!B$2:L2075,11,0)</f>
        <v>34 3265-1155</v>
      </c>
      <c r="T300" s="33"/>
      <c r="U300" s="8" t="str">
        <f>VLOOKUP(B300,SAOM!B$2:M1655,12,0)</f>
        <v>00:20:0e:10:52:12</v>
      </c>
      <c r="V300" s="12">
        <v>41046</v>
      </c>
      <c r="W300" s="8" t="s">
        <v>1645</v>
      </c>
      <c r="X300" s="39">
        <v>41046</v>
      </c>
      <c r="Y300" s="41"/>
      <c r="Z300" s="105"/>
      <c r="AA300" s="42">
        <v>41046</v>
      </c>
      <c r="AB300" s="8" t="s">
        <v>4047</v>
      </c>
    </row>
    <row r="301" spans="1:28" s="61" customFormat="1">
      <c r="A301" s="43">
        <v>3318</v>
      </c>
      <c r="B301" s="75">
        <v>3318</v>
      </c>
      <c r="C301" s="12">
        <v>41015</v>
      </c>
      <c r="D301" s="12">
        <f>E301</f>
        <v>41119</v>
      </c>
      <c r="E301" s="47">
        <v>41119</v>
      </c>
      <c r="F301" s="12">
        <v>41019</v>
      </c>
      <c r="G301" s="44" t="s">
        <v>756</v>
      </c>
      <c r="H301" s="7" t="s">
        <v>501</v>
      </c>
      <c r="I301" s="7" t="s">
        <v>503</v>
      </c>
      <c r="J301" s="8" t="s">
        <v>2785</v>
      </c>
      <c r="K301" s="8" t="s">
        <v>2822</v>
      </c>
      <c r="L301" s="8" t="s">
        <v>2823</v>
      </c>
      <c r="M301" s="9" t="str">
        <f>VLOOKUP(B301,SAOM!B$2:H1301,7,0)</f>
        <v>-</v>
      </c>
      <c r="N301" s="68">
        <v>4033</v>
      </c>
      <c r="O301" s="12" t="str">
        <f>VLOOKUP(B301,SAOM!B$2:I1301,8,0)</f>
        <v>-</v>
      </c>
      <c r="P301" s="12" t="e">
        <f>VLOOKUP(B301,AG_Lider!A$1:F1660,6,0)</f>
        <v>#N/A</v>
      </c>
      <c r="Q301" s="17" t="str">
        <f>VLOOKUP(B301,SAOM!B$2:J1301,9,0)</f>
        <v>Thelma Ferreira Valadão Ferraz</v>
      </c>
      <c r="R301" s="12" t="str">
        <f>VLOOKUP(B301,SAOM!B$2:K1747,10,0)</f>
        <v>RUA: JOSÉ DITTIZ, nº 320 - Centro</v>
      </c>
      <c r="S301" s="17" t="str">
        <f>VLOOKUP(B301,SAOM!B$2:L2027,11,0)</f>
        <v>32 9932-5003</v>
      </c>
      <c r="T301" s="33"/>
      <c r="U301" s="8" t="str">
        <f>VLOOKUP(B301,SAOM!B$2:M1607,12,0)</f>
        <v>-</v>
      </c>
      <c r="V301" s="12"/>
      <c r="W301" s="8"/>
      <c r="X301" s="39"/>
      <c r="Y301" s="41"/>
      <c r="Z301" s="105" t="s">
        <v>4592</v>
      </c>
      <c r="AA301" s="42">
        <v>41078</v>
      </c>
      <c r="AB301" s="8"/>
    </row>
    <row r="302" spans="1:28" s="61" customFormat="1">
      <c r="A302" s="43">
        <v>3320</v>
      </c>
      <c r="B302" s="75">
        <v>3320</v>
      </c>
      <c r="C302" s="12">
        <v>41015</v>
      </c>
      <c r="D302" s="12">
        <f t="shared" si="21"/>
        <v>41060</v>
      </c>
      <c r="E302" s="47" t="s">
        <v>503</v>
      </c>
      <c r="F302" s="12">
        <v>41019</v>
      </c>
      <c r="G302" s="7" t="s">
        <v>768</v>
      </c>
      <c r="H302" s="7" t="s">
        <v>501</v>
      </c>
      <c r="I302" s="7" t="s">
        <v>508</v>
      </c>
      <c r="J302" s="8" t="s">
        <v>1802</v>
      </c>
      <c r="K302" s="8" t="s">
        <v>2569</v>
      </c>
      <c r="L302" s="8" t="s">
        <v>2570</v>
      </c>
      <c r="M302" s="9" t="str">
        <f>VLOOKUP(B302,SAOM!B$2:H1302,7,0)</f>
        <v>-</v>
      </c>
      <c r="N302" s="68">
        <v>4033</v>
      </c>
      <c r="O302" s="12" t="str">
        <f>VLOOKUP(B302,SAOM!B$2:I1302,8,0)</f>
        <v>-</v>
      </c>
      <c r="P302" s="12" t="e">
        <f>VLOOKUP(B302,AG_Lider!A$1:F1661,6,0)</f>
        <v>#N/A</v>
      </c>
      <c r="Q302" s="17" t="str">
        <f>VLOOKUP(B302,SAOM!B$2:J1302,9,0)</f>
        <v>Jeferson Ribeiro Duarte</v>
      </c>
      <c r="R302" s="12" t="str">
        <f>VLOOKUP(B302,SAOM!B$2:K1748,10,0)</f>
        <v>Av. Odilon Lourdes, 339</v>
      </c>
      <c r="S302" s="17" t="str">
        <f>VLOOKUP(B302,SAOM!B$2:L2028,11,0)</f>
        <v>31 3733-1112</v>
      </c>
      <c r="T302" s="33"/>
      <c r="U302" s="8" t="str">
        <f>VLOOKUP(B302,SAOM!B$2:M1608,12,0)</f>
        <v>-</v>
      </c>
      <c r="V302" s="12"/>
      <c r="W302" s="8"/>
      <c r="X302" s="39"/>
      <c r="Y302" s="41"/>
      <c r="Z302" s="105" t="s">
        <v>2931</v>
      </c>
      <c r="AA302" s="42">
        <v>41019</v>
      </c>
      <c r="AB302" s="8"/>
    </row>
    <row r="303" spans="1:28" s="61" customFormat="1">
      <c r="A303" s="43">
        <v>3323</v>
      </c>
      <c r="B303" s="75">
        <v>3323</v>
      </c>
      <c r="C303" s="12">
        <v>41015</v>
      </c>
      <c r="D303" s="12">
        <f>E303</f>
        <v>41119</v>
      </c>
      <c r="E303" s="47">
        <v>41119</v>
      </c>
      <c r="F303" s="12">
        <v>41019</v>
      </c>
      <c r="G303" s="44" t="s">
        <v>756</v>
      </c>
      <c r="H303" s="7" t="s">
        <v>501</v>
      </c>
      <c r="I303" s="7" t="s">
        <v>503</v>
      </c>
      <c r="J303" s="8" t="s">
        <v>2792</v>
      </c>
      <c r="K303" s="8" t="s">
        <v>2824</v>
      </c>
      <c r="L303" s="8" t="s">
        <v>2825</v>
      </c>
      <c r="M303" s="9" t="str">
        <f>VLOOKUP(B303,SAOM!B$2:H1303,7,0)</f>
        <v>-</v>
      </c>
      <c r="N303" s="68">
        <v>4033</v>
      </c>
      <c r="O303" s="12" t="str">
        <f>VLOOKUP(B303,SAOM!B$2:I1303,8,0)</f>
        <v>-</v>
      </c>
      <c r="P303" s="12" t="e">
        <f>VLOOKUP(B303,AG_Lider!A$1:F1662,6,0)</f>
        <v>#N/A</v>
      </c>
      <c r="Q303" s="17" t="str">
        <f>VLOOKUP(B303,SAOM!B$2:J1303,9,0)</f>
        <v>Eder Carmo Verdeiro</v>
      </c>
      <c r="R303" s="12" t="str">
        <f>VLOOKUP(B303,SAOM!B$2:K1749,10,0)</f>
        <v>AV PRESIDENTE KENEDY, 73 - Centro</v>
      </c>
      <c r="S303" s="17" t="str">
        <f>VLOOKUP(B303,SAOM!B$2:L2029,11,0)</f>
        <v>33 3415-1460</v>
      </c>
      <c r="T303" s="33"/>
      <c r="U303" s="8" t="str">
        <f>VLOOKUP(B303,SAOM!B$2:M1609,12,0)</f>
        <v>-</v>
      </c>
      <c r="V303" s="12"/>
      <c r="W303" s="8"/>
      <c r="X303" s="39"/>
      <c r="Y303" s="41"/>
      <c r="Z303" s="105" t="s">
        <v>4593</v>
      </c>
      <c r="AA303" s="42">
        <v>41019</v>
      </c>
      <c r="AB303" s="8"/>
    </row>
    <row r="304" spans="1:28" s="61" customFormat="1">
      <c r="A304" s="43">
        <v>3379</v>
      </c>
      <c r="B304" s="77">
        <v>3379</v>
      </c>
      <c r="C304" s="12">
        <v>41024</v>
      </c>
      <c r="D304" s="12">
        <f t="shared" si="21"/>
        <v>41069</v>
      </c>
      <c r="E304" s="47">
        <f>C304+60</f>
        <v>41084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188</v>
      </c>
      <c r="K304" s="8" t="s">
        <v>3188</v>
      </c>
      <c r="L304" s="8" t="s">
        <v>3189</v>
      </c>
      <c r="M304" s="9" t="str">
        <f>VLOOKUP(B304,SAOM!B$2:H1348,7,0)</f>
        <v>SES-CADA-3379</v>
      </c>
      <c r="N304" s="68">
        <v>4033</v>
      </c>
      <c r="O304" s="12">
        <f>VLOOKUP(B304,SAOM!B$2:I1348,8,0)</f>
        <v>41045</v>
      </c>
      <c r="P304" s="12" t="e">
        <f>VLOOKUP(B304,AG_Lider!A$1:F1707,6,0)</f>
        <v>#N/A</v>
      </c>
      <c r="Q304" s="17" t="str">
        <f>VLOOKUP(B304,SAOM!B$2:J1348,9,0)</f>
        <v>Valdenice Matias Soares</v>
      </c>
      <c r="R304" s="12" t="str">
        <f>VLOOKUP(B304,SAOM!B$2:K1794,10,0)</f>
        <v>Av. das Nações, 6</v>
      </c>
      <c r="S304" s="17" t="str">
        <f>VLOOKUP(B304,SAOM!B$2:L2074,11,0)</f>
        <v>34 3265-1436</v>
      </c>
      <c r="T304" s="33"/>
      <c r="U304" s="8" t="str">
        <f>VLOOKUP(B304,SAOM!B$2:M1654,12,0)</f>
        <v>00:20:0e:10:51:f0</v>
      </c>
      <c r="V304" s="12">
        <v>41046</v>
      </c>
      <c r="W304" s="8" t="s">
        <v>1645</v>
      </c>
      <c r="X304" s="39">
        <v>41046</v>
      </c>
      <c r="Y304" s="41"/>
      <c r="Z304" s="105"/>
      <c r="AA304" s="12">
        <v>41046</v>
      </c>
      <c r="AB304" s="8" t="s">
        <v>4047</v>
      </c>
    </row>
    <row r="305" spans="1:28" s="61" customFormat="1">
      <c r="A305" s="43">
        <v>3380</v>
      </c>
      <c r="B305" s="77">
        <v>3380</v>
      </c>
      <c r="C305" s="12">
        <v>41024</v>
      </c>
      <c r="D305" s="12">
        <f t="shared" si="21"/>
        <v>41069</v>
      </c>
      <c r="E305" s="47">
        <f>C305+60</f>
        <v>41084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3104</v>
      </c>
      <c r="K305" s="8" t="s">
        <v>3182</v>
      </c>
      <c r="L305" s="8" t="s">
        <v>3183</v>
      </c>
      <c r="M305" s="9" t="str">
        <f>VLOOKUP(B305,SAOM!B$2:H1347,7,0)</f>
        <v>SES-CADE-3380</v>
      </c>
      <c r="N305" s="68">
        <v>4033</v>
      </c>
      <c r="O305" s="12">
        <f>VLOOKUP(B305,SAOM!B$2:I1347,8,0)</f>
        <v>41047</v>
      </c>
      <c r="P305" s="12" t="e">
        <f>VLOOKUP(B305,AG_Lider!A$1:F1706,6,0)</f>
        <v>#N/A</v>
      </c>
      <c r="Q305" s="17" t="str">
        <f>VLOOKUP(B305,SAOM!B$2:J1347,9,0)</f>
        <v>Lívia Regina de Assis Ferreira</v>
      </c>
      <c r="R305" s="12" t="str">
        <f>VLOOKUP(B305,SAOM!B$2:K1793,10,0)</f>
        <v>Av. Um, 544</v>
      </c>
      <c r="S305" s="17" t="str">
        <f>VLOOKUP(B305,SAOM!B$2:L2073,11,0)</f>
        <v>34 3412-1153</v>
      </c>
      <c r="T305" s="33"/>
      <c r="U305" s="8" t="str">
        <f>VLOOKUP(B305,SAOM!B$2:M1653,12,0)</f>
        <v>00:20:0e:10:52:13</v>
      </c>
      <c r="V305" s="12">
        <v>41047</v>
      </c>
      <c r="W305" s="8" t="s">
        <v>1645</v>
      </c>
      <c r="X305" s="39">
        <v>41051</v>
      </c>
      <c r="Y305" s="41"/>
      <c r="Z305" s="105"/>
      <c r="AA305" s="42">
        <v>41051</v>
      </c>
      <c r="AB305" s="8" t="s">
        <v>4049</v>
      </c>
    </row>
    <row r="306" spans="1:28" s="61" customFormat="1">
      <c r="A306" s="43">
        <v>3381</v>
      </c>
      <c r="B306" s="77">
        <v>3381</v>
      </c>
      <c r="C306" s="12">
        <v>41024</v>
      </c>
      <c r="D306" s="12">
        <f t="shared" si="21"/>
        <v>41069</v>
      </c>
      <c r="E306" s="47">
        <f>C306+60</f>
        <v>41084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3104</v>
      </c>
      <c r="K306" s="8" t="s">
        <v>3182</v>
      </c>
      <c r="L306" s="8" t="s">
        <v>3183</v>
      </c>
      <c r="M306" s="9" t="str">
        <f>VLOOKUP(B306,SAOM!B$2:H1346,7,0)</f>
        <v>SES-CADE-3381</v>
      </c>
      <c r="N306" s="68">
        <v>4033</v>
      </c>
      <c r="O306" s="12">
        <f>VLOOKUP(B306,SAOM!B$2:I1346,8,0)</f>
        <v>41040</v>
      </c>
      <c r="P306" s="12" t="e">
        <f>VLOOKUP(B306,AG_Lider!A$1:F1705,6,0)</f>
        <v>#N/A</v>
      </c>
      <c r="Q306" s="17" t="str">
        <f>VLOOKUP(B306,SAOM!B$2:J1346,9,0)</f>
        <v>Douglas Almeida Barbosa</v>
      </c>
      <c r="R306" s="12" t="str">
        <f>VLOOKUP(B306,SAOM!B$2:K1792,10,0)</f>
        <v>Rua 14, 1132</v>
      </c>
      <c r="S306" s="17" t="str">
        <f>VLOOKUP(B306,SAOM!B$2:L2072,11,0)</f>
        <v>34 3412-2582</v>
      </c>
      <c r="T306" s="33"/>
      <c r="U306" s="8" t="str">
        <f>VLOOKUP(B306,SAOM!B$2:M1652,12,0)</f>
        <v>00:20:0e:10:4a:44</v>
      </c>
      <c r="V306" s="12">
        <v>41040</v>
      </c>
      <c r="W306" s="8" t="s">
        <v>1645</v>
      </c>
      <c r="X306" s="39">
        <v>41040</v>
      </c>
      <c r="Y306" s="41"/>
      <c r="Z306" s="105"/>
      <c r="AA306" s="42">
        <v>41043</v>
      </c>
      <c r="AB306" s="8"/>
    </row>
    <row r="307" spans="1:28" s="61" customFormat="1">
      <c r="A307" s="43">
        <v>3328</v>
      </c>
      <c r="B307" s="75">
        <v>3328</v>
      </c>
      <c r="C307" s="12">
        <v>41015</v>
      </c>
      <c r="D307" s="12">
        <f>E307</f>
        <v>41119</v>
      </c>
      <c r="E307" s="47">
        <v>41119</v>
      </c>
      <c r="F307" s="12">
        <v>41019</v>
      </c>
      <c r="G307" s="44" t="s">
        <v>756</v>
      </c>
      <c r="H307" s="7" t="s">
        <v>501</v>
      </c>
      <c r="I307" s="7" t="s">
        <v>503</v>
      </c>
      <c r="J307" s="8" t="s">
        <v>2808</v>
      </c>
      <c r="K307" s="8" t="s">
        <v>2832</v>
      </c>
      <c r="L307" s="8" t="s">
        <v>2833</v>
      </c>
      <c r="M307" s="9" t="str">
        <f>VLOOKUP(B307,SAOM!B$2:H1307,7,0)</f>
        <v>-</v>
      </c>
      <c r="N307" s="68">
        <v>4033</v>
      </c>
      <c r="O307" s="12" t="str">
        <f>VLOOKUP(B307,SAOM!B$2:I1307,8,0)</f>
        <v>-</v>
      </c>
      <c r="P307" s="12" t="e">
        <f>VLOOKUP(B307,AG_Lider!A$1:F1666,6,0)</f>
        <v>#N/A</v>
      </c>
      <c r="Q307" s="17" t="str">
        <f>VLOOKUP(B307,SAOM!B$2:J1307,9,0)</f>
        <v>Elmara Junia Carvalho Diniz</v>
      </c>
      <c r="R307" s="12" t="str">
        <f>VLOOKUP(B307,SAOM!B$2:K1753,10,0)</f>
        <v>PRAÇA DOS BANDEIRANTES, 143 - Centro</v>
      </c>
      <c r="S307" s="17" t="str">
        <f>VLOOKUP(B307,SAOM!B$2:L2033,11,0)</f>
        <v>35 3844-1233</v>
      </c>
      <c r="T307" s="33"/>
      <c r="U307" s="8" t="str">
        <f>VLOOKUP(B307,SAOM!B$2:M1613,12,0)</f>
        <v>-</v>
      </c>
      <c r="V307" s="12"/>
      <c r="W307" s="8"/>
      <c r="X307" s="39"/>
      <c r="Y307" s="41"/>
      <c r="Z307" s="105" t="s">
        <v>4603</v>
      </c>
      <c r="AA307" s="42">
        <v>41078</v>
      </c>
      <c r="AB307" s="8"/>
    </row>
    <row r="308" spans="1:28" s="61" customFormat="1">
      <c r="A308" s="43">
        <v>3382</v>
      </c>
      <c r="B308" s="77">
        <v>3382</v>
      </c>
      <c r="C308" s="12">
        <v>41024</v>
      </c>
      <c r="D308" s="12">
        <f t="shared" si="21"/>
        <v>41069</v>
      </c>
      <c r="E308" s="47">
        <f>C308+60</f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3104</v>
      </c>
      <c r="K308" s="8" t="s">
        <v>3182</v>
      </c>
      <c r="L308" s="8" t="s">
        <v>3183</v>
      </c>
      <c r="M308" s="9" t="str">
        <f>VLOOKUP(B308,SAOM!B$2:H1341,7,0)</f>
        <v>SES-CADE-3382</v>
      </c>
      <c r="N308" s="68">
        <v>4033</v>
      </c>
      <c r="O308" s="12">
        <f>VLOOKUP(B308,SAOM!B$2:I1341,8,0)</f>
        <v>41039</v>
      </c>
      <c r="P308" s="12" t="e">
        <f>VLOOKUP(B308,AG_Lider!A$1:F1700,6,0)</f>
        <v>#N/A</v>
      </c>
      <c r="Q308" s="17" t="str">
        <f>VLOOKUP(B308,SAOM!B$2:J1341,9,0)</f>
        <v>Luiza freitas Morais Barcelos</v>
      </c>
      <c r="R308" s="12" t="str">
        <f>VLOOKUP(B308,SAOM!B$2:K1787,10,0)</f>
        <v>Av. 25, 794</v>
      </c>
      <c r="S308" s="17" t="str">
        <f>VLOOKUP(B308,SAOM!B$2:L2067,11,0)</f>
        <v>34 3412-1548</v>
      </c>
      <c r="T308" s="33"/>
      <c r="U308" s="8" t="str">
        <f>VLOOKUP(B308,SAOM!B$2:M1647,12,0)</f>
        <v>00:20:0e:10:49:91</v>
      </c>
      <c r="V308" s="12">
        <v>41039</v>
      </c>
      <c r="W308" s="8" t="s">
        <v>1645</v>
      </c>
      <c r="X308" s="39">
        <v>41039</v>
      </c>
      <c r="Y308" s="41"/>
      <c r="Z308" s="105"/>
      <c r="AA308" s="42">
        <v>41039</v>
      </c>
      <c r="AB308" s="8"/>
    </row>
    <row r="309" spans="1:28" s="61" customFormat="1">
      <c r="A309" s="43">
        <v>3330</v>
      </c>
      <c r="B309" s="75">
        <v>3330</v>
      </c>
      <c r="C309" s="12">
        <v>41015</v>
      </c>
      <c r="D309" s="12">
        <f t="shared" ref="D309:D310" si="22">E309</f>
        <v>41115</v>
      </c>
      <c r="E309" s="47">
        <v>41115</v>
      </c>
      <c r="F309" s="12">
        <v>41023</v>
      </c>
      <c r="G309" s="44" t="s">
        <v>756</v>
      </c>
      <c r="H309" s="7" t="s">
        <v>501</v>
      </c>
      <c r="I309" s="7" t="s">
        <v>503</v>
      </c>
      <c r="J309" s="8" t="s">
        <v>2816</v>
      </c>
      <c r="K309" s="8" t="s">
        <v>2834</v>
      </c>
      <c r="L309" s="8" t="s">
        <v>2835</v>
      </c>
      <c r="M309" s="9" t="str">
        <f>VLOOKUP(B309,SAOM!B$2:H1309,7,0)</f>
        <v>-</v>
      </c>
      <c r="N309" s="68">
        <v>4033</v>
      </c>
      <c r="O309" s="12" t="str">
        <f>VLOOKUP(B309,SAOM!B$2:I1309,8,0)</f>
        <v>-</v>
      </c>
      <c r="P309" s="12" t="e">
        <f>VLOOKUP(B309,AG_Lider!A$1:F1668,6,0)</f>
        <v>#N/A</v>
      </c>
      <c r="Q309" s="17" t="str">
        <f>VLOOKUP(B309,SAOM!B$2:J1309,9,0)</f>
        <v>Renata Garcia Esteves</v>
      </c>
      <c r="R309" s="12" t="str">
        <f>VLOOKUP(B309,SAOM!B$2:K1755,10,0)</f>
        <v>RUA FRANCISCO DE OURO 40 - Centro</v>
      </c>
      <c r="S309" s="17" t="str">
        <f>VLOOKUP(B309,SAOM!B$2:L2035,11,0)</f>
        <v>35 3854-1216</v>
      </c>
      <c r="T309" s="33"/>
      <c r="U309" s="8" t="str">
        <f>VLOOKUP(B309,SAOM!B$2:M1615,12,0)</f>
        <v>-</v>
      </c>
      <c r="V309" s="12"/>
      <c r="W309" s="8"/>
      <c r="X309" s="39"/>
      <c r="Y309" s="41"/>
      <c r="Z309" s="105" t="s">
        <v>4602</v>
      </c>
      <c r="AA309" s="42">
        <v>41078</v>
      </c>
      <c r="AB309" s="8"/>
    </row>
    <row r="310" spans="1:28" s="61" customFormat="1">
      <c r="A310" s="43">
        <v>3336</v>
      </c>
      <c r="B310" s="75">
        <v>3336</v>
      </c>
      <c r="C310" s="12">
        <v>41016</v>
      </c>
      <c r="D310" s="12">
        <f t="shared" si="22"/>
        <v>41116</v>
      </c>
      <c r="E310" s="47">
        <v>41116</v>
      </c>
      <c r="F310" s="12">
        <v>41023</v>
      </c>
      <c r="G310" s="44" t="s">
        <v>756</v>
      </c>
      <c r="H310" s="7" t="s">
        <v>501</v>
      </c>
      <c r="I310" s="7" t="s">
        <v>503</v>
      </c>
      <c r="J310" s="8" t="s">
        <v>2847</v>
      </c>
      <c r="K310" s="8" t="s">
        <v>2863</v>
      </c>
      <c r="L310" s="8" t="s">
        <v>2864</v>
      </c>
      <c r="M310" s="9" t="str">
        <f>VLOOKUP(B310,SAOM!B$2:H1310,7,0)</f>
        <v>-</v>
      </c>
      <c r="N310" s="68">
        <v>4035</v>
      </c>
      <c r="O310" s="12" t="str">
        <f>VLOOKUP(B310,SAOM!B$2:I1310,8,0)</f>
        <v>-</v>
      </c>
      <c r="P310" s="12" t="e">
        <f>VLOOKUP(B310,AG_Lider!A$1:F1669,6,0)</f>
        <v>#N/A</v>
      </c>
      <c r="Q310" s="17" t="str">
        <f>VLOOKUP(B310,SAOM!B$2:J1310,9,0)</f>
        <v>Glauco Brito Mares</v>
      </c>
      <c r="R310" s="12" t="str">
        <f>VLOOKUP(B310,SAOM!B$2:K1756,10,0)</f>
        <v>RUA ERMELINA FERRAZ, 285 - Centro</v>
      </c>
      <c r="S310" s="17" t="str">
        <f>VLOOKUP(B310,SAOM!B$2:L2036,11,0)</f>
        <v>33 3723-1514</v>
      </c>
      <c r="T310" s="33"/>
      <c r="U310" s="8" t="str">
        <f>VLOOKUP(B310,SAOM!B$2:M1616,12,0)</f>
        <v>-</v>
      </c>
      <c r="V310" s="12"/>
      <c r="W310" s="8"/>
      <c r="X310" s="39"/>
      <c r="Y310" s="41"/>
      <c r="Z310" s="105" t="s">
        <v>4600</v>
      </c>
      <c r="AA310" s="42">
        <v>41078</v>
      </c>
      <c r="AB310" s="8"/>
    </row>
    <row r="311" spans="1:28" s="61" customFormat="1">
      <c r="A311" s="43">
        <v>3383</v>
      </c>
      <c r="B311" s="77">
        <v>3383</v>
      </c>
      <c r="C311" s="12">
        <v>41024</v>
      </c>
      <c r="D311" s="12">
        <f t="shared" ref="D311:D342" si="23">C311+45</f>
        <v>41069</v>
      </c>
      <c r="E311" s="47">
        <f>C311+60</f>
        <v>41084</v>
      </c>
      <c r="F311" s="47" t="s">
        <v>503</v>
      </c>
      <c r="G311" s="7" t="s">
        <v>519</v>
      </c>
      <c r="H311" s="7" t="s">
        <v>501</v>
      </c>
      <c r="I311" s="7" t="s">
        <v>503</v>
      </c>
      <c r="J311" s="8" t="s">
        <v>3104</v>
      </c>
      <c r="K311" s="8" t="s">
        <v>3182</v>
      </c>
      <c r="L311" s="8" t="s">
        <v>3183</v>
      </c>
      <c r="M311" s="9" t="str">
        <f>VLOOKUP(B311,SAOM!B$2:H1340,7,0)</f>
        <v>SES-CADE-3383</v>
      </c>
      <c r="N311" s="68">
        <v>4033</v>
      </c>
      <c r="O311" s="12">
        <f>VLOOKUP(B311,SAOM!B$2:I1340,8,0)</f>
        <v>41038</v>
      </c>
      <c r="P311" s="12" t="e">
        <f>VLOOKUP(B311,AG_Lider!A$1:F1699,6,0)</f>
        <v>#N/A</v>
      </c>
      <c r="Q311" s="17" t="str">
        <f>VLOOKUP(B311,SAOM!B$2:J1340,9,0)</f>
        <v>Fernanda dos Santos Cassimiro</v>
      </c>
      <c r="R311" s="12" t="str">
        <f>VLOOKUP(B311,SAOM!B$2:K1786,10,0)</f>
        <v>Rua 8, 666</v>
      </c>
      <c r="S311" s="17" t="str">
        <f>VLOOKUP(B311,SAOM!B$2:L2066,11,0)</f>
        <v>34 3412-1153</v>
      </c>
      <c r="T311" s="33"/>
      <c r="U311" s="8" t="str">
        <f>VLOOKUP(B311,SAOM!B$2:M1646,12,0)</f>
        <v>00:20:0e:10:49:a6</v>
      </c>
      <c r="V311" s="12">
        <v>41038</v>
      </c>
      <c r="W311" s="8" t="s">
        <v>1645</v>
      </c>
      <c r="X311" s="39">
        <v>41038</v>
      </c>
      <c r="Y311" s="41"/>
      <c r="Z311" s="105" t="s">
        <v>3240</v>
      </c>
      <c r="AA311" s="42">
        <v>41038</v>
      </c>
      <c r="AB311" s="8"/>
    </row>
    <row r="312" spans="1:28" s="61" customFormat="1">
      <c r="A312" s="43">
        <v>3385</v>
      </c>
      <c r="B312" s="77">
        <v>3385</v>
      </c>
      <c r="C312" s="12">
        <v>41024</v>
      </c>
      <c r="D312" s="12">
        <f t="shared" si="23"/>
        <v>41069</v>
      </c>
      <c r="E312" s="47">
        <f>C312+60</f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3111</v>
      </c>
      <c r="K312" s="8" t="s">
        <v>3186</v>
      </c>
      <c r="L312" s="8" t="s">
        <v>3187</v>
      </c>
      <c r="M312" s="9" t="str">
        <f>VLOOKUP(B312,SAOM!B$2:H1342,7,0)</f>
        <v>SES-CAIS-3385</v>
      </c>
      <c r="N312" s="68">
        <v>4033</v>
      </c>
      <c r="O312" s="12">
        <f>VLOOKUP(B312,SAOM!B$2:I1342,8,0)</f>
        <v>41039</v>
      </c>
      <c r="P312" s="12" t="e">
        <f>VLOOKUP(B312,AG_Lider!A$1:F1701,6,0)</f>
        <v>#N/A</v>
      </c>
      <c r="Q312" s="17" t="str">
        <f>VLOOKUP(B312,SAOM!B$2:J1342,9,0)</f>
        <v>Dalila Silva Santos</v>
      </c>
      <c r="R312" s="12" t="str">
        <f>VLOOKUP(B312,SAOM!B$2:K1788,10,0)</f>
        <v>Rua Francisco Angelo Sobrinho, 200</v>
      </c>
      <c r="S312" s="17" t="str">
        <f>VLOOKUP(B312,SAOM!B$2:L2068,11,0)</f>
        <v>34 3266-3541</v>
      </c>
      <c r="T312" s="33"/>
      <c r="U312" s="8" t="str">
        <f>VLOOKUP(B312,SAOM!B$2:M1648,12,0)</f>
        <v>00:20:0e:10:4a:18</v>
      </c>
      <c r="V312" s="12">
        <v>41040</v>
      </c>
      <c r="W312" s="8" t="s">
        <v>2470</v>
      </c>
      <c r="X312" s="39">
        <v>41040</v>
      </c>
      <c r="Y312" s="41"/>
      <c r="Z312" s="105" t="s">
        <v>3318</v>
      </c>
      <c r="AA312" s="42">
        <v>41040</v>
      </c>
      <c r="AB312" s="8"/>
    </row>
    <row r="313" spans="1:28" s="61" customFormat="1">
      <c r="A313" s="43">
        <v>3332</v>
      </c>
      <c r="B313" s="75">
        <v>3332</v>
      </c>
      <c r="C313" s="12">
        <v>41016</v>
      </c>
      <c r="D313" s="12">
        <f t="shared" si="23"/>
        <v>41061</v>
      </c>
      <c r="E313" s="47">
        <f>C313+60</f>
        <v>41076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2859</v>
      </c>
      <c r="K313" s="8" t="s">
        <v>2869</v>
      </c>
      <c r="L313" s="8" t="s">
        <v>2870</v>
      </c>
      <c r="M313" s="9" t="str">
        <f>VLOOKUP(B313,SAOM!B$2:H1313,7,0)</f>
        <v>SES-ITRA-3332</v>
      </c>
      <c r="N313" s="68">
        <v>4033</v>
      </c>
      <c r="O313" s="12">
        <f>VLOOKUP(B313,SAOM!B$2:I1313,8,0)</f>
        <v>41023</v>
      </c>
      <c r="P313" s="12" t="e">
        <f>VLOOKUP(B313,AG_Lider!A$1:F1672,6,0)</f>
        <v>#N/A</v>
      </c>
      <c r="Q313" s="17" t="str">
        <f>VLOOKUP(B313,SAOM!B$2:J1313,9,0)</f>
        <v>Maria Aparecida Gonzaga Teixeira</v>
      </c>
      <c r="R313" s="12" t="str">
        <f>VLOOKUP(B313,SAOM!B$2:K1759,10,0)</f>
        <v>Rua Antônio Pacheco, 420 - Centro</v>
      </c>
      <c r="S313" s="17" t="str">
        <f>VLOOKUP(B313,SAOM!B$2:L2039,11,0)</f>
        <v>37 3384-2445</v>
      </c>
      <c r="T313" s="33"/>
      <c r="U313" s="8" t="str">
        <f>VLOOKUP(B313,SAOM!B$2:M1619,12,0)</f>
        <v>00:20:0e:10:48:8b</v>
      </c>
      <c r="V313" s="12">
        <v>41023</v>
      </c>
      <c r="W313" s="8" t="s">
        <v>2470</v>
      </c>
      <c r="X313" s="39">
        <v>41023</v>
      </c>
      <c r="Y313" s="41"/>
      <c r="Z313" s="105"/>
      <c r="AA313" s="42">
        <v>41023</v>
      </c>
      <c r="AB313" s="8"/>
    </row>
    <row r="314" spans="1:28" s="61" customFormat="1">
      <c r="A314" s="43">
        <v>3386</v>
      </c>
      <c r="B314" s="77">
        <v>3386</v>
      </c>
      <c r="C314" s="12">
        <v>41024</v>
      </c>
      <c r="D314" s="12">
        <f t="shared" si="23"/>
        <v>41069</v>
      </c>
      <c r="E314" s="47">
        <f>C314+60</f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3111</v>
      </c>
      <c r="K314" s="8" t="s">
        <v>3186</v>
      </c>
      <c r="L314" s="8" t="s">
        <v>3187</v>
      </c>
      <c r="M314" s="9" t="str">
        <f>VLOOKUP(B314,SAOM!B$2:H1343,7,0)</f>
        <v>SES-CAIS-3386</v>
      </c>
      <c r="N314" s="68">
        <v>4033</v>
      </c>
      <c r="O314" s="12">
        <f>VLOOKUP(B314,SAOM!B$2:I1343,8,0)</f>
        <v>41039</v>
      </c>
      <c r="P314" s="12" t="e">
        <f>VLOOKUP(B314,AG_Lider!A$1:F1702,6,0)</f>
        <v>#N/A</v>
      </c>
      <c r="Q314" s="17" t="str">
        <f>VLOOKUP(B314,SAOM!B$2:J1343,9,0)</f>
        <v>Francelize Aparecida Gimenes</v>
      </c>
      <c r="R314" s="12" t="str">
        <f>VLOOKUP(B314,SAOM!B$2:K1789,10,0)</f>
        <v>Rua 13, 355</v>
      </c>
      <c r="S314" s="17" t="str">
        <f>VLOOKUP(B314,SAOM!B$2:L2069,11,0)</f>
        <v>34 3266-3525</v>
      </c>
      <c r="T314" s="33"/>
      <c r="U314" s="8" t="str">
        <f>VLOOKUP(B314,SAOM!B$2:M1649,12,0)</f>
        <v>00:20:0e:10:49:f8</v>
      </c>
      <c r="V314" s="12">
        <v>41040</v>
      </c>
      <c r="W314" s="8" t="s">
        <v>2470</v>
      </c>
      <c r="X314" s="39">
        <v>41043</v>
      </c>
      <c r="Y314" s="41"/>
      <c r="Z314" s="105" t="s">
        <v>3318</v>
      </c>
      <c r="AA314" s="42">
        <v>41043</v>
      </c>
      <c r="AB314" s="8"/>
    </row>
    <row r="315" spans="1:28" s="61" customFormat="1">
      <c r="A315" s="43">
        <v>3341</v>
      </c>
      <c r="B315" s="75">
        <v>3341</v>
      </c>
      <c r="C315" s="12">
        <v>41017</v>
      </c>
      <c r="D315" s="12">
        <f t="shared" ref="D315:D316" si="24">E315</f>
        <v>41117</v>
      </c>
      <c r="E315" s="47">
        <v>41117</v>
      </c>
      <c r="F315" s="12">
        <v>41023</v>
      </c>
      <c r="G315" s="44" t="s">
        <v>756</v>
      </c>
      <c r="H315" s="7" t="s">
        <v>501</v>
      </c>
      <c r="I315" s="7" t="s">
        <v>503</v>
      </c>
      <c r="J315" s="8" t="s">
        <v>2887</v>
      </c>
      <c r="K315" s="8" t="s">
        <v>2916</v>
      </c>
      <c r="L315" s="8" t="s">
        <v>2917</v>
      </c>
      <c r="M315" s="9" t="str">
        <f>VLOOKUP(B315,SAOM!B$2:H1315,7,0)</f>
        <v>-</v>
      </c>
      <c r="N315" s="68">
        <v>4033</v>
      </c>
      <c r="O315" s="12" t="str">
        <f>VLOOKUP(B315,SAOM!B$2:I1315,8,0)</f>
        <v>-</v>
      </c>
      <c r="P315" s="12" t="e">
        <f>VLOOKUP(B315,AG_Lider!A$1:F1674,6,0)</f>
        <v>#N/A</v>
      </c>
      <c r="Q315" s="17" t="str">
        <f>VLOOKUP(B315,SAOM!B$2:J1315,9,0)</f>
        <v>Caroline Viana Maia</v>
      </c>
      <c r="R315" s="12" t="str">
        <f>VLOOKUP(B315,SAOM!B$2:K1761,10,0)</f>
        <v xml:space="preserve">Rua Cleber Soares, 40 </v>
      </c>
      <c r="S315" s="17" t="str">
        <f>VLOOKUP(B315,SAOM!B$2:L2041,11,0)</f>
        <v>31 3535-8404</v>
      </c>
      <c r="T315" s="33"/>
      <c r="U315" s="8" t="str">
        <f>VLOOKUP(B315,SAOM!B$2:M1621,12,0)</f>
        <v>-</v>
      </c>
      <c r="V315" s="12"/>
      <c r="W315" s="8"/>
      <c r="X315" s="39"/>
      <c r="Y315" s="41"/>
      <c r="Z315" s="105" t="s">
        <v>4597</v>
      </c>
      <c r="AA315" s="42">
        <v>41078</v>
      </c>
      <c r="AB315" s="8"/>
    </row>
    <row r="316" spans="1:28" s="61" customFormat="1">
      <c r="A316" s="43">
        <v>3342</v>
      </c>
      <c r="B316" s="75">
        <v>3342</v>
      </c>
      <c r="C316" s="12">
        <v>41017</v>
      </c>
      <c r="D316" s="12">
        <f t="shared" si="24"/>
        <v>41117</v>
      </c>
      <c r="E316" s="47">
        <v>41117</v>
      </c>
      <c r="F316" s="12">
        <v>41023</v>
      </c>
      <c r="G316" s="44" t="s">
        <v>756</v>
      </c>
      <c r="H316" s="7" t="s">
        <v>501</v>
      </c>
      <c r="I316" s="7" t="s">
        <v>503</v>
      </c>
      <c r="J316" s="8" t="s">
        <v>2891</v>
      </c>
      <c r="K316" s="8" t="s">
        <v>2918</v>
      </c>
      <c r="L316" s="8" t="s">
        <v>2919</v>
      </c>
      <c r="M316" s="9" t="str">
        <f>VLOOKUP(B316,SAOM!B$2:H1316,7,0)</f>
        <v>-</v>
      </c>
      <c r="N316" s="68">
        <v>4035</v>
      </c>
      <c r="O316" s="12" t="str">
        <f>VLOOKUP(B316,SAOM!B$2:I1316,8,0)</f>
        <v>-</v>
      </c>
      <c r="P316" s="12" t="e">
        <f>VLOOKUP(B316,AG_Lider!A$1:F1675,6,0)</f>
        <v>#N/A</v>
      </c>
      <c r="Q316" s="17" t="str">
        <f>VLOOKUP(B316,SAOM!B$2:J1316,9,0)</f>
        <v>Crislhaine Alves Prates</v>
      </c>
      <c r="R316" s="12" t="str">
        <f>VLOOKUP(B316,SAOM!B$2:K1762,10,0)</f>
        <v>Rua Costa e Silva, - s/n- Esplanada</v>
      </c>
      <c r="S316" s="17" t="str">
        <f>VLOOKUP(B316,SAOM!B$2:L2042,11,0)</f>
        <v>33 3524-1139</v>
      </c>
      <c r="T316" s="33"/>
      <c r="U316" s="8" t="str">
        <f>VLOOKUP(B316,SAOM!B$2:M1622,12,0)</f>
        <v>-</v>
      </c>
      <c r="V316" s="12"/>
      <c r="W316" s="8"/>
      <c r="X316" s="39"/>
      <c r="Y316" s="41"/>
      <c r="Z316" s="105" t="s">
        <v>4596</v>
      </c>
      <c r="AA316" s="42">
        <v>41078</v>
      </c>
      <c r="AB316" s="8"/>
    </row>
    <row r="317" spans="1:28" s="61" customFormat="1">
      <c r="A317" s="43">
        <v>3387</v>
      </c>
      <c r="B317" s="77">
        <v>3387</v>
      </c>
      <c r="C317" s="12">
        <v>41024</v>
      </c>
      <c r="D317" s="12">
        <f t="shared" si="23"/>
        <v>41069</v>
      </c>
      <c r="E317" s="47">
        <f>C317+60</f>
        <v>41084</v>
      </c>
      <c r="F317" s="47" t="s">
        <v>503</v>
      </c>
      <c r="G317" s="7" t="s">
        <v>519</v>
      </c>
      <c r="H317" s="7" t="s">
        <v>501</v>
      </c>
      <c r="I317" s="7" t="s">
        <v>503</v>
      </c>
      <c r="J317" s="8" t="s">
        <v>3118</v>
      </c>
      <c r="K317" s="8" t="s">
        <v>3184</v>
      </c>
      <c r="L317" s="8" t="s">
        <v>3185</v>
      </c>
      <c r="M317" s="9" t="str">
        <f>VLOOKUP(B317,SAOM!B$2:H1344,7,0)</f>
        <v>SES-CAIS-3387</v>
      </c>
      <c r="N317" s="68">
        <v>4033</v>
      </c>
      <c r="O317" s="12">
        <f>VLOOKUP(B317,SAOM!B$2:I1344,8,0)</f>
        <v>41043</v>
      </c>
      <c r="P317" s="12" t="e">
        <f>VLOOKUP(B317,AG_Lider!A$1:F1703,6,0)</f>
        <v>#N/A</v>
      </c>
      <c r="Q317" s="17" t="str">
        <f>VLOOKUP(B317,SAOM!B$2:J1344,9,0)</f>
        <v>Vanessa Guimarães Silva</v>
      </c>
      <c r="R317" s="12" t="str">
        <f>VLOOKUP(B317,SAOM!B$2:K1790,10,0)</f>
        <v>Rua Parreira, 1500</v>
      </c>
      <c r="S317" s="17" t="str">
        <f>VLOOKUP(B317,SAOM!B$2:L2070,11,0)</f>
        <v>34 3263-0352</v>
      </c>
      <c r="T317" s="33"/>
      <c r="U317" s="8" t="str">
        <f>VLOOKUP(B317,SAOM!B$2:M1650,12,0)</f>
        <v>00:20:0e:10:48:83</v>
      </c>
      <c r="V317" s="12">
        <v>41043</v>
      </c>
      <c r="W317" s="8" t="s">
        <v>2470</v>
      </c>
      <c r="X317" s="39">
        <v>41043</v>
      </c>
      <c r="Y317" s="41"/>
      <c r="Z317" s="105"/>
      <c r="AA317" s="42">
        <v>41043</v>
      </c>
      <c r="AB317" s="8"/>
    </row>
    <row r="318" spans="1:28" s="61" customFormat="1">
      <c r="A318" s="43">
        <v>3339</v>
      </c>
      <c r="B318" s="75">
        <v>3339</v>
      </c>
      <c r="C318" s="12">
        <v>41017</v>
      </c>
      <c r="D318" s="12">
        <f>E318</f>
        <v>41104</v>
      </c>
      <c r="E318" s="47">
        <v>41104</v>
      </c>
      <c r="F318" s="47">
        <v>41057</v>
      </c>
      <c r="G318" s="44" t="s">
        <v>756</v>
      </c>
      <c r="H318" s="7" t="s">
        <v>501</v>
      </c>
      <c r="I318" s="7" t="s">
        <v>503</v>
      </c>
      <c r="J318" s="8" t="s">
        <v>2899</v>
      </c>
      <c r="K318" s="8" t="s">
        <v>2922</v>
      </c>
      <c r="L318" s="8" t="s">
        <v>2923</v>
      </c>
      <c r="M318" s="9" t="str">
        <f>VLOOKUP(B318,SAOM!B$2:H1318,7,0)</f>
        <v>-</v>
      </c>
      <c r="N318" s="68">
        <v>4033</v>
      </c>
      <c r="O318" s="12" t="str">
        <f>VLOOKUP(B318,SAOM!B$2:I1318,8,0)</f>
        <v>-</v>
      </c>
      <c r="P318" s="12" t="e">
        <f>VLOOKUP(B318,AG_Lider!A$1:F1677,6,0)</f>
        <v>#N/A</v>
      </c>
      <c r="Q318" s="17" t="str">
        <f>VLOOKUP(B318,SAOM!B$2:J1318,9,0)</f>
        <v>Sandra Leal Braga de Moura</v>
      </c>
      <c r="R318" s="12" t="str">
        <f>VLOOKUP(B318,SAOM!B$2:K1764,10,0)</f>
        <v xml:space="preserve">Praça Tenente Mol, 3 - centro </v>
      </c>
      <c r="S318" s="17" t="str">
        <f>VLOOKUP(B318,SAOM!B$2:L2044,11,0)</f>
        <v>31 3877-1038</v>
      </c>
      <c r="T318" s="33"/>
      <c r="U318" s="8" t="str">
        <f>VLOOKUP(B318,SAOM!B$2:M1624,12,0)</f>
        <v>-</v>
      </c>
      <c r="V318" s="12"/>
      <c r="W318" s="8"/>
      <c r="X318" s="39"/>
      <c r="Y318" s="41"/>
      <c r="Z318" s="108" t="s">
        <v>4598</v>
      </c>
      <c r="AA318" s="42">
        <v>41078</v>
      </c>
      <c r="AB318" s="8"/>
    </row>
    <row r="319" spans="1:28" s="61" customFormat="1">
      <c r="A319" s="23">
        <v>944</v>
      </c>
      <c r="B319" s="77" t="s">
        <v>2374</v>
      </c>
      <c r="C319" s="12">
        <v>40989</v>
      </c>
      <c r="D319" s="12">
        <f t="shared" si="23"/>
        <v>41034</v>
      </c>
      <c r="E319" s="47">
        <f>C319+60</f>
        <v>41049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2387</v>
      </c>
      <c r="K319" s="8" t="s">
        <v>2444</v>
      </c>
      <c r="L319" s="8" t="s">
        <v>2445</v>
      </c>
      <c r="M319" s="9" t="str">
        <f>VLOOKUP(B319,SAOM!B$2:H1249,7,0)</f>
        <v>SES-CAAS-0944</v>
      </c>
      <c r="N319" s="68">
        <v>4035</v>
      </c>
      <c r="O319" s="12">
        <f>VLOOKUP(B319,SAOM!B$2:I1249,8,0)</f>
        <v>41031</v>
      </c>
      <c r="P319" s="12" t="str">
        <f>VLOOKUP(B319,AG_Lider!A$1:F1608,6,0)</f>
        <v>CONCLUÍDO</v>
      </c>
      <c r="Q319" s="17" t="str">
        <f>VLOOKUP(B319,SAOM!B$2:J1249,9,0)</f>
        <v>Cinthia Beatriz Ferreira Ruas Silva</v>
      </c>
      <c r="R319" s="12" t="str">
        <f>VLOOKUP(B319,SAOM!B$2:K1695,10,0)</f>
        <v>Rua 26, 58 - Centro</v>
      </c>
      <c r="S319" s="17" t="str">
        <f>VLOOKUP(B319,SAOM!B$2:L1975,11,0)</f>
        <v>(38) 3235-1343</v>
      </c>
      <c r="T319" s="33"/>
      <c r="U319" s="8" t="str">
        <f>VLOOKUP(B319,SAOM!B$2:M1555,12,0)</f>
        <v>00:20:0e:10:4a:29</v>
      </c>
      <c r="V319" s="12">
        <v>41031</v>
      </c>
      <c r="W319" s="8" t="s">
        <v>3196</v>
      </c>
      <c r="X319" s="39">
        <v>41031</v>
      </c>
      <c r="Y319" s="41"/>
      <c r="Z319" s="105"/>
      <c r="AA319" s="42">
        <v>41031</v>
      </c>
      <c r="AB319" s="8"/>
    </row>
    <row r="320" spans="1:28" s="61" customFormat="1">
      <c r="A320" s="43">
        <v>3496</v>
      </c>
      <c r="B320" s="77">
        <v>3496</v>
      </c>
      <c r="C320" s="12">
        <v>41044</v>
      </c>
      <c r="D320" s="12">
        <f t="shared" si="23"/>
        <v>41089</v>
      </c>
      <c r="E320" s="47">
        <f>C320+60</f>
        <v>41104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2544</v>
      </c>
      <c r="K320" s="8" t="s">
        <v>3460</v>
      </c>
      <c r="L320" s="8" t="s">
        <v>3461</v>
      </c>
      <c r="M320" s="9" t="str">
        <f>VLOOKUP(B320,SAOM!B$2:H1404,7,0)</f>
        <v>SES-COAS-3496</v>
      </c>
      <c r="N320" s="24">
        <v>4033</v>
      </c>
      <c r="O320" s="12">
        <f>VLOOKUP(B320,SAOM!B$2:I1404,8,0)</f>
        <v>41057</v>
      </c>
      <c r="P320" s="12" t="e">
        <f>VLOOKUP(B320,AG_Lider!A$1:F1763,6,0)</f>
        <v>#N/A</v>
      </c>
      <c r="Q320" s="17" t="str">
        <f>VLOOKUP(B320,SAOM!B$2:J1404,9,0)</f>
        <v>Nadia Mara Barreto Souza</v>
      </c>
      <c r="R320" s="12" t="str">
        <f>VLOOKUP(B320,SAOM!B$2:K1850,10,0)</f>
        <v>Rua Maestro Mileto José Ambrósio, 173</v>
      </c>
      <c r="S320" s="17" t="str">
        <f>VLOOKUP(B320,SAOM!B$2:L2130,11,0)</f>
        <v>32 3375-1345</v>
      </c>
      <c r="T320" s="33"/>
      <c r="U320" s="8" t="str">
        <f>VLOOKUP(B320,SAOM!B$2:M1710,12,0)</f>
        <v>00:20:0E:10:48:E4</v>
      </c>
      <c r="V320" s="12">
        <v>41054</v>
      </c>
      <c r="W320" s="8" t="s">
        <v>2470</v>
      </c>
      <c r="X320" s="39">
        <v>41057</v>
      </c>
      <c r="Y320" s="41"/>
      <c r="Z320" s="105"/>
      <c r="AA320" s="42">
        <v>41057</v>
      </c>
      <c r="AB320" s="8" t="s">
        <v>4049</v>
      </c>
    </row>
    <row r="321" spans="1:28" s="61" customFormat="1">
      <c r="A321" s="43">
        <v>3346</v>
      </c>
      <c r="B321" s="75">
        <v>3346</v>
      </c>
      <c r="C321" s="12">
        <v>41017</v>
      </c>
      <c r="D321" s="12">
        <f t="shared" ref="D321:D322" si="25">E321</f>
        <v>41117</v>
      </c>
      <c r="E321" s="47">
        <v>41117</v>
      </c>
      <c r="F321" s="12">
        <v>41023</v>
      </c>
      <c r="G321" s="44" t="s">
        <v>756</v>
      </c>
      <c r="H321" s="7" t="s">
        <v>501</v>
      </c>
      <c r="I321" s="7" t="s">
        <v>503</v>
      </c>
      <c r="J321" s="8" t="s">
        <v>2911</v>
      </c>
      <c r="K321" s="8" t="s">
        <v>2928</v>
      </c>
      <c r="L321" s="8" t="s">
        <v>2929</v>
      </c>
      <c r="M321" s="9" t="str">
        <f>VLOOKUP(B321,SAOM!B$2:H1321,7,0)</f>
        <v>-</v>
      </c>
      <c r="N321" s="68">
        <v>4035</v>
      </c>
      <c r="O321" s="12" t="str">
        <f>VLOOKUP(B321,SAOM!B$2:I1321,8,0)</f>
        <v>-</v>
      </c>
      <c r="P321" s="12" t="e">
        <f>VLOOKUP(B321,AG_Lider!A$1:F1680,6,0)</f>
        <v>#N/A</v>
      </c>
      <c r="Q321" s="17" t="str">
        <f>VLOOKUP(B321,SAOM!B$2:J1321,9,0)</f>
        <v>Tadzio Fernandes Barroso</v>
      </c>
      <c r="R321" s="12" t="str">
        <f>VLOOKUP(B321,SAOM!B$2:K1767,10,0)</f>
        <v>RUA SÃO VICENTE,198 - Centro</v>
      </c>
      <c r="S321" s="17" t="str">
        <f>VLOOKUP(B321,SAOM!B$2:L2047,11,0)</f>
        <v xml:space="preserve">33 3764-8274 /   33 </v>
      </c>
      <c r="T321" s="33"/>
      <c r="U321" s="8" t="str">
        <f>VLOOKUP(B321,SAOM!B$2:M1627,12,0)</f>
        <v>-</v>
      </c>
      <c r="V321" s="12"/>
      <c r="W321" s="8"/>
      <c r="X321" s="39"/>
      <c r="Y321" s="41"/>
      <c r="Z321" s="105" t="s">
        <v>4599</v>
      </c>
      <c r="AA321" s="42">
        <v>41078</v>
      </c>
      <c r="AB321" s="8"/>
    </row>
    <row r="322" spans="1:28" s="61" customFormat="1">
      <c r="A322" s="43">
        <v>3350</v>
      </c>
      <c r="B322" s="75">
        <v>3350</v>
      </c>
      <c r="C322" s="12">
        <v>41019</v>
      </c>
      <c r="D322" s="12">
        <f t="shared" si="25"/>
        <v>41119</v>
      </c>
      <c r="E322" s="47">
        <v>41119</v>
      </c>
      <c r="F322" s="12">
        <v>41023</v>
      </c>
      <c r="G322" s="44" t="s">
        <v>756</v>
      </c>
      <c r="H322" s="7" t="s">
        <v>501</v>
      </c>
      <c r="I322" s="7" t="s">
        <v>503</v>
      </c>
      <c r="J322" s="8" t="s">
        <v>2942</v>
      </c>
      <c r="K322" s="8" t="s">
        <v>3050</v>
      </c>
      <c r="L322" s="8" t="s">
        <v>3051</v>
      </c>
      <c r="M322" s="9" t="str">
        <f>VLOOKUP(B322,SAOM!B$2:H1322,7,0)</f>
        <v>-</v>
      </c>
      <c r="N322" s="68">
        <v>4033</v>
      </c>
      <c r="O322" s="12" t="str">
        <f>VLOOKUP(B322,SAOM!B$2:I1322,8,0)</f>
        <v>-</v>
      </c>
      <c r="P322" s="12" t="e">
        <f>VLOOKUP(B322,AG_Lider!A$1:F1681,6,0)</f>
        <v>#N/A</v>
      </c>
      <c r="Q322" s="17" t="str">
        <f>VLOOKUP(B322,SAOM!B$2:J1322,9,0)</f>
        <v>Juniel Sacrabelli (GRS)</v>
      </c>
      <c r="R322" s="12" t="str">
        <f>VLOOKUP(B322,SAOM!B$2:K1768,10,0)</f>
        <v>Rua Rafael Moreira da Silva, 90</v>
      </c>
      <c r="S322" s="17" t="str">
        <f>VLOOKUP(B322,SAOM!B$2:L2048,11,0)</f>
        <v>31 3844-1190</v>
      </c>
      <c r="T322" s="33"/>
      <c r="U322" s="8" t="str">
        <f>VLOOKUP(B322,SAOM!B$2:M1628,12,0)</f>
        <v>-</v>
      </c>
      <c r="V322" s="12"/>
      <c r="W322" s="8"/>
      <c r="X322" s="39"/>
      <c r="Y322" s="41"/>
      <c r="Z322" s="105" t="s">
        <v>4601</v>
      </c>
      <c r="AA322" s="42">
        <v>41078</v>
      </c>
      <c r="AB322" s="8"/>
    </row>
    <row r="323" spans="1:28" s="61" customFormat="1">
      <c r="A323" s="43">
        <v>3351</v>
      </c>
      <c r="B323" s="75">
        <v>3351</v>
      </c>
      <c r="C323" s="12">
        <v>41019</v>
      </c>
      <c r="D323" s="12">
        <v>41126</v>
      </c>
      <c r="E323" s="47">
        <f>D323+15</f>
        <v>41141</v>
      </c>
      <c r="F323" s="12">
        <v>41023</v>
      </c>
      <c r="G323" s="7" t="s">
        <v>756</v>
      </c>
      <c r="H323" s="7" t="s">
        <v>501</v>
      </c>
      <c r="I323" s="7" t="s">
        <v>503</v>
      </c>
      <c r="J323" s="8" t="s">
        <v>2946</v>
      </c>
      <c r="K323" s="8" t="s">
        <v>3052</v>
      </c>
      <c r="L323" s="8" t="s">
        <v>3053</v>
      </c>
      <c r="M323" s="9" t="str">
        <f>VLOOKUP(B323,SAOM!B$2:H1323,7,0)</f>
        <v>-</v>
      </c>
      <c r="N323" s="68">
        <v>4033</v>
      </c>
      <c r="O323" s="12" t="str">
        <f>VLOOKUP(B323,SAOM!B$2:I1323,8,0)</f>
        <v>-</v>
      </c>
      <c r="P323" s="12" t="e">
        <f>VLOOKUP(B323,AG_Lider!A$1:F1682,6,0)</f>
        <v>#N/A</v>
      </c>
      <c r="Q323" s="17" t="str">
        <f>VLOOKUP(B323,SAOM!B$2:J1323,9,0)</f>
        <v>Charles Cristian do Couto</v>
      </c>
      <c r="R323" s="12" t="str">
        <f>VLOOKUP(B323,SAOM!B$2:K1769,10,0)</f>
        <v>AVENIDA CORONEL PEDRO LINO , 645</v>
      </c>
      <c r="S323" s="17" t="str">
        <f>VLOOKUP(B323,SAOM!B$2:L2049,11,0)</f>
        <v>37 3524-2681</v>
      </c>
      <c r="T323" s="33"/>
      <c r="U323" s="8" t="str">
        <f>VLOOKUP(B323,SAOM!B$2:M1629,12,0)</f>
        <v>-</v>
      </c>
      <c r="V323" s="12"/>
      <c r="W323" s="8"/>
      <c r="X323" s="39"/>
      <c r="Y323" s="41"/>
      <c r="Z323" s="105" t="s">
        <v>4918</v>
      </c>
      <c r="AA323" s="42">
        <v>41085</v>
      </c>
      <c r="AB323" s="8"/>
    </row>
    <row r="324" spans="1:28" s="61" customFormat="1">
      <c r="A324" s="43">
        <v>3348</v>
      </c>
      <c r="B324" s="75">
        <v>3348</v>
      </c>
      <c r="C324" s="12">
        <v>41019</v>
      </c>
      <c r="D324" s="12">
        <v>41126</v>
      </c>
      <c r="E324" s="47">
        <f>D324+15</f>
        <v>41141</v>
      </c>
      <c r="F324" s="12">
        <v>41023</v>
      </c>
      <c r="G324" s="7" t="s">
        <v>756</v>
      </c>
      <c r="H324" s="7" t="s">
        <v>501</v>
      </c>
      <c r="I324" s="7" t="s">
        <v>503</v>
      </c>
      <c r="J324" s="8" t="s">
        <v>2950</v>
      </c>
      <c r="K324" s="8" t="s">
        <v>3054</v>
      </c>
      <c r="L324" s="8" t="s">
        <v>3055</v>
      </c>
      <c r="M324" s="9" t="str">
        <f>VLOOKUP(B324,SAOM!B$2:H1324,7,0)</f>
        <v>-</v>
      </c>
      <c r="N324" s="68">
        <v>4035</v>
      </c>
      <c r="O324" s="12" t="str">
        <f>VLOOKUP(B324,SAOM!B$2:I1324,8,0)</f>
        <v>-</v>
      </c>
      <c r="P324" s="12" t="e">
        <f>VLOOKUP(B324,AG_Lider!A$1:F1683,6,0)</f>
        <v>#N/A</v>
      </c>
      <c r="Q324" s="17" t="str">
        <f>VLOOKUP(B324,SAOM!B$2:J1324,9,0)</f>
        <v>Clelia Azevedo de Oliveira</v>
      </c>
      <c r="R324" s="12" t="str">
        <f>VLOOKUP(B324,SAOM!B$2:K1770,10,0)</f>
        <v xml:space="preserve"> RUA BELO HORIZONTE 187- CENTRO/ATRAS DO POSTO DE SAÚDE</v>
      </c>
      <c r="S324" s="17" t="str">
        <f>VLOOKUP(B324,SAOM!B$2:L2050,11,0)</f>
        <v>33 3627-1750</v>
      </c>
      <c r="T324" s="33"/>
      <c r="U324" s="8" t="str">
        <f>VLOOKUP(B324,SAOM!B$2:M1630,12,0)</f>
        <v>-</v>
      </c>
      <c r="V324" s="12"/>
      <c r="W324" s="8"/>
      <c r="X324" s="39"/>
      <c r="Y324" s="41"/>
      <c r="Z324" s="105" t="s">
        <v>4917</v>
      </c>
      <c r="AA324" s="42">
        <v>41023</v>
      </c>
      <c r="AB324" s="8"/>
    </row>
    <row r="325" spans="1:28" s="61" customFormat="1">
      <c r="A325" s="43">
        <v>3259</v>
      </c>
      <c r="B325" s="77" t="s">
        <v>2684</v>
      </c>
      <c r="C325" s="12">
        <v>41002</v>
      </c>
      <c r="D325" s="12">
        <f t="shared" si="23"/>
        <v>41047</v>
      </c>
      <c r="E325" s="47">
        <f>C325+60</f>
        <v>41062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2657</v>
      </c>
      <c r="K325" s="8" t="s">
        <v>666</v>
      </c>
      <c r="L325" s="8" t="s">
        <v>667</v>
      </c>
      <c r="M325" s="9" t="str">
        <f>VLOOKUP(B325,SAOM!B$2:H1289,7,0)</f>
        <v>SES-DOCO-3259</v>
      </c>
      <c r="N325" s="68">
        <v>4033</v>
      </c>
      <c r="O325" s="12">
        <f>VLOOKUP(B325,SAOM!B$2:I1289,8,0)</f>
        <v>41039</v>
      </c>
      <c r="P325" s="12" t="str">
        <f>VLOOKUP(B325,AG_Lider!A$1:F1648,6,0)</f>
        <v>AGENDADO</v>
      </c>
      <c r="Q325" s="17" t="str">
        <f>VLOOKUP(B325,SAOM!B$2:J1289,9,0)</f>
        <v>Joildo Gomes Alves de Vasconcelos</v>
      </c>
      <c r="R325" s="12" t="str">
        <f>VLOOKUP(B325,SAOM!B$2:K1735,10,0)</f>
        <v>Rua Maria Alves, 416</v>
      </c>
      <c r="S325" s="17" t="str">
        <f>VLOOKUP(B325,SAOM!B$2:L2015,11,0)</f>
        <v>38 3675-7055</v>
      </c>
      <c r="T325" s="33"/>
      <c r="U325" s="8" t="str">
        <f>VLOOKUP(B325,SAOM!B$2:M1595,12,0)</f>
        <v>00:20:0e:10:4a:0d</v>
      </c>
      <c r="V325" s="12">
        <v>41039</v>
      </c>
      <c r="W325" s="8" t="s">
        <v>2337</v>
      </c>
      <c r="X325" s="39">
        <v>41039</v>
      </c>
      <c r="Y325" s="41"/>
      <c r="Z325" s="105" t="s">
        <v>3237</v>
      </c>
      <c r="AA325" s="42">
        <v>41039</v>
      </c>
      <c r="AB325" s="8"/>
    </row>
    <row r="326" spans="1:28" s="61" customFormat="1">
      <c r="A326" s="43">
        <v>3503</v>
      </c>
      <c r="B326" s="77">
        <v>3503</v>
      </c>
      <c r="C326" s="12">
        <v>41044</v>
      </c>
      <c r="D326" s="12">
        <f t="shared" si="23"/>
        <v>41089</v>
      </c>
      <c r="E326" s="47">
        <f>C326+60</f>
        <v>41104</v>
      </c>
      <c r="F326" s="47" t="s">
        <v>503</v>
      </c>
      <c r="G326" s="7" t="s">
        <v>519</v>
      </c>
      <c r="H326" s="7" t="s">
        <v>687</v>
      </c>
      <c r="I326" s="7" t="s">
        <v>503</v>
      </c>
      <c r="J326" s="8" t="s">
        <v>3378</v>
      </c>
      <c r="K326" s="8" t="s">
        <v>3450</v>
      </c>
      <c r="L326" s="8" t="s">
        <v>3451</v>
      </c>
      <c r="M326" s="9" t="str">
        <f>VLOOKUP(B326,SAOM!B$2:H1386,7,0)</f>
        <v>SES-ENAS-3503</v>
      </c>
      <c r="N326" s="24">
        <v>4033</v>
      </c>
      <c r="O326" s="12">
        <f>VLOOKUP(B326,SAOM!B$2:I1386,8,0)</f>
        <v>41053</v>
      </c>
      <c r="P326" s="12" t="e">
        <f>VLOOKUP(B326,AG_Lider!A$1:F1745,6,0)</f>
        <v>#N/A</v>
      </c>
      <c r="Q326" s="17" t="str">
        <f>VLOOKUP(B326,SAOM!B$2:J1386,9,0)</f>
        <v>Tatiana Ribeiro de Oliveira</v>
      </c>
      <c r="R326" s="12" t="str">
        <f>VLOOKUP(B326,SAOM!B$2:K1832,10,0)</f>
        <v>Rua Maestro Benedito Lisboa, 25</v>
      </c>
      <c r="S326" s="17" t="str">
        <f>VLOOKUP(B326,SAOM!B$2:L2112,11,0)</f>
        <v>31 3751-1761</v>
      </c>
      <c r="T326" s="33"/>
      <c r="U326" s="8" t="str">
        <f>VLOOKUP(B326,SAOM!B$2:M1692,12,0)</f>
        <v>00:20:0e:10:4c:31</v>
      </c>
      <c r="V326" s="12">
        <v>41053</v>
      </c>
      <c r="W326" s="8" t="s">
        <v>3304</v>
      </c>
      <c r="X326" s="39">
        <v>41053</v>
      </c>
      <c r="Y326" s="41"/>
      <c r="Z326" s="105"/>
      <c r="AA326" s="42">
        <v>41053</v>
      </c>
      <c r="AB326" s="8" t="s">
        <v>4053</v>
      </c>
    </row>
    <row r="327" spans="1:28" s="61" customFormat="1">
      <c r="A327" s="43">
        <v>3319</v>
      </c>
      <c r="B327" s="77">
        <v>3319</v>
      </c>
      <c r="C327" s="12">
        <v>41015</v>
      </c>
      <c r="D327" s="12">
        <f t="shared" si="23"/>
        <v>41060</v>
      </c>
      <c r="E327" s="47">
        <f>C327+60</f>
        <v>41075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2781</v>
      </c>
      <c r="K327" s="8" t="s">
        <v>2820</v>
      </c>
      <c r="L327" s="8" t="s">
        <v>2821</v>
      </c>
      <c r="M327" s="9" t="str">
        <f>VLOOKUP(B327,SAOM!B$2:H1300,7,0)</f>
        <v>SES-FEHO-3319</v>
      </c>
      <c r="N327" s="68">
        <v>4033</v>
      </c>
      <c r="O327" s="12">
        <f>VLOOKUP(B327,SAOM!B$2:I1300,8,0)</f>
        <v>41036</v>
      </c>
      <c r="P327" s="12" t="e">
        <f>VLOOKUP(B327,AG_Lider!A$1:F1659,6,0)</f>
        <v>#N/A</v>
      </c>
      <c r="Q327" s="17" t="str">
        <f>VLOOKUP(B327,SAOM!B$2:J1300,9,0)</f>
        <v>Valéria Roberta Ferreira</v>
      </c>
      <c r="R327" s="12" t="str">
        <f>VLOOKUP(B327,SAOM!B$2:K1746,10,0)</f>
        <v>Rua Francisco Pereira Leite, 113</v>
      </c>
      <c r="S327" s="17" t="str">
        <f>VLOOKUP(B327,SAOM!B$2:L2026,11,0)</f>
        <v>33 3237-1420</v>
      </c>
      <c r="T327" s="33"/>
      <c r="U327" s="8" t="str">
        <f>VLOOKUP(B327,SAOM!B$2:M1606,12,0)</f>
        <v>00:20:0e:10:49:fb</v>
      </c>
      <c r="V327" s="12">
        <v>41036</v>
      </c>
      <c r="W327" s="8" t="s">
        <v>2262</v>
      </c>
      <c r="X327" s="39">
        <v>41036</v>
      </c>
      <c r="Y327" s="41"/>
      <c r="Z327" s="105"/>
      <c r="AA327" s="42">
        <v>41036</v>
      </c>
      <c r="AB327" s="8"/>
    </row>
    <row r="328" spans="1:28" s="61" customFormat="1">
      <c r="A328" s="43">
        <v>3354</v>
      </c>
      <c r="B328" s="75">
        <v>3354</v>
      </c>
      <c r="C328" s="12">
        <v>41019</v>
      </c>
      <c r="D328" s="12">
        <v>41126</v>
      </c>
      <c r="E328" s="47">
        <f>D328+15</f>
        <v>41141</v>
      </c>
      <c r="F328" s="12">
        <v>41025</v>
      </c>
      <c r="G328" s="7" t="s">
        <v>756</v>
      </c>
      <c r="H328" s="7" t="s">
        <v>501</v>
      </c>
      <c r="I328" s="7" t="s">
        <v>503</v>
      </c>
      <c r="J328" s="8" t="s">
        <v>2958</v>
      </c>
      <c r="K328" s="8" t="s">
        <v>3058</v>
      </c>
      <c r="L328" s="8" t="s">
        <v>3059</v>
      </c>
      <c r="M328" s="9" t="str">
        <f>VLOOKUP(B328,SAOM!B$2:H1328,7,0)</f>
        <v>SES-ATIA-3354</v>
      </c>
      <c r="N328" s="68">
        <v>4035</v>
      </c>
      <c r="O328" s="12">
        <f>VLOOKUP(B328,SAOM!B$2:I1328,8,0)</f>
        <v>41030</v>
      </c>
      <c r="P328" s="12" t="e">
        <f>VLOOKUP(B328,AG_Lider!A$1:F1687,6,0)</f>
        <v>#N/A</v>
      </c>
      <c r="Q328" s="17" t="str">
        <f>VLOOKUP(B328,SAOM!B$2:J1328,9,0)</f>
        <v>Luciano Lino Magalhães</v>
      </c>
      <c r="R328" s="12" t="str">
        <f>VLOOKUP(B328,SAOM!B$2:K1774,10,0)</f>
        <v xml:space="preserve">Rua João José de Almeida,66 </v>
      </c>
      <c r="S328" s="17" t="str">
        <f>VLOOKUP(B328,SAOM!B$2:L2054,11,0)</f>
        <v>33 3526-1155</v>
      </c>
      <c r="T328" s="33"/>
      <c r="U328" s="8" t="str">
        <f>VLOOKUP(B328,SAOM!B$2:M1634,12,0)</f>
        <v>-</v>
      </c>
      <c r="V328" s="12"/>
      <c r="W328" s="8"/>
      <c r="X328" s="39"/>
      <c r="Y328" s="41">
        <v>41087</v>
      </c>
      <c r="Z328" s="105" t="s">
        <v>4912</v>
      </c>
      <c r="AA328" s="42">
        <v>41087</v>
      </c>
      <c r="AB328" s="8"/>
    </row>
    <row r="329" spans="1:28" s="61" customFormat="1">
      <c r="A329" s="43">
        <v>3371</v>
      </c>
      <c r="B329" s="77">
        <v>3371</v>
      </c>
      <c r="C329" s="12">
        <v>41022</v>
      </c>
      <c r="D329" s="12">
        <f t="shared" si="23"/>
        <v>41067</v>
      </c>
      <c r="E329" s="47">
        <f t="shared" ref="E329:E338" si="26">C329+60</f>
        <v>41082</v>
      </c>
      <c r="F329" s="47" t="s">
        <v>503</v>
      </c>
      <c r="G329" s="7" t="s">
        <v>519</v>
      </c>
      <c r="H329" s="7" t="s">
        <v>501</v>
      </c>
      <c r="I329" s="7" t="s">
        <v>503</v>
      </c>
      <c r="J329" s="8" t="s">
        <v>3079</v>
      </c>
      <c r="K329" s="8" t="s">
        <v>3088</v>
      </c>
      <c r="L329" s="8" t="s">
        <v>3089</v>
      </c>
      <c r="M329" s="9" t="str">
        <f>VLOOKUP(B329,SAOM!B$2:H1339,7,0)</f>
        <v>SES-FRES-3371</v>
      </c>
      <c r="N329" s="68">
        <v>4035</v>
      </c>
      <c r="O329" s="12">
        <f>VLOOKUP(B329,SAOM!B$2:I1339,8,0)</f>
        <v>41046</v>
      </c>
      <c r="P329" s="12" t="e">
        <f>VLOOKUP(B329,AG_Lider!A$1:F1698,6,0)</f>
        <v>#N/A</v>
      </c>
      <c r="Q329" s="17" t="str">
        <f>VLOOKUP(B329,SAOM!B$2:J1339,9,0)</f>
        <v>Pablo Dias Viana</v>
      </c>
      <c r="R329" s="12" t="str">
        <f>VLOOKUP(B329,SAOM!B$2:K1785,10,0)</f>
        <v>A. Joaquim Pinheiro de Almeida, s/n</v>
      </c>
      <c r="S329" s="17" t="str">
        <f>VLOOKUP(B329,SAOM!B$2:L2065,11,0)</f>
        <v>33 3623-2004</v>
      </c>
      <c r="T329" s="33"/>
      <c r="U329" s="8" t="str">
        <f>VLOOKUP(B329,SAOM!B$2:M1645,12,0)</f>
        <v>00:20:0e:10:4a:08</v>
      </c>
      <c r="V329" s="12">
        <v>41047</v>
      </c>
      <c r="W329" s="8" t="s">
        <v>1749</v>
      </c>
      <c r="X329" s="39">
        <v>41054</v>
      </c>
      <c r="Y329" s="41"/>
      <c r="Z329" s="105" t="s">
        <v>3812</v>
      </c>
      <c r="AA329" s="42">
        <v>41054</v>
      </c>
      <c r="AB329" s="8" t="s">
        <v>4054</v>
      </c>
    </row>
    <row r="330" spans="1:28" s="61" customFormat="1">
      <c r="A330" s="43">
        <v>3372</v>
      </c>
      <c r="B330" s="77">
        <v>3372</v>
      </c>
      <c r="C330" s="12">
        <v>41022</v>
      </c>
      <c r="D330" s="12">
        <f t="shared" si="23"/>
        <v>41067</v>
      </c>
      <c r="E330" s="47">
        <f t="shared" si="26"/>
        <v>41082</v>
      </c>
      <c r="F330" s="47" t="s">
        <v>503</v>
      </c>
      <c r="G330" s="7" t="s">
        <v>519</v>
      </c>
      <c r="H330" s="7" t="s">
        <v>501</v>
      </c>
      <c r="I330" s="7" t="s">
        <v>503</v>
      </c>
      <c r="J330" s="8" t="s">
        <v>3079</v>
      </c>
      <c r="K330" s="8" t="s">
        <v>3088</v>
      </c>
      <c r="L330" s="8" t="s">
        <v>3089</v>
      </c>
      <c r="M330" s="9" t="str">
        <f>VLOOKUP(B330,SAOM!B$2:H1338,7,0)</f>
        <v>SES-FRES-3372</v>
      </c>
      <c r="N330" s="68">
        <v>4035</v>
      </c>
      <c r="O330" s="12">
        <f>VLOOKUP(B330,SAOM!B$2:I1338,8,0)</f>
        <v>41045</v>
      </c>
      <c r="P330" s="12" t="e">
        <f>VLOOKUP(B330,AG_Lider!A$1:F1697,6,0)</f>
        <v>#N/A</v>
      </c>
      <c r="Q330" s="17" t="str">
        <f>VLOOKUP(B330,SAOM!B$2:J1338,9,0)</f>
        <v>Priscilla Santos Menezes</v>
      </c>
      <c r="R330" s="12" t="str">
        <f>VLOOKUP(B330,SAOM!B$2:K1784,10,0)</f>
        <v>Av. Minas Gerais, 416</v>
      </c>
      <c r="S330" s="17" t="str">
        <f>VLOOKUP(B330,SAOM!B$2:L2064,11,0)</f>
        <v>33 3623-1425</v>
      </c>
      <c r="T330" s="33"/>
      <c r="U330" s="8" t="str">
        <f>VLOOKUP(B330,SAOM!B$2:M1644,12,0)</f>
        <v>00:20:0e:10:48:f7</v>
      </c>
      <c r="V330" s="12">
        <v>41046</v>
      </c>
      <c r="W330" s="8" t="s">
        <v>1749</v>
      </c>
      <c r="X330" s="39">
        <v>41046</v>
      </c>
      <c r="Y330" s="41"/>
      <c r="Z330" s="105"/>
      <c r="AA330" s="100">
        <v>41046</v>
      </c>
      <c r="AB330" s="8" t="s">
        <v>4047</v>
      </c>
    </row>
    <row r="331" spans="1:28" s="61" customFormat="1">
      <c r="A331" s="43">
        <v>3358</v>
      </c>
      <c r="B331" s="75">
        <v>3358</v>
      </c>
      <c r="C331" s="12">
        <v>41019</v>
      </c>
      <c r="D331" s="12">
        <v>41073</v>
      </c>
      <c r="E331" s="47">
        <f t="shared" si="26"/>
        <v>41079</v>
      </c>
      <c r="F331" s="47" t="s">
        <v>503</v>
      </c>
      <c r="G331" s="7" t="s">
        <v>519</v>
      </c>
      <c r="H331" s="7" t="s">
        <v>501</v>
      </c>
      <c r="I331" s="7" t="s">
        <v>503</v>
      </c>
      <c r="J331" s="8" t="s">
        <v>2741</v>
      </c>
      <c r="K331" s="8" t="s">
        <v>3060</v>
      </c>
      <c r="L331" s="8" t="s">
        <v>3061</v>
      </c>
      <c r="M331" s="9" t="str">
        <f>VLOOKUP(B331,SAOM!B$2:H1331,7,0)</f>
        <v>SES-BEIS-3358</v>
      </c>
      <c r="N331" s="68">
        <v>4035</v>
      </c>
      <c r="O331" s="12">
        <f>VLOOKUP(B331,SAOM!B$2:I1331,8,0)</f>
        <v>41066</v>
      </c>
      <c r="P331" s="12" t="e">
        <f>VLOOKUP(B331,AG_Lider!A$1:F1690,6,0)</f>
        <v>#N/A</v>
      </c>
      <c r="Q331" s="17" t="str">
        <f>VLOOKUP(B331,SAOM!B$2:J1331,9,0)</f>
        <v>Jaciara Melo Gonçalves</v>
      </c>
      <c r="R331" s="12" t="str">
        <f>VLOOKUP(B331,SAOM!B$2:K1777,10,0)</f>
        <v>Rua Governador Valadares, s/n</v>
      </c>
      <c r="S331" s="17" t="str">
        <f>VLOOKUP(B331,SAOM!B$2:L2057,11,0)</f>
        <v>33 3626-1230</v>
      </c>
      <c r="T331" s="33"/>
      <c r="U331" s="8" t="str">
        <f>VLOOKUP(B331,SAOM!B$2:M1637,12,0)</f>
        <v>00:20:0e:10:4c:2d</v>
      </c>
      <c r="V331" s="12">
        <v>41066</v>
      </c>
      <c r="W331" s="8" t="s">
        <v>2262</v>
      </c>
      <c r="X331" s="39">
        <v>41066</v>
      </c>
      <c r="Y331" s="41"/>
      <c r="Z331" s="105"/>
      <c r="AA331" s="42">
        <v>41066</v>
      </c>
      <c r="AB331" s="8" t="s">
        <v>4096</v>
      </c>
    </row>
    <row r="332" spans="1:28" s="61" customFormat="1">
      <c r="A332" s="43">
        <v>3359</v>
      </c>
      <c r="B332" s="75">
        <v>3359</v>
      </c>
      <c r="C332" s="12">
        <v>41019</v>
      </c>
      <c r="D332" s="12">
        <f t="shared" si="23"/>
        <v>41064</v>
      </c>
      <c r="E332" s="47">
        <f t="shared" si="26"/>
        <v>41079</v>
      </c>
      <c r="F332" s="47" t="s">
        <v>503</v>
      </c>
      <c r="G332" s="7" t="s">
        <v>519</v>
      </c>
      <c r="H332" s="7" t="s">
        <v>501</v>
      </c>
      <c r="I332" s="7" t="s">
        <v>503</v>
      </c>
      <c r="J332" s="8" t="s">
        <v>2741</v>
      </c>
      <c r="K332" s="8" t="s">
        <v>3060</v>
      </c>
      <c r="L332" s="8" t="s">
        <v>3061</v>
      </c>
      <c r="M332" s="9" t="str">
        <f>VLOOKUP(B332,SAOM!B$2:H1332,7,0)</f>
        <v>SES-BEIS-3359</v>
      </c>
      <c r="N332" s="68">
        <v>4035</v>
      </c>
      <c r="O332" s="12">
        <f>VLOOKUP(B332,SAOM!B$2:I1332,8,0)</f>
        <v>41060</v>
      </c>
      <c r="P332" s="12" t="e">
        <f>VLOOKUP(B332,AG_Lider!A$1:F1691,6,0)</f>
        <v>#N/A</v>
      </c>
      <c r="Q332" s="17" t="str">
        <f>VLOOKUP(B332,SAOM!B$2:J1332,9,0)</f>
        <v>Larissa Quaresma Rosa</v>
      </c>
      <c r="R332" s="12" t="str">
        <f>VLOOKUP(B332,SAOM!B$2:K1778,10,0)</f>
        <v>Rua Aparecido Gomes, 407</v>
      </c>
      <c r="S332" s="17" t="str">
        <f>VLOOKUP(B332,SAOM!B$2:L2058,11,0)</f>
        <v>33 3626-1201</v>
      </c>
      <c r="T332" s="33"/>
      <c r="U332" s="8" t="str">
        <f>VLOOKUP(B332,SAOM!B$2:M1638,12,0)</f>
        <v>00:20:0E:10:4C:8A</v>
      </c>
      <c r="V332" s="12">
        <v>41060</v>
      </c>
      <c r="W332" s="8" t="s">
        <v>1645</v>
      </c>
      <c r="X332" s="39">
        <v>41060</v>
      </c>
      <c r="Y332" s="41"/>
      <c r="Z332" s="105"/>
      <c r="AA332" s="42">
        <v>41060</v>
      </c>
      <c r="AB332" s="8" t="s">
        <v>4049</v>
      </c>
    </row>
    <row r="333" spans="1:28" s="61" customFormat="1">
      <c r="A333" s="43">
        <v>3361</v>
      </c>
      <c r="B333" s="75">
        <v>3361</v>
      </c>
      <c r="C333" s="12">
        <v>41019</v>
      </c>
      <c r="D333" s="12">
        <v>41073</v>
      </c>
      <c r="E333" s="47">
        <f t="shared" si="26"/>
        <v>41079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2741</v>
      </c>
      <c r="K333" s="8" t="s">
        <v>3060</v>
      </c>
      <c r="L333" s="8" t="s">
        <v>3061</v>
      </c>
      <c r="M333" s="9" t="str">
        <f>VLOOKUP(B333,SAOM!B$2:H1333,7,0)</f>
        <v>SES-BEIS-3361</v>
      </c>
      <c r="N333" s="68">
        <v>4035</v>
      </c>
      <c r="O333" s="12">
        <f>VLOOKUP(B333,SAOM!B$2:I1333,8,0)</f>
        <v>41074</v>
      </c>
      <c r="P333" s="12" t="e">
        <f>VLOOKUP(B333,AG_Lider!A$1:F1692,6,0)</f>
        <v>#N/A</v>
      </c>
      <c r="Q333" s="17" t="str">
        <f>VLOOKUP(B333,SAOM!B$2:J1333,9,0)</f>
        <v>Elizabeth Santos Rocha</v>
      </c>
      <c r="R333" s="12" t="str">
        <f>VLOOKUP(B333,SAOM!B$2:K1779,10,0)</f>
        <v>Av. Belo Horizonte, 25</v>
      </c>
      <c r="S333" s="17" t="str">
        <f>VLOOKUP(B333,SAOM!B$2:L2059,11,0)</f>
        <v>33 3626-2045</v>
      </c>
      <c r="T333" s="33"/>
      <c r="U333" s="8" t="str">
        <f>VLOOKUP(B333,SAOM!B$2:M1639,12,0)</f>
        <v>00:20:0e:10:4a:1d</v>
      </c>
      <c r="V333" s="12">
        <v>41074</v>
      </c>
      <c r="W333" s="8" t="s">
        <v>1749</v>
      </c>
      <c r="X333" s="39">
        <v>41078</v>
      </c>
      <c r="Y333" s="41"/>
      <c r="Z333" s="105" t="s">
        <v>4263</v>
      </c>
      <c r="AA333" s="42">
        <v>41078</v>
      </c>
      <c r="AB333" s="8" t="s">
        <v>4130</v>
      </c>
    </row>
    <row r="334" spans="1:28" s="61" customFormat="1">
      <c r="A334" s="43">
        <v>3362</v>
      </c>
      <c r="B334" s="75">
        <v>3362</v>
      </c>
      <c r="C334" s="12">
        <v>41019</v>
      </c>
      <c r="D334" s="12">
        <v>41073</v>
      </c>
      <c r="E334" s="47">
        <f t="shared" si="26"/>
        <v>41079</v>
      </c>
      <c r="F334" s="47" t="s">
        <v>503</v>
      </c>
      <c r="G334" s="7" t="s">
        <v>519</v>
      </c>
      <c r="H334" s="7" t="s">
        <v>501</v>
      </c>
      <c r="I334" s="7" t="s">
        <v>503</v>
      </c>
      <c r="J334" s="8" t="s">
        <v>190</v>
      </c>
      <c r="K334" s="8" t="s">
        <v>3062</v>
      </c>
      <c r="L334" s="8" t="s">
        <v>3063</v>
      </c>
      <c r="M334" s="9" t="str">
        <f>VLOOKUP(B334,SAOM!B$2:H1334,7,0)</f>
        <v>SES-CAIO-3362</v>
      </c>
      <c r="N334" s="68">
        <v>4035</v>
      </c>
      <c r="O334" s="12">
        <f>VLOOKUP(B334,SAOM!B$2:I1334,8,0)</f>
        <v>41066</v>
      </c>
      <c r="P334" s="12" t="e">
        <f>VLOOKUP(B334,AG_Lider!A$1:F1693,6,0)</f>
        <v>#N/A</v>
      </c>
      <c r="Q334" s="17" t="str">
        <f>VLOOKUP(B334,SAOM!B$2:J1334,9,0)</f>
        <v>José Fernandes Carlos Esteves</v>
      </c>
      <c r="R334" s="12" t="str">
        <f>VLOOKUP(B334,SAOM!B$2:K1780,10,0)</f>
        <v>Rua João Ferreira Coimbra, 40</v>
      </c>
      <c r="S334" s="17" t="str">
        <f>VLOOKUP(B334,SAOM!B$2:L2060,11,0)</f>
        <v>33 3513-1103</v>
      </c>
      <c r="T334" s="33"/>
      <c r="U334" s="8" t="str">
        <f>VLOOKUP(B334,SAOM!B$2:M1640,12,0)</f>
        <v>00:20:0e:10:51:de</v>
      </c>
      <c r="V334" s="12">
        <v>41066</v>
      </c>
      <c r="W334" s="8" t="s">
        <v>1749</v>
      </c>
      <c r="X334" s="39">
        <v>41066</v>
      </c>
      <c r="Y334" s="41"/>
      <c r="Z334" s="105" t="s">
        <v>4094</v>
      </c>
      <c r="AA334" s="42">
        <v>41071</v>
      </c>
      <c r="AB334" s="8" t="s">
        <v>4099</v>
      </c>
    </row>
    <row r="335" spans="1:28" s="61" customFormat="1">
      <c r="A335" s="43">
        <v>3363</v>
      </c>
      <c r="B335" s="75">
        <v>3363</v>
      </c>
      <c r="C335" s="12">
        <v>41019</v>
      </c>
      <c r="D335" s="12">
        <f t="shared" si="23"/>
        <v>41064</v>
      </c>
      <c r="E335" s="47">
        <f t="shared" si="26"/>
        <v>41079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190</v>
      </c>
      <c r="K335" s="8" t="s">
        <v>3062</v>
      </c>
      <c r="L335" s="8" t="s">
        <v>3063</v>
      </c>
      <c r="M335" s="9" t="str">
        <f>VLOOKUP(B335,SAOM!B$2:H1335,7,0)</f>
        <v>SES-CAIO-3363</v>
      </c>
      <c r="N335" s="68">
        <v>4035</v>
      </c>
      <c r="O335" s="12">
        <f>VLOOKUP(B335,SAOM!B$2:I1335,8,0)</f>
        <v>41061</v>
      </c>
      <c r="P335" s="12" t="e">
        <f>VLOOKUP(B335,AG_Lider!A$1:F1694,6,0)</f>
        <v>#N/A</v>
      </c>
      <c r="Q335" s="17" t="str">
        <f>VLOOKUP(B335,SAOM!B$2:J1335,9,0)</f>
        <v>Ana Luisa Dupim</v>
      </c>
      <c r="R335" s="12" t="str">
        <f>VLOOKUP(B335,SAOM!B$2:K1781,10,0)</f>
        <v>Rua Hidebrando Cabral, 387</v>
      </c>
      <c r="S335" s="17" t="str">
        <f>VLOOKUP(B335,SAOM!B$2:L2061,11,0)</f>
        <v>33 3513-1113</v>
      </c>
      <c r="T335" s="33"/>
      <c r="U335" s="8" t="str">
        <f>VLOOKUP(B335,SAOM!B$2:M1641,12,0)</f>
        <v>00:20:0E:10:4A:49</v>
      </c>
      <c r="V335" s="12">
        <v>41061</v>
      </c>
      <c r="W335" s="8" t="s">
        <v>1749</v>
      </c>
      <c r="X335" s="39">
        <v>41064</v>
      </c>
      <c r="Y335" s="41"/>
      <c r="Z335" s="105" t="s">
        <v>4059</v>
      </c>
      <c r="AA335" s="42">
        <v>41061</v>
      </c>
      <c r="AB335" s="8" t="s">
        <v>4060</v>
      </c>
    </row>
    <row r="336" spans="1:28" s="61" customFormat="1">
      <c r="A336" s="43">
        <v>3325</v>
      </c>
      <c r="B336" s="77">
        <v>3325</v>
      </c>
      <c r="C336" s="12">
        <v>41015</v>
      </c>
      <c r="D336" s="12">
        <f t="shared" si="23"/>
        <v>41060</v>
      </c>
      <c r="E336" s="47">
        <f t="shared" si="26"/>
        <v>41075</v>
      </c>
      <c r="F336" s="47" t="s">
        <v>503</v>
      </c>
      <c r="G336" s="7" t="s">
        <v>519</v>
      </c>
      <c r="H336" s="7" t="s">
        <v>501</v>
      </c>
      <c r="I336" s="7" t="s">
        <v>503</v>
      </c>
      <c r="J336" s="8" t="s">
        <v>2796</v>
      </c>
      <c r="K336" s="8" t="s">
        <v>2826</v>
      </c>
      <c r="L336" s="8" t="s">
        <v>2827</v>
      </c>
      <c r="M336" s="9" t="str">
        <f>VLOOKUP(B336,SAOM!B$2:H1304,7,0)</f>
        <v>SES-GUOR-3325</v>
      </c>
      <c r="N336" s="68">
        <v>4033</v>
      </c>
      <c r="O336" s="12">
        <f>VLOOKUP(B336,SAOM!B$2:I1304,8,0)</f>
        <v>41033</v>
      </c>
      <c r="P336" s="12" t="e">
        <f>VLOOKUP(B336,AG_Lider!A$1:F1663,6,0)</f>
        <v>#N/A</v>
      </c>
      <c r="Q336" s="17" t="str">
        <f>VLOOKUP(B336,SAOM!B$2:J1304,9,0)</f>
        <v>Brenner Carvalho Pena</v>
      </c>
      <c r="R336" s="12" t="str">
        <f>VLOOKUP(B336,SAOM!B$2:K1750,10,0)</f>
        <v>Rua Frei Cecilio, 1375</v>
      </c>
      <c r="S336" s="17" t="str">
        <f>VLOOKUP(B336,SAOM!B$2:L2030,11,0)</f>
        <v>38 3673-1955</v>
      </c>
      <c r="T336" s="33"/>
      <c r="U336" s="8" t="str">
        <f>VLOOKUP(B336,SAOM!B$2:M1610,12,0)</f>
        <v>00:20:0e:10:48:cf</v>
      </c>
      <c r="V336" s="12">
        <v>41033</v>
      </c>
      <c r="W336" s="8" t="s">
        <v>1645</v>
      </c>
      <c r="X336" s="39">
        <v>41033</v>
      </c>
      <c r="Y336" s="41"/>
      <c r="Z336" s="105"/>
      <c r="AA336" s="42">
        <v>41033</v>
      </c>
      <c r="AB336" s="8"/>
    </row>
    <row r="337" spans="1:28" s="61" customFormat="1">
      <c r="A337" s="43">
        <v>3326</v>
      </c>
      <c r="B337" s="77">
        <v>3326</v>
      </c>
      <c r="C337" s="12">
        <v>41015</v>
      </c>
      <c r="D337" s="12">
        <f t="shared" si="23"/>
        <v>41060</v>
      </c>
      <c r="E337" s="47">
        <f t="shared" si="26"/>
        <v>41075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2800</v>
      </c>
      <c r="K337" s="8" t="s">
        <v>2828</v>
      </c>
      <c r="L337" s="8" t="s">
        <v>2829</v>
      </c>
      <c r="M337" s="9" t="str">
        <f>VLOOKUP(B337,SAOM!B$2:H1305,7,0)</f>
        <v>SES-HERA-3326</v>
      </c>
      <c r="N337" s="68">
        <v>4033</v>
      </c>
      <c r="O337" s="12">
        <f>VLOOKUP(B337,SAOM!B$2:I1305,8,0)</f>
        <v>41031</v>
      </c>
      <c r="P337" s="12" t="e">
        <f>VLOOKUP(B337,AG_Lider!A$1:F1664,6,0)</f>
        <v>#N/A</v>
      </c>
      <c r="Q337" s="17" t="str">
        <f>VLOOKUP(B337,SAOM!B$2:J1305,9,0)</f>
        <v>Jonas Rodrigues</v>
      </c>
      <c r="R337" s="12" t="str">
        <f>VLOOKUP(B337,SAOM!B$2:K1751,10,0)</f>
        <v>Rua Fernando José Ribeiro, 67hr</v>
      </c>
      <c r="S337" s="17" t="str">
        <f>VLOOKUP(B337,SAOM!B$2:L2031,11,0)</f>
        <v>35 3457-1221</v>
      </c>
      <c r="T337" s="33"/>
      <c r="U337" s="8" t="str">
        <f>VLOOKUP(B337,SAOM!B$2:M1611,12,0)</f>
        <v>00:20:0e:10:48:81</v>
      </c>
      <c r="V337" s="12">
        <v>41031</v>
      </c>
      <c r="W337" s="8" t="s">
        <v>1979</v>
      </c>
      <c r="X337" s="39">
        <v>41031</v>
      </c>
      <c r="Y337" s="41"/>
      <c r="Z337" s="105"/>
      <c r="AA337" s="42">
        <v>41031</v>
      </c>
      <c r="AB337" s="8"/>
    </row>
    <row r="338" spans="1:28" s="61" customFormat="1">
      <c r="A338" s="43">
        <v>3327</v>
      </c>
      <c r="B338" s="77">
        <v>3327</v>
      </c>
      <c r="C338" s="12">
        <v>41015</v>
      </c>
      <c r="D338" s="12">
        <f t="shared" si="23"/>
        <v>41060</v>
      </c>
      <c r="E338" s="47">
        <f t="shared" si="26"/>
        <v>41075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2804</v>
      </c>
      <c r="K338" s="8" t="s">
        <v>2830</v>
      </c>
      <c r="L338" s="8" t="s">
        <v>2831</v>
      </c>
      <c r="M338" s="9" t="str">
        <f>VLOOKUP(B338,SAOM!B$2:H1306,7,0)</f>
        <v>SES-IAPU-3327</v>
      </c>
      <c r="N338" s="68">
        <v>4033</v>
      </c>
      <c r="O338" s="12">
        <f>VLOOKUP(B338,SAOM!B$2:I1306,8,0)</f>
        <v>41032</v>
      </c>
      <c r="P338" s="12" t="e">
        <f>VLOOKUP(B338,AG_Lider!A$1:F1665,6,0)</f>
        <v>#N/A</v>
      </c>
      <c r="Q338" s="17" t="str">
        <f>VLOOKUP(B338,SAOM!B$2:J1306,9,0)</f>
        <v>Natália Gomes de Araújo</v>
      </c>
      <c r="R338" s="12" t="str">
        <f>VLOOKUP(B338,SAOM!B$2:K1752,10,0)</f>
        <v>Rua Jaime Mafra, 117</v>
      </c>
      <c r="S338" s="17" t="str">
        <f>VLOOKUP(B338,SAOM!B$2:L2032,11,0)</f>
        <v>33 3355-1781</v>
      </c>
      <c r="T338" s="33"/>
      <c r="U338" s="8" t="str">
        <f>VLOOKUP(B338,SAOM!B$2:M1612,12,0)</f>
        <v>00:20:0e:10:48:90</v>
      </c>
      <c r="V338" s="12">
        <v>41032</v>
      </c>
      <c r="W338" s="8" t="s">
        <v>2262</v>
      </c>
      <c r="X338" s="39">
        <v>41032</v>
      </c>
      <c r="Y338" s="41"/>
      <c r="Z338" s="105"/>
      <c r="AA338" s="42">
        <v>41032</v>
      </c>
      <c r="AB338" s="8"/>
    </row>
    <row r="339" spans="1:28" s="61" customFormat="1">
      <c r="A339" s="43">
        <v>3329</v>
      </c>
      <c r="B339" s="77">
        <v>3329</v>
      </c>
      <c r="C339" s="12">
        <v>41015</v>
      </c>
      <c r="D339" s="12">
        <f t="shared" si="23"/>
        <v>41060</v>
      </c>
      <c r="E339" s="47">
        <v>41078</v>
      </c>
      <c r="F339" s="12">
        <v>41019</v>
      </c>
      <c r="G339" s="7" t="s">
        <v>519</v>
      </c>
      <c r="H339" s="7" t="s">
        <v>501</v>
      </c>
      <c r="I339" s="7" t="s">
        <v>503</v>
      </c>
      <c r="J339" s="8" t="s">
        <v>2812</v>
      </c>
      <c r="K339" s="8" t="s">
        <v>2832</v>
      </c>
      <c r="L339" s="8" t="s">
        <v>2833</v>
      </c>
      <c r="M339" s="9" t="str">
        <f>VLOOKUP(B339,SAOM!B$2:H1308,7,0)</f>
        <v>SES-IJCI-3329</v>
      </c>
      <c r="N339" s="68">
        <v>4033</v>
      </c>
      <c r="O339" s="12">
        <f>VLOOKUP(B339,SAOM!B$2:I1308,8,0)</f>
        <v>41054</v>
      </c>
      <c r="P339" s="12" t="e">
        <f>VLOOKUP(B339,AG_Lider!A$1:F1667,6,0)</f>
        <v>#N/A</v>
      </c>
      <c r="Q339" s="17" t="str">
        <f>VLOOKUP(B339,SAOM!B$2:J1308,9,0)</f>
        <v>Gustavo Garcia Cambraia</v>
      </c>
      <c r="R339" s="12" t="str">
        <f>VLOOKUP(B339,SAOM!B$2:K1754,10,0)</f>
        <v>Rua João Francisco Lopes, 430 ? Centro</v>
      </c>
      <c r="S339" s="17" t="str">
        <f>VLOOKUP(B339,SAOM!B$2:L2034,11,0)</f>
        <v>35 3843-1183</v>
      </c>
      <c r="T339" s="33"/>
      <c r="U339" s="8" t="str">
        <f>VLOOKUP(B339,SAOM!B$2:M1614,12,0)</f>
        <v>00:20:0e:10:52:a8</v>
      </c>
      <c r="V339" s="12">
        <v>41054</v>
      </c>
      <c r="W339" s="8" t="s">
        <v>1645</v>
      </c>
      <c r="X339" s="39">
        <v>41054</v>
      </c>
      <c r="Y339" s="41"/>
      <c r="Z339" s="105" t="s">
        <v>3833</v>
      </c>
      <c r="AA339" s="42">
        <v>41054</v>
      </c>
      <c r="AB339" s="8" t="s">
        <v>4049</v>
      </c>
    </row>
    <row r="340" spans="1:28" s="61" customFormat="1">
      <c r="A340" s="43">
        <v>3333</v>
      </c>
      <c r="B340" s="77">
        <v>3333</v>
      </c>
      <c r="C340" s="12">
        <v>41016</v>
      </c>
      <c r="D340" s="12">
        <f t="shared" si="23"/>
        <v>41061</v>
      </c>
      <c r="E340" s="47">
        <f t="shared" ref="E340:E371" si="27">C340+60</f>
        <v>41076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2855</v>
      </c>
      <c r="K340" s="8" t="s">
        <v>2867</v>
      </c>
      <c r="L340" s="8" t="s">
        <v>2868</v>
      </c>
      <c r="M340" s="9" t="str">
        <f>VLOOKUP(B340,SAOM!B$2:H1312,7,0)</f>
        <v>SES-ITGI-3333</v>
      </c>
      <c r="N340" s="68">
        <v>4033</v>
      </c>
      <c r="O340" s="12">
        <f>VLOOKUP(B340,SAOM!B$2:I1312,8,0)</f>
        <v>41053</v>
      </c>
      <c r="P340" s="12" t="e">
        <f>VLOOKUP(B340,AG_Lider!A$1:F1671,6,0)</f>
        <v>#N/A</v>
      </c>
      <c r="Q340" s="17" t="str">
        <f>VLOOKUP(B340,SAOM!B$2:J1312,9,0)</f>
        <v xml:space="preserve">	Mônica Aparecida Silva de Pariz</v>
      </c>
      <c r="R340" s="12" t="str">
        <f>VLOOKUP(B340,SAOM!B$2:K1758,10,0)</f>
        <v>Rua Adolfo José de Paula, 418  - Centro</v>
      </c>
      <c r="S340" s="17" t="str">
        <f>VLOOKUP(B340,SAOM!B$2:L2038,11,0)</f>
        <v>35 3534-1781</v>
      </c>
      <c r="T340" s="33"/>
      <c r="U340" s="8" t="str">
        <f>VLOOKUP(B340,SAOM!B$2:M1618,12,0)</f>
        <v>00:20:0e:10:48:9b</v>
      </c>
      <c r="V340" s="12">
        <v>41053</v>
      </c>
      <c r="W340" s="8" t="s">
        <v>1749</v>
      </c>
      <c r="X340" s="39">
        <v>41053</v>
      </c>
      <c r="Y340" s="41"/>
      <c r="Z340" s="105"/>
      <c r="AA340" s="42">
        <v>41053</v>
      </c>
      <c r="AB340" s="8" t="s">
        <v>4049</v>
      </c>
    </row>
    <row r="341" spans="1:28" s="61" customFormat="1">
      <c r="A341" s="43">
        <v>3335</v>
      </c>
      <c r="B341" s="77">
        <v>3335</v>
      </c>
      <c r="C341" s="12">
        <v>41016</v>
      </c>
      <c r="D341" s="12">
        <f t="shared" si="23"/>
        <v>41061</v>
      </c>
      <c r="E341" s="47">
        <f t="shared" si="27"/>
        <v>41076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2851</v>
      </c>
      <c r="K341" s="8" t="s">
        <v>2865</v>
      </c>
      <c r="L341" s="8" t="s">
        <v>2866</v>
      </c>
      <c r="M341" s="9" t="str">
        <f>VLOOKUP(B341,SAOM!B$2:H1311,7,0)</f>
        <v>SES-ITIM-3335</v>
      </c>
      <c r="N341" s="68">
        <v>4035</v>
      </c>
      <c r="O341" s="12">
        <f>VLOOKUP(B341,SAOM!B$2:I1311,8,0)</f>
        <v>41059</v>
      </c>
      <c r="P341" s="12" t="e">
        <f>VLOOKUP(B341,AG_Lider!A$1:F1670,6,0)</f>
        <v>#N/A</v>
      </c>
      <c r="Q341" s="17" t="str">
        <f>VLOOKUP(B341,SAOM!B$2:J1311,9,0)</f>
        <v>José de Alencar Andrade Júnior</v>
      </c>
      <c r="R341" s="12" t="str">
        <f>VLOOKUP(B341,SAOM!B$2:K1757,10,0)</f>
        <v>Rua da Bahia, 420 - Centro</v>
      </c>
      <c r="S341" s="17" t="str">
        <f>VLOOKUP(B341,SAOM!B$2:L2037,11,0)</f>
        <v>33 3734-1403</v>
      </c>
      <c r="T341" s="33"/>
      <c r="U341" s="8" t="str">
        <f>VLOOKUP(B341,SAOM!B$2:M1617,12,0)</f>
        <v>00:20:0e:10:51:eb</v>
      </c>
      <c r="V341" s="12">
        <v>41059</v>
      </c>
      <c r="W341" s="8" t="s">
        <v>2262</v>
      </c>
      <c r="X341" s="39">
        <v>41059</v>
      </c>
      <c r="Y341" s="41"/>
      <c r="Z341" s="105"/>
      <c r="AA341" s="42">
        <v>41059</v>
      </c>
      <c r="AB341" s="45" t="s">
        <v>4055</v>
      </c>
    </row>
    <row r="342" spans="1:28" s="61" customFormat="1">
      <c r="A342" s="43">
        <v>3337</v>
      </c>
      <c r="B342" s="77">
        <v>3337</v>
      </c>
      <c r="C342" s="12">
        <v>41017</v>
      </c>
      <c r="D342" s="12">
        <f t="shared" si="23"/>
        <v>41062</v>
      </c>
      <c r="E342" s="47">
        <f t="shared" si="27"/>
        <v>41077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2895</v>
      </c>
      <c r="K342" s="8" t="s">
        <v>2920</v>
      </c>
      <c r="L342" s="8" t="s">
        <v>2921</v>
      </c>
      <c r="M342" s="9" t="str">
        <f>VLOOKUP(B342,SAOM!B$2:H1317,7,0)</f>
        <v>SES-JAAR-3337</v>
      </c>
      <c r="N342" s="68">
        <v>4035</v>
      </c>
      <c r="O342" s="12">
        <f>VLOOKUP(B342,SAOM!B$2:I1317,8,0)</f>
        <v>41032</v>
      </c>
      <c r="P342" s="12" t="e">
        <f>VLOOKUP(B342,AG_Lider!A$1:F1676,6,0)</f>
        <v>#N/A</v>
      </c>
      <c r="Q342" s="17" t="str">
        <f>VLOOKUP(B342,SAOM!B$2:J1317,9,0)</f>
        <v>Flávia Gomes Silva</v>
      </c>
      <c r="R342" s="12" t="str">
        <f>VLOOKUP(B342,SAOM!B$2:K1763,10,0)</f>
        <v>Rua Ulisses Guimarães, 135</v>
      </c>
      <c r="S342" s="17" t="str">
        <f>VLOOKUP(B342,SAOM!B$2:L2043,11,0)</f>
        <v>38 3231-9103</v>
      </c>
      <c r="T342" s="33"/>
      <c r="U342" s="8" t="str">
        <f>VLOOKUP(B342,SAOM!B$2:M1623,12,0)</f>
        <v>00:20:0e:10:48:98</v>
      </c>
      <c r="V342" s="12">
        <v>41032</v>
      </c>
      <c r="W342" s="8" t="s">
        <v>3196</v>
      </c>
      <c r="X342" s="39">
        <v>41032</v>
      </c>
      <c r="Y342" s="41"/>
      <c r="Z342" s="105"/>
      <c r="AA342" s="42">
        <v>41032</v>
      </c>
      <c r="AB342" s="8"/>
    </row>
    <row r="343" spans="1:28" s="61" customFormat="1">
      <c r="A343" s="43">
        <v>3340</v>
      </c>
      <c r="B343" s="77">
        <v>3340</v>
      </c>
      <c r="C343" s="12">
        <v>41017</v>
      </c>
      <c r="D343" s="12">
        <f t="shared" ref="D343:D374" si="28">C343+45</f>
        <v>41062</v>
      </c>
      <c r="E343" s="47">
        <f t="shared" si="27"/>
        <v>41077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2883</v>
      </c>
      <c r="K343" s="8" t="s">
        <v>2914</v>
      </c>
      <c r="L343" s="8" t="s">
        <v>2915</v>
      </c>
      <c r="M343" s="9" t="str">
        <f>VLOOKUP(B343,SAOM!B$2:H1314,7,0)</f>
        <v>SES-JEIA-3340</v>
      </c>
      <c r="N343" s="68">
        <v>4033</v>
      </c>
      <c r="O343" s="12">
        <f>VLOOKUP(B343,SAOM!B$2:I1314,8,0)</f>
        <v>41032</v>
      </c>
      <c r="P343" s="12" t="e">
        <f>VLOOKUP(B343,AG_Lider!A$1:F1673,6,0)</f>
        <v>#N/A</v>
      </c>
      <c r="Q343" s="17" t="str">
        <f>VLOOKUP(B343,SAOM!B$2:J1314,9,0)</f>
        <v>Luciana Fonseca de Melo</v>
      </c>
      <c r="R343" s="12" t="str">
        <f>VLOOKUP(B343,SAOM!B$2:K1760,10,0)</f>
        <v>Rua José Dias de Castro, 74</v>
      </c>
      <c r="S343" s="17" t="str">
        <f>VLOOKUP(B343,SAOM!B$2:L2040,11,0)</f>
        <v>35 3273-1224</v>
      </c>
      <c r="T343" s="33"/>
      <c r="U343" s="8" t="str">
        <f>VLOOKUP(B343,SAOM!B$2:M1620,12,0)</f>
        <v>00:20:0e:10:48:79</v>
      </c>
      <c r="V343" s="12">
        <v>41032</v>
      </c>
      <c r="W343" s="8" t="s">
        <v>2930</v>
      </c>
      <c r="X343" s="39">
        <v>41032</v>
      </c>
      <c r="Y343" s="41"/>
      <c r="Z343" s="105"/>
      <c r="AA343" s="42">
        <v>41032</v>
      </c>
      <c r="AB343" s="8"/>
    </row>
    <row r="344" spans="1:28" s="61" customFormat="1">
      <c r="A344" s="43">
        <v>3343</v>
      </c>
      <c r="B344" s="77">
        <v>3343</v>
      </c>
      <c r="C344" s="12">
        <v>41017</v>
      </c>
      <c r="D344" s="12">
        <f t="shared" si="28"/>
        <v>41062</v>
      </c>
      <c r="E344" s="47">
        <f t="shared" si="27"/>
        <v>41077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2903</v>
      </c>
      <c r="K344" s="8" t="s">
        <v>2924</v>
      </c>
      <c r="L344" s="8" t="s">
        <v>2925</v>
      </c>
      <c r="M344" s="9" t="str">
        <f>VLOOKUP(B344,SAOM!B$2:H1319,7,0)</f>
        <v>SES-LAAR-3343</v>
      </c>
      <c r="N344" s="68">
        <v>4033</v>
      </c>
      <c r="O344" s="12">
        <f>VLOOKUP(B344,SAOM!B$2:I1319,8,0)</f>
        <v>41032</v>
      </c>
      <c r="P344" s="12" t="e">
        <f>VLOOKUP(B344,AG_Lider!A$1:F1678,6,0)</f>
        <v>#N/A</v>
      </c>
      <c r="Q344" s="17" t="str">
        <f>VLOOKUP(B344,SAOM!B$2:J1319,9,0)</f>
        <v>Anália Fernandes de Matos Willemen</v>
      </c>
      <c r="R344" s="12" t="str">
        <f>VLOOKUP(B344,SAOM!B$2:K1765,10,0)</f>
        <v>Praça Magalhães Pinto, 68</v>
      </c>
      <c r="S344" s="17" t="str">
        <f>VLOOKUP(B344,SAOM!B$2:L2045,11,0)</f>
        <v>34 3812-1255</v>
      </c>
      <c r="T344" s="33"/>
      <c r="U344" s="8" t="str">
        <f>VLOOKUP(B344,SAOM!B$2:M1625,12,0)</f>
        <v>00:20:0e:10:49:e0</v>
      </c>
      <c r="V344" s="12">
        <v>41032</v>
      </c>
      <c r="W344" s="8" t="s">
        <v>1645</v>
      </c>
      <c r="X344" s="39">
        <v>41032</v>
      </c>
      <c r="Y344" s="41"/>
      <c r="Z344" s="105"/>
      <c r="AA344" s="42">
        <v>41032</v>
      </c>
      <c r="AB344" s="8"/>
    </row>
    <row r="345" spans="1:28" s="61" customFormat="1">
      <c r="A345" s="43">
        <v>3388</v>
      </c>
      <c r="B345" s="75">
        <v>3388</v>
      </c>
      <c r="C345" s="12">
        <v>41024</v>
      </c>
      <c r="D345" s="12">
        <f t="shared" si="28"/>
        <v>41069</v>
      </c>
      <c r="E345" s="47">
        <f t="shared" si="27"/>
        <v>41084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3118</v>
      </c>
      <c r="K345" s="8" t="s">
        <v>3184</v>
      </c>
      <c r="L345" s="8" t="s">
        <v>3185</v>
      </c>
      <c r="M345" s="9" t="str">
        <f>VLOOKUP(B345,SAOM!B$2:H1345,7,0)</f>
        <v>SES-CAIS-3388</v>
      </c>
      <c r="N345" s="68">
        <v>4033</v>
      </c>
      <c r="O345" s="12">
        <f>VLOOKUP(B345,SAOM!B$2:I1345,8,0)</f>
        <v>41060</v>
      </c>
      <c r="P345" s="12" t="e">
        <f>VLOOKUP(B345,AG_Lider!A$1:F1704,6,0)</f>
        <v>#N/A</v>
      </c>
      <c r="Q345" s="17" t="str">
        <f>VLOOKUP(B345,SAOM!B$2:J1345,9,0)</f>
        <v>Lidieine Gonçalves Kataguiri</v>
      </c>
      <c r="R345" s="12" t="str">
        <f>VLOOKUP(B345,SAOM!B$2:K1791,10,0)</f>
        <v>Av. 117, 179</v>
      </c>
      <c r="S345" s="17" t="str">
        <f>VLOOKUP(B345,SAOM!B$2:L2071,11,0)</f>
        <v>34 3263-0351</v>
      </c>
      <c r="T345" s="33"/>
      <c r="U345" s="8" t="str">
        <f>VLOOKUP(B345,SAOM!B$2:M1651,12,0)</f>
        <v>00:20:0e:10:52:b9</v>
      </c>
      <c r="V345" s="12">
        <v>41059</v>
      </c>
      <c r="W345" s="8" t="s">
        <v>2470</v>
      </c>
      <c r="X345" s="39">
        <v>41060</v>
      </c>
      <c r="Y345" s="41"/>
      <c r="Z345" s="105" t="s">
        <v>4031</v>
      </c>
      <c r="AA345" s="42">
        <v>41060</v>
      </c>
      <c r="AB345" s="8" t="s">
        <v>4047</v>
      </c>
    </row>
    <row r="346" spans="1:28" s="61" customFormat="1">
      <c r="A346" s="43">
        <v>3508</v>
      </c>
      <c r="B346" s="77">
        <v>3508</v>
      </c>
      <c r="C346" s="12">
        <v>41044</v>
      </c>
      <c r="D346" s="12">
        <f t="shared" si="28"/>
        <v>41089</v>
      </c>
      <c r="E346" s="47">
        <f t="shared" si="27"/>
        <v>41104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2063</v>
      </c>
      <c r="K346" s="8" t="s">
        <v>1076</v>
      </c>
      <c r="L346" s="8" t="s">
        <v>1077</v>
      </c>
      <c r="M346" s="9" t="str">
        <f>VLOOKUP(B346,SAOM!B$2:H1391,7,0)</f>
        <v>SES-LADA-3508</v>
      </c>
      <c r="N346" s="24">
        <v>4033</v>
      </c>
      <c r="O346" s="12">
        <f>VLOOKUP(B346,SAOM!B$2:I1391,8,0)</f>
        <v>41051</v>
      </c>
      <c r="P346" s="12" t="e">
        <f>VLOOKUP(B346,AG_Lider!A$1:F1750,6,0)</f>
        <v>#N/A</v>
      </c>
      <c r="Q346" s="17" t="str">
        <f>VLOOKUP(B346,SAOM!B$2:J1391,9,0)</f>
        <v>Marli Aparecida de Resende Campos</v>
      </c>
      <c r="R346" s="12" t="str">
        <f>VLOOKUP(B346,SAOM!B$2:K1837,10,0)</f>
        <v>Praça Conego Agostinho, 389</v>
      </c>
      <c r="S346" s="17" t="str">
        <f>VLOOKUP(B346,SAOM!B$2:L2117,11,0)</f>
        <v>32 3363-2090</v>
      </c>
      <c r="T346" s="33"/>
      <c r="U346" s="8" t="str">
        <f>VLOOKUP(B346,SAOM!B$2:M1697,12,0)</f>
        <v>00:20:0e:10:4a:53</v>
      </c>
      <c r="V346" s="12">
        <v>41053</v>
      </c>
      <c r="W346" s="8" t="s">
        <v>2337</v>
      </c>
      <c r="X346" s="39">
        <v>41053</v>
      </c>
      <c r="Y346" s="41"/>
      <c r="Z346" s="105"/>
      <c r="AA346" s="42">
        <v>41053</v>
      </c>
      <c r="AB346" s="8" t="s">
        <v>4049</v>
      </c>
    </row>
    <row r="347" spans="1:28" s="61" customFormat="1">
      <c r="A347" s="43">
        <v>3344</v>
      </c>
      <c r="B347" s="77">
        <v>3344</v>
      </c>
      <c r="C347" s="12">
        <v>41017</v>
      </c>
      <c r="D347" s="12">
        <f t="shared" si="28"/>
        <v>41062</v>
      </c>
      <c r="E347" s="47">
        <f t="shared" si="27"/>
        <v>41077</v>
      </c>
      <c r="F347" s="47" t="s">
        <v>503</v>
      </c>
      <c r="G347" s="7" t="s">
        <v>519</v>
      </c>
      <c r="H347" s="7" t="s">
        <v>501</v>
      </c>
      <c r="I347" s="7" t="s">
        <v>503</v>
      </c>
      <c r="J347" s="8" t="s">
        <v>2907</v>
      </c>
      <c r="K347" s="8" t="s">
        <v>2926</v>
      </c>
      <c r="L347" s="8" t="s">
        <v>2927</v>
      </c>
      <c r="M347" s="9" t="str">
        <f>VLOOKUP(B347,SAOM!B$2:H1320,7,0)</f>
        <v>SES-LERA-3344</v>
      </c>
      <c r="N347" s="68">
        <v>4033</v>
      </c>
      <c r="O347" s="12">
        <f>VLOOKUP(B347,SAOM!B$2:I1320,8,0)</f>
        <v>41031</v>
      </c>
      <c r="P347" s="12" t="e">
        <f>VLOOKUP(B347,AG_Lider!A$1:F1679,6,0)</f>
        <v>#N/A</v>
      </c>
      <c r="Q347" s="17" t="str">
        <f>VLOOKUP(B347,SAOM!B$2:J1320,9,0)</f>
        <v>Silvia Regina Prado de F. Barcelos</v>
      </c>
      <c r="R347" s="12" t="str">
        <f>VLOOKUP(B347,SAOM!B$2:K1766,10,0)</f>
        <v>Rua Ernesto Ferreira, 21</v>
      </c>
      <c r="S347" s="17" t="str">
        <f>VLOOKUP(B347,SAOM!B$2:L2046,11,0)</f>
        <v>37 3277-1363</v>
      </c>
      <c r="T347" s="33"/>
      <c r="U347" s="8" t="str">
        <f>VLOOKUP(B347,SAOM!B$2:M1626,12,0)</f>
        <v>00:20:0e:10:48:be</v>
      </c>
      <c r="V347" s="12">
        <v>41031</v>
      </c>
      <c r="W347" s="8" t="s">
        <v>2337</v>
      </c>
      <c r="X347" s="39">
        <v>41031</v>
      </c>
      <c r="Y347" s="41"/>
      <c r="Z347" s="105"/>
      <c r="AA347" s="42">
        <v>41031</v>
      </c>
      <c r="AB347" s="8"/>
    </row>
    <row r="348" spans="1:28" s="61" customFormat="1">
      <c r="A348" s="43">
        <v>3349</v>
      </c>
      <c r="B348" s="77">
        <v>3349</v>
      </c>
      <c r="C348" s="12">
        <v>41019</v>
      </c>
      <c r="D348" s="12">
        <f t="shared" si="28"/>
        <v>41064</v>
      </c>
      <c r="E348" s="47">
        <f t="shared" si="27"/>
        <v>41079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2954</v>
      </c>
      <c r="K348" s="8" t="s">
        <v>3056</v>
      </c>
      <c r="L348" s="8" t="s">
        <v>3057</v>
      </c>
      <c r="M348" s="9" t="str">
        <f>VLOOKUP(B348,SAOM!B$2:H1325,7,0)</f>
        <v>SES-MAGA-3349</v>
      </c>
      <c r="N348" s="68">
        <v>4035</v>
      </c>
      <c r="O348" s="12">
        <f>VLOOKUP(B348,SAOM!B$2:I1325,8,0)</f>
        <v>41033</v>
      </c>
      <c r="P348" s="12" t="e">
        <f>VLOOKUP(B348,AG_Lider!A$1:F1684,6,0)</f>
        <v>#N/A</v>
      </c>
      <c r="Q348" s="17" t="str">
        <f>VLOOKUP(B348,SAOM!B$2:J1325,9,0)</f>
        <v>Maria do Carmo Dourado Neta</v>
      </c>
      <c r="R348" s="12" t="str">
        <f>VLOOKUP(B348,SAOM!B$2:K1771,10,0)</f>
        <v>Rua Conselheiro Saraiva, 40</v>
      </c>
      <c r="S348" s="17" t="str">
        <f>VLOOKUP(B348,SAOM!B$2:L2051,11,0)</f>
        <v>38 3615-2646</v>
      </c>
      <c r="T348" s="33"/>
      <c r="U348" s="8" t="str">
        <f>VLOOKUP(B348,SAOM!B$2:M1631,12,0)</f>
        <v>00:20:0e:10:45:5f</v>
      </c>
      <c r="V348" s="12">
        <v>41033</v>
      </c>
      <c r="W348" s="8" t="s">
        <v>2337</v>
      </c>
      <c r="X348" s="39">
        <v>41036</v>
      </c>
      <c r="Y348" s="41"/>
      <c r="Z348" s="105" t="s">
        <v>3226</v>
      </c>
      <c r="AA348" s="42">
        <v>41036</v>
      </c>
      <c r="AB348" s="8"/>
    </row>
    <row r="349" spans="1:28" s="61" customFormat="1">
      <c r="A349" s="43">
        <v>3373</v>
      </c>
      <c r="B349" s="77">
        <v>3373</v>
      </c>
      <c r="C349" s="12">
        <v>41022</v>
      </c>
      <c r="D349" s="12">
        <f t="shared" si="28"/>
        <v>41067</v>
      </c>
      <c r="E349" s="47">
        <f t="shared" si="27"/>
        <v>41082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3072</v>
      </c>
      <c r="K349" s="8" t="s">
        <v>3086</v>
      </c>
      <c r="L349" s="8" t="s">
        <v>3087</v>
      </c>
      <c r="M349" s="9" t="str">
        <f>VLOOKUP(B349,SAOM!B$2:H1336,7,0)</f>
        <v>SES-PAAO-3373</v>
      </c>
      <c r="N349" s="68">
        <v>4035</v>
      </c>
      <c r="O349" s="12">
        <f>VLOOKUP(B349,SAOM!B$2:I1336,8,0)</f>
        <v>41039</v>
      </c>
      <c r="P349" s="12" t="e">
        <f>VLOOKUP(B349,AG_Lider!A$1:F1695,6,0)</f>
        <v>#N/A</v>
      </c>
      <c r="Q349" s="17" t="str">
        <f>VLOOKUP(B349,SAOM!B$2:J1336,9,0)</f>
        <v>Heidi Cordeiro</v>
      </c>
      <c r="R349" s="12" t="str">
        <f>VLOOKUP(B349,SAOM!B$2:K1782,10,0)</f>
        <v>Av. Valdir Pinheiro Cangussu, 99</v>
      </c>
      <c r="S349" s="17" t="str">
        <f>VLOOKUP(B349,SAOM!B$2:L2062,11,0)</f>
        <v>33 3535-4003</v>
      </c>
      <c r="T349" s="33"/>
      <c r="U349" s="8" t="str">
        <f>VLOOKUP(B349,SAOM!B$2:M1642,12,0)</f>
        <v>00:20:0e:10:49:b4</v>
      </c>
      <c r="V349" s="12">
        <v>41039</v>
      </c>
      <c r="W349" s="8" t="s">
        <v>1749</v>
      </c>
      <c r="X349" s="39">
        <v>41040</v>
      </c>
      <c r="Y349" s="41"/>
      <c r="Z349" s="105" t="s">
        <v>3319</v>
      </c>
      <c r="AA349" s="42">
        <v>41040</v>
      </c>
      <c r="AB349" s="8"/>
    </row>
    <row r="350" spans="1:28" s="61" customFormat="1">
      <c r="A350" s="43">
        <v>3374</v>
      </c>
      <c r="B350" s="77">
        <v>3374</v>
      </c>
      <c r="C350" s="12">
        <v>41022</v>
      </c>
      <c r="D350" s="12">
        <f t="shared" si="28"/>
        <v>41067</v>
      </c>
      <c r="E350" s="47">
        <f t="shared" si="27"/>
        <v>41082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3072</v>
      </c>
      <c r="K350" s="8" t="s">
        <v>3086</v>
      </c>
      <c r="L350" s="8" t="s">
        <v>3087</v>
      </c>
      <c r="M350" s="9" t="str">
        <f>VLOOKUP(B350,SAOM!B$2:H1337,7,0)</f>
        <v>SES-PAAO-3374</v>
      </c>
      <c r="N350" s="68">
        <v>4035</v>
      </c>
      <c r="O350" s="12">
        <f>VLOOKUP(B350,SAOM!B$2:I1337,8,0)</f>
        <v>41038</v>
      </c>
      <c r="P350" s="12" t="e">
        <f>VLOOKUP(B350,AG_Lider!A$1:F1696,6,0)</f>
        <v>#N/A</v>
      </c>
      <c r="Q350" s="17" t="str">
        <f>VLOOKUP(B350,SAOM!B$2:J1337,9,0)</f>
        <v>Neide Idalina</v>
      </c>
      <c r="R350" s="12" t="str">
        <f>VLOOKUP(B350,SAOM!B$2:K1783,10,0)</f>
        <v>Rua Alagoas, s/n</v>
      </c>
      <c r="S350" s="17" t="str">
        <f>VLOOKUP(B350,SAOM!B$2:L2063,11,0)</f>
        <v>33 8816-4206</v>
      </c>
      <c r="T350" s="33"/>
      <c r="U350" s="8" t="str">
        <f>VLOOKUP(B350,SAOM!B$2:M1643,12,0)</f>
        <v>00:20:0e:10:48:46</v>
      </c>
      <c r="V350" s="12">
        <v>41039</v>
      </c>
      <c r="W350" s="8" t="s">
        <v>1749</v>
      </c>
      <c r="X350" s="39">
        <v>41039</v>
      </c>
      <c r="Y350" s="41"/>
      <c r="Z350" s="105"/>
      <c r="AA350" s="42">
        <v>41039</v>
      </c>
      <c r="AB350" s="8"/>
    </row>
    <row r="351" spans="1:28" s="61" customFormat="1">
      <c r="A351" s="43">
        <v>3376</v>
      </c>
      <c r="B351" s="75">
        <v>3376</v>
      </c>
      <c r="C351" s="12">
        <v>41024</v>
      </c>
      <c r="D351" s="12">
        <f t="shared" si="28"/>
        <v>41069</v>
      </c>
      <c r="E351" s="47">
        <f t="shared" si="27"/>
        <v>41084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3175</v>
      </c>
      <c r="K351" s="8" t="s">
        <v>3192</v>
      </c>
      <c r="L351" s="8" t="s">
        <v>3193</v>
      </c>
      <c r="M351" s="9" t="str">
        <f>VLOOKUP(B351,SAOM!B$2:H1351,7,0)</f>
        <v>SES-SAAS-3376</v>
      </c>
      <c r="N351" s="89">
        <v>4035</v>
      </c>
      <c r="O351" s="12">
        <f>VLOOKUP(B351,SAOM!B$2:I1351,8,0)</f>
        <v>41060</v>
      </c>
      <c r="P351" s="12" t="e">
        <f>VLOOKUP(B351,AG_Lider!A$1:F1710,6,0)</f>
        <v>#N/A</v>
      </c>
      <c r="Q351" s="17" t="str">
        <f>VLOOKUP(B351,SAOM!B$2:J1351,9,0)</f>
        <v>Thatiany Soares Silva</v>
      </c>
      <c r="R351" s="12" t="str">
        <f>VLOOKUP(B351,SAOM!B$2:K1797,10,0)</f>
        <v>Rua Marechal Floriano Peixoto, s/n</v>
      </c>
      <c r="S351" s="17" t="str">
        <f>VLOOKUP(B351,SAOM!B$2:L2077,11,0)</f>
        <v>33 3626-9002</v>
      </c>
      <c r="T351" s="33"/>
      <c r="U351" s="8" t="str">
        <f>VLOOKUP(B351,SAOM!B$2:M1657,12,0)</f>
        <v>00:20:0e:10:51:d1</v>
      </c>
      <c r="V351" s="12">
        <v>41060</v>
      </c>
      <c r="W351" s="8" t="s">
        <v>2262</v>
      </c>
      <c r="X351" s="39">
        <v>41060</v>
      </c>
      <c r="Y351" s="41"/>
      <c r="Z351" s="105"/>
      <c r="AA351" s="42">
        <v>41060</v>
      </c>
      <c r="AB351" s="8" t="s">
        <v>4048</v>
      </c>
    </row>
    <row r="352" spans="1:28" s="61" customFormat="1">
      <c r="A352" s="43">
        <v>3375</v>
      </c>
      <c r="B352" s="75">
        <v>3375</v>
      </c>
      <c r="C352" s="12">
        <v>41024</v>
      </c>
      <c r="D352" s="12">
        <f t="shared" si="28"/>
        <v>41069</v>
      </c>
      <c r="E352" s="47">
        <f t="shared" si="27"/>
        <v>41084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3175</v>
      </c>
      <c r="K352" s="8" t="s">
        <v>3192</v>
      </c>
      <c r="L352" s="8" t="s">
        <v>3193</v>
      </c>
      <c r="M352" s="9" t="str">
        <f>VLOOKUP(B352,SAOM!B$2:H1352,7,0)</f>
        <v>SES-SAAS-3375</v>
      </c>
      <c r="N352" s="89">
        <v>4035</v>
      </c>
      <c r="O352" s="12">
        <f>VLOOKUP(B352,SAOM!B$2:I1352,8,0)</f>
        <v>41060</v>
      </c>
      <c r="P352" s="12" t="e">
        <f>VLOOKUP(B352,AG_Lider!A$1:F1711,6,0)</f>
        <v>#N/A</v>
      </c>
      <c r="Q352" s="17" t="str">
        <f>VLOOKUP(B352,SAOM!B$2:J1352,9,0)</f>
        <v>Juliane Mota da Cruz</v>
      </c>
      <c r="R352" s="12" t="str">
        <f>VLOOKUP(B352,SAOM!B$2:K1798,10,0)</f>
        <v>Rua Princesa Isabel, s/n</v>
      </c>
      <c r="S352" s="17" t="str">
        <f>VLOOKUP(B352,SAOM!B$2:L2078,11,0)</f>
        <v>33 3626-9002</v>
      </c>
      <c r="T352" s="33"/>
      <c r="U352" s="8" t="str">
        <f>VLOOKUP(B352,SAOM!B$2:M1658,12,0)</f>
        <v>00:20:0e:10:52:08</v>
      </c>
      <c r="V352" s="12">
        <v>41060</v>
      </c>
      <c r="W352" s="8" t="s">
        <v>2262</v>
      </c>
      <c r="X352" s="39">
        <v>41061</v>
      </c>
      <c r="Y352" s="41"/>
      <c r="Z352" s="105"/>
      <c r="AA352" s="42">
        <v>41061</v>
      </c>
      <c r="AB352" s="8" t="s">
        <v>4058</v>
      </c>
    </row>
    <row r="353" spans="1:28" s="61" customFormat="1">
      <c r="A353" s="43">
        <v>3453</v>
      </c>
      <c r="B353" s="75">
        <v>3453</v>
      </c>
      <c r="C353" s="12">
        <v>41037</v>
      </c>
      <c r="D353" s="12">
        <f t="shared" si="28"/>
        <v>41082</v>
      </c>
      <c r="E353" s="47">
        <f t="shared" si="27"/>
        <v>41097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3245</v>
      </c>
      <c r="K353" s="8" t="s">
        <v>3297</v>
      </c>
      <c r="L353" s="8" t="s">
        <v>3298</v>
      </c>
      <c r="M353" s="9" t="str">
        <f>VLOOKUP(B353,SAOM!B$2:H1353,7,0)</f>
        <v>SES-LACE-3453</v>
      </c>
      <c r="N353" s="9">
        <v>4035</v>
      </c>
      <c r="O353" s="12">
        <f>VLOOKUP(B353,SAOM!B$2:I1353,8,0)</f>
        <v>41085</v>
      </c>
      <c r="P353" s="12" t="e">
        <f>VLOOKUP(B353,AG_Lider!A$1:F1712,6,0)</f>
        <v>#N/A</v>
      </c>
      <c r="Q353" s="17" t="str">
        <f>VLOOKUP(B353,SAOM!B$2:J1353,9,0)</f>
        <v>Leidiane do Carmo Teixeira Cimini</v>
      </c>
      <c r="R353" s="12" t="str">
        <f>VLOOKUP(B353,SAOM!B$2:K1799,10,0)</f>
        <v>Rua I, 216</v>
      </c>
      <c r="S353" s="17" t="str">
        <f>VLOOKUP(B353,SAOM!B$2:L2079,11,0)</f>
        <v>38 3759-1263</v>
      </c>
      <c r="T353" s="33"/>
      <c r="U353" s="8" t="str">
        <f>VLOOKUP(B353,SAOM!B$2:M1659,12,0)</f>
        <v>00:20:0e:10:52:4f</v>
      </c>
      <c r="V353" s="12">
        <v>41085</v>
      </c>
      <c r="W353" s="8" t="s">
        <v>4669</v>
      </c>
      <c r="X353" s="39">
        <v>41085</v>
      </c>
      <c r="Y353" s="41"/>
      <c r="Z353" s="102"/>
      <c r="AA353" s="42">
        <v>41085</v>
      </c>
      <c r="AB353" s="8" t="s">
        <v>4668</v>
      </c>
    </row>
    <row r="354" spans="1:28" s="61" customFormat="1">
      <c r="A354" s="43">
        <v>3450</v>
      </c>
      <c r="B354" s="75">
        <v>3450</v>
      </c>
      <c r="C354" s="12">
        <v>41037</v>
      </c>
      <c r="D354" s="12">
        <f t="shared" si="28"/>
        <v>41082</v>
      </c>
      <c r="E354" s="47">
        <f t="shared" si="27"/>
        <v>41097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2143</v>
      </c>
      <c r="K354" s="8" t="s">
        <v>3299</v>
      </c>
      <c r="L354" s="8" t="s">
        <v>3300</v>
      </c>
      <c r="M354" s="9" t="str">
        <f>VLOOKUP(B354,SAOM!B$2:H1354,7,0)</f>
        <v>SES-BURO-3450</v>
      </c>
      <c r="N354" s="9">
        <v>4035</v>
      </c>
      <c r="O354" s="12">
        <f>VLOOKUP(B354,SAOM!B$2:I1354,8,0)</f>
        <v>41082</v>
      </c>
      <c r="P354" s="12" t="e">
        <f>VLOOKUP(B354,AG_Lider!A$1:F1713,6,0)</f>
        <v>#N/A</v>
      </c>
      <c r="Q354" s="17" t="str">
        <f>VLOOKUP(B354,SAOM!B$2:J1354,9,0)</f>
        <v>Vinicius Silveira Dourado</v>
      </c>
      <c r="R354" s="12" t="str">
        <f>VLOOKUP(B354,SAOM!B$2:K1800,10,0)</f>
        <v>Av. Brasil, 108</v>
      </c>
      <c r="S354" s="17" t="str">
        <f>VLOOKUP(B354,SAOM!B$2:L2080,11,0)</f>
        <v>38 3742-1116</v>
      </c>
      <c r="T354" s="33"/>
      <c r="U354" s="8" t="str">
        <f>VLOOKUP(B354,SAOM!B$2:M1660,12,0)</f>
        <v>00:20:0e:10:52:0a</v>
      </c>
      <c r="V354" s="12">
        <v>41082</v>
      </c>
      <c r="W354" s="8" t="s">
        <v>3097</v>
      </c>
      <c r="X354" s="39">
        <v>41082</v>
      </c>
      <c r="Y354" s="41"/>
      <c r="Z354" s="105"/>
      <c r="AA354" s="42">
        <v>41082</v>
      </c>
      <c r="AB354" s="8" t="s">
        <v>4660</v>
      </c>
    </row>
    <row r="355" spans="1:28" s="50" customFormat="1">
      <c r="A355" s="43">
        <v>3451</v>
      </c>
      <c r="B355" s="77">
        <v>3451</v>
      </c>
      <c r="C355" s="47">
        <v>41037</v>
      </c>
      <c r="D355" s="47">
        <f t="shared" si="28"/>
        <v>41082</v>
      </c>
      <c r="E355" s="47">
        <f t="shared" si="27"/>
        <v>41097</v>
      </c>
      <c r="F355" s="47">
        <v>41043</v>
      </c>
      <c r="G355" s="44" t="s">
        <v>768</v>
      </c>
      <c r="H355" s="44" t="s">
        <v>501</v>
      </c>
      <c r="I355" s="44" t="s">
        <v>508</v>
      </c>
      <c r="J355" s="45" t="s">
        <v>3507</v>
      </c>
      <c r="K355" s="45" t="s">
        <v>1053</v>
      </c>
      <c r="L355" s="45" t="s">
        <v>1054</v>
      </c>
      <c r="M355" s="82" t="str">
        <f>VLOOKUP(B355,SAOM!B$2:H1355,7,0)</f>
        <v>SES-IBAI-3451</v>
      </c>
      <c r="N355" s="82">
        <v>4033</v>
      </c>
      <c r="O355" s="47" t="str">
        <f>VLOOKUP(B355,SAOM!B$2:I1355,8,0)</f>
        <v>-</v>
      </c>
      <c r="P355" s="47" t="e">
        <f>VLOOKUP(B355,AG_Lider!A$1:F1714,6,0)</f>
        <v>#N/A</v>
      </c>
      <c r="Q355" s="84" t="str">
        <f>VLOOKUP(B355,SAOM!B$2:J1355,9,0)</f>
        <v>Gilson Moreira de Jesus</v>
      </c>
      <c r="R355" s="47" t="str">
        <f>VLOOKUP(B355,SAOM!B$2:K1801,10,0)</f>
        <v>Rua 8 de dezembro, 272</v>
      </c>
      <c r="S355" s="84" t="str">
        <f>VLOOKUP(B355,SAOM!B$2:L2081,11,0)</f>
        <v>38 3746-1191</v>
      </c>
      <c r="T355" s="48"/>
      <c r="U355" s="45" t="str">
        <f>VLOOKUP(B355,SAOM!B$2:M1661,12,0)</f>
        <v>-</v>
      </c>
      <c r="V355" s="47"/>
      <c r="W355" s="45"/>
      <c r="X355" s="49"/>
      <c r="Y355" s="66"/>
      <c r="Z355" s="109" t="s">
        <v>3320</v>
      </c>
      <c r="AA355" s="67">
        <v>41043</v>
      </c>
      <c r="AB355" s="45"/>
    </row>
    <row r="356" spans="1:28" s="61" customFormat="1">
      <c r="A356" s="43">
        <v>3452</v>
      </c>
      <c r="B356" s="75">
        <v>3452</v>
      </c>
      <c r="C356" s="12">
        <v>41037</v>
      </c>
      <c r="D356" s="12">
        <f t="shared" si="28"/>
        <v>41082</v>
      </c>
      <c r="E356" s="47">
        <f>D356+15</f>
        <v>41097</v>
      </c>
      <c r="F356" s="47" t="s">
        <v>503</v>
      </c>
      <c r="G356" s="7" t="s">
        <v>685</v>
      </c>
      <c r="H356" s="7" t="s">
        <v>501</v>
      </c>
      <c r="I356" s="7" t="s">
        <v>503</v>
      </c>
      <c r="J356" s="8" t="s">
        <v>3507</v>
      </c>
      <c r="K356" s="8" t="s">
        <v>1053</v>
      </c>
      <c r="L356" s="8" t="s">
        <v>1054</v>
      </c>
      <c r="M356" s="9" t="str">
        <f>VLOOKUP(B356,SAOM!B$2:H1356,7,0)</f>
        <v>SES-IBIA-3452</v>
      </c>
      <c r="N356" s="9">
        <v>4033</v>
      </c>
      <c r="O356" s="12">
        <f>VLOOKUP(B356,SAOM!B$2:I1356,8,0)</f>
        <v>41093</v>
      </c>
      <c r="P356" s="12" t="e">
        <f>VLOOKUP(B356,AG_Lider!A$1:F1715,6,0)</f>
        <v>#N/A</v>
      </c>
      <c r="Q356" s="17" t="str">
        <f>VLOOKUP(B356,SAOM!B$2:J1356,9,0)</f>
        <v>Célia Pereira Magalhães</v>
      </c>
      <c r="R356" s="12" t="str">
        <f>VLOOKUP(B356,SAOM!B$2:K1802,10,0)</f>
        <v>Rua A, s/n</v>
      </c>
      <c r="S356" s="17" t="str">
        <f>VLOOKUP(B356,SAOM!B$2:L2082,11,0)</f>
        <v>38 3746-1191</v>
      </c>
      <c r="T356" s="33"/>
      <c r="U356" s="8" t="str">
        <f>VLOOKUP(B356,SAOM!B$2:M1662,12,0)</f>
        <v>-</v>
      </c>
      <c r="V356" s="12"/>
      <c r="W356" s="8"/>
      <c r="X356" s="39"/>
      <c r="Y356" s="41"/>
      <c r="Z356" s="105"/>
      <c r="AA356" s="42"/>
      <c r="AB356" s="8"/>
    </row>
    <row r="357" spans="1:28" s="61" customFormat="1">
      <c r="A357" s="43">
        <v>3448</v>
      </c>
      <c r="B357" s="75">
        <v>3448</v>
      </c>
      <c r="C357" s="12">
        <v>41037</v>
      </c>
      <c r="D357" s="12">
        <f t="shared" si="28"/>
        <v>41082</v>
      </c>
      <c r="E357" s="47">
        <f t="shared" si="27"/>
        <v>41097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2143</v>
      </c>
      <c r="K357" s="8" t="s">
        <v>1294</v>
      </c>
      <c r="L357" s="8" t="s">
        <v>1295</v>
      </c>
      <c r="M357" s="9" t="str">
        <f>VLOOKUP(B357,SAOM!B$2:H1358,7,0)</f>
        <v>SES-BURO-3448</v>
      </c>
      <c r="N357" s="9">
        <v>4035</v>
      </c>
      <c r="O357" s="12">
        <f>VLOOKUP(B357,SAOM!B$2:I1358,8,0)</f>
        <v>41085</v>
      </c>
      <c r="P357" s="12" t="e">
        <f>VLOOKUP(B357,AG_Lider!A$1:F1717,6,0)</f>
        <v>#N/A</v>
      </c>
      <c r="Q357" s="17" t="str">
        <f>VLOOKUP(B357,SAOM!B$2:J1358,9,0)</f>
        <v>Walquiria Elizar dos Santos</v>
      </c>
      <c r="R357" s="12" t="str">
        <f>VLOOKUP(B357,SAOM!B$2:K1804,10,0)</f>
        <v>Rua Extremidade, 480</v>
      </c>
      <c r="S357" s="17" t="str">
        <f>VLOOKUP(B357,SAOM!B$2:L2084,11,0)</f>
        <v>38 3742-3032</v>
      </c>
      <c r="T357" s="33"/>
      <c r="U357" s="8" t="str">
        <f>VLOOKUP(B357,SAOM!B$2:M1664,12,0)</f>
        <v>00:20:0e:10:52:0d</v>
      </c>
      <c r="V357" s="12">
        <v>41085</v>
      </c>
      <c r="W357" s="8" t="s">
        <v>3097</v>
      </c>
      <c r="X357" s="39">
        <v>41085</v>
      </c>
      <c r="Y357" s="41"/>
      <c r="Z357" s="105"/>
      <c r="AA357" s="42">
        <v>41085</v>
      </c>
      <c r="AB357" s="8" t="s">
        <v>4670</v>
      </c>
    </row>
    <row r="358" spans="1:28" s="61" customFormat="1">
      <c r="A358" s="43">
        <v>3445</v>
      </c>
      <c r="B358" s="75">
        <v>3445</v>
      </c>
      <c r="C358" s="12">
        <v>41037</v>
      </c>
      <c r="D358" s="12">
        <f t="shared" si="28"/>
        <v>41082</v>
      </c>
      <c r="E358" s="47">
        <f t="shared" si="27"/>
        <v>41097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121</v>
      </c>
      <c r="K358" s="8" t="s">
        <v>528</v>
      </c>
      <c r="L358" s="8" t="s">
        <v>3301</v>
      </c>
      <c r="M358" s="9" t="str">
        <f>VLOOKUP(B358,SAOM!B$2:H1359,7,0)</f>
        <v>SES-PASO-3445</v>
      </c>
      <c r="N358" s="9">
        <v>4035</v>
      </c>
      <c r="O358" s="12">
        <f>VLOOKUP(B358,SAOM!B$2:I1359,8,0)</f>
        <v>41086</v>
      </c>
      <c r="P358" s="12" t="e">
        <f>VLOOKUP(B358,AG_Lider!A$1:F1718,6,0)</f>
        <v>#N/A</v>
      </c>
      <c r="Q358" s="17" t="str">
        <f>VLOOKUP(B358,SAOM!B$2:J1359,9,0)</f>
        <v>Estela Alves Pereira</v>
      </c>
      <c r="R358" s="12" t="str">
        <f>VLOOKUP(B358,SAOM!B$2:K1805,10,0)</f>
        <v>Rua Manoel Rocha, 84</v>
      </c>
      <c r="S358" s="17" t="str">
        <f>VLOOKUP(B358,SAOM!B$2:L2085,11,0)</f>
        <v>33 3534-1217</v>
      </c>
      <c r="T358" s="33"/>
      <c r="U358" s="8" t="str">
        <f>VLOOKUP(B358,SAOM!B$2:M1665,12,0)</f>
        <v>00:20:0e:10:52:77</v>
      </c>
      <c r="V358" s="12">
        <v>41086</v>
      </c>
      <c r="W358" s="8" t="s">
        <v>2262</v>
      </c>
      <c r="X358" s="39">
        <v>41086</v>
      </c>
      <c r="Y358" s="41"/>
      <c r="Z358" s="105"/>
      <c r="AA358" s="42">
        <v>41086</v>
      </c>
      <c r="AB358" s="8" t="s">
        <v>4857</v>
      </c>
    </row>
    <row r="359" spans="1:28" s="61" customFormat="1">
      <c r="A359" s="43">
        <v>3444</v>
      </c>
      <c r="B359" s="75">
        <v>3444</v>
      </c>
      <c r="C359" s="12">
        <v>41037</v>
      </c>
      <c r="D359" s="12">
        <f t="shared" si="28"/>
        <v>41082</v>
      </c>
      <c r="E359" s="47">
        <f>D359+15</f>
        <v>41097</v>
      </c>
      <c r="F359" s="47" t="s">
        <v>503</v>
      </c>
      <c r="G359" s="7" t="s">
        <v>685</v>
      </c>
      <c r="H359" s="7" t="s">
        <v>501</v>
      </c>
      <c r="I359" s="7" t="s">
        <v>503</v>
      </c>
      <c r="J359" s="8" t="s">
        <v>2143</v>
      </c>
      <c r="K359" s="8" t="s">
        <v>1294</v>
      </c>
      <c r="L359" s="8" t="s">
        <v>1295</v>
      </c>
      <c r="M359" s="9" t="str">
        <f>VLOOKUP(B359,SAOM!B$2:H1360,7,0)</f>
        <v>SES-BURO-3444</v>
      </c>
      <c r="N359" s="9">
        <v>4035</v>
      </c>
      <c r="O359" s="12">
        <f>VLOOKUP(B359,SAOM!B$2:I1360,8,0)</f>
        <v>41088</v>
      </c>
      <c r="P359" s="12" t="e">
        <f>VLOOKUP(B359,AG_Lider!A$1:F1719,6,0)</f>
        <v>#N/A</v>
      </c>
      <c r="Q359" s="17" t="str">
        <f>VLOOKUP(B359,SAOM!B$2:J1360,9,0)</f>
        <v>Maria Josineide Rocha Nascimento</v>
      </c>
      <c r="R359" s="12" t="str">
        <f>VLOOKUP(B359,SAOM!B$2:K1806,10,0)</f>
        <v>Rua Goitacazes, 433</v>
      </c>
      <c r="S359" s="17" t="str">
        <f>VLOOKUP(B359,SAOM!B$2:L2086,11,0)</f>
        <v>38 3742-3044</v>
      </c>
      <c r="T359" s="33"/>
      <c r="U359" s="8" t="str">
        <f>VLOOKUP(B359,SAOM!B$2:M1666,12,0)</f>
        <v>-</v>
      </c>
      <c r="V359" s="12"/>
      <c r="W359" s="8"/>
      <c r="X359" s="39"/>
      <c r="Y359" s="41"/>
      <c r="Z359" s="105"/>
      <c r="AA359" s="42"/>
      <c r="AB359" s="8"/>
    </row>
    <row r="360" spans="1:28" s="61" customFormat="1">
      <c r="A360" s="43">
        <v>3443</v>
      </c>
      <c r="B360" s="75">
        <v>3443</v>
      </c>
      <c r="C360" s="12">
        <v>41037</v>
      </c>
      <c r="D360" s="12">
        <f t="shared" si="28"/>
        <v>41082</v>
      </c>
      <c r="E360" s="47">
        <f t="shared" si="27"/>
        <v>41097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2143</v>
      </c>
      <c r="K360" s="8" t="s">
        <v>1294</v>
      </c>
      <c r="L360" s="8" t="s">
        <v>1295</v>
      </c>
      <c r="M360" s="9" t="str">
        <f>VLOOKUP(B360,SAOM!B$2:H1361,7,0)</f>
        <v>SES-BURO-3443</v>
      </c>
      <c r="N360" s="9">
        <v>4035</v>
      </c>
      <c r="O360" s="12">
        <f>VLOOKUP(B360,SAOM!B$2:I1361,8,0)</f>
        <v>41087</v>
      </c>
      <c r="P360" s="12" t="e">
        <f>VLOOKUP(B360,AG_Lider!A$1:F1720,6,0)</f>
        <v>#N/A</v>
      </c>
      <c r="Q360" s="17" t="str">
        <f>VLOOKUP(B360,SAOM!B$2:J1361,9,0)</f>
        <v>Vânia Maria Lopes Queiroz</v>
      </c>
      <c r="R360" s="12" t="str">
        <f>VLOOKUP(B360,SAOM!B$2:K1807,10,0)</f>
        <v>Rua Professora Maria Geralda, 161</v>
      </c>
      <c r="S360" s="17" t="str">
        <f>VLOOKUP(B360,SAOM!B$2:L2087,11,0)</f>
        <v>38 3742-2703</v>
      </c>
      <c r="T360" s="33"/>
      <c r="U360" s="8" t="str">
        <f>VLOOKUP(B360,SAOM!B$2:M1667,12,0)</f>
        <v>00:20:0e:10:4a:b3</v>
      </c>
      <c r="V360" s="12">
        <v>41087</v>
      </c>
      <c r="W360" s="8" t="s">
        <v>3097</v>
      </c>
      <c r="X360" s="39">
        <v>41087</v>
      </c>
      <c r="Y360" s="41"/>
      <c r="Z360" s="105"/>
      <c r="AA360" s="42">
        <v>41087</v>
      </c>
      <c r="AB360" s="8" t="s">
        <v>4914</v>
      </c>
    </row>
    <row r="361" spans="1:28" s="50" customFormat="1">
      <c r="A361" s="43">
        <v>3442</v>
      </c>
      <c r="B361" s="77">
        <v>3442</v>
      </c>
      <c r="C361" s="47">
        <v>41037</v>
      </c>
      <c r="D361" s="47">
        <f t="shared" si="28"/>
        <v>41082</v>
      </c>
      <c r="E361" s="47">
        <f t="shared" si="27"/>
        <v>41097</v>
      </c>
      <c r="F361" s="47" t="s">
        <v>503</v>
      </c>
      <c r="G361" s="44" t="s">
        <v>519</v>
      </c>
      <c r="H361" s="44" t="s">
        <v>501</v>
      </c>
      <c r="I361" s="44" t="s">
        <v>503</v>
      </c>
      <c r="J361" s="45" t="s">
        <v>2143</v>
      </c>
      <c r="K361" s="45" t="s">
        <v>1294</v>
      </c>
      <c r="L361" s="45" t="s">
        <v>1295</v>
      </c>
      <c r="M361" s="82" t="str">
        <f>VLOOKUP(B361,SAOM!B$2:H1362,7,0)</f>
        <v>SES-BURO-3442</v>
      </c>
      <c r="N361" s="82">
        <v>4035</v>
      </c>
      <c r="O361" s="47" t="str">
        <f>VLOOKUP(B361,SAOM!B$2:I1362,8,0)</f>
        <v>-</v>
      </c>
      <c r="P361" s="47" t="e">
        <f>VLOOKUP(B361,AG_Lider!A$1:F1721,6,0)</f>
        <v>#N/A</v>
      </c>
      <c r="Q361" s="84" t="str">
        <f>VLOOKUP(B361,SAOM!B$2:J1362,9,0)</f>
        <v>Valéria Dayane Soares Alves Moreira</v>
      </c>
      <c r="R361" s="47" t="str">
        <f>VLOOKUP(B361,SAOM!B$2:K1808,10,0)</f>
        <v>Rua Maria Benedita dos Santos, 702</v>
      </c>
      <c r="S361" s="84" t="str">
        <f>VLOOKUP(B361,SAOM!B$2:L2088,11,0)</f>
        <v>38 3742-1853</v>
      </c>
      <c r="T361" s="48"/>
      <c r="U361" s="45" t="str">
        <f>VLOOKUP(B361,SAOM!B$2:M1668,12,0)</f>
        <v>00:20:0e:10:49:b1</v>
      </c>
      <c r="V361" s="47">
        <v>41087</v>
      </c>
      <c r="W361" s="45" t="s">
        <v>3097</v>
      </c>
      <c r="X361" s="49">
        <v>41087</v>
      </c>
      <c r="Y361" s="66"/>
      <c r="Z361" s="104"/>
      <c r="AA361" s="67">
        <v>41087</v>
      </c>
      <c r="AB361" s="8" t="s">
        <v>4906</v>
      </c>
    </row>
    <row r="362" spans="1:28" s="61" customFormat="1">
      <c r="A362" s="43">
        <v>3460</v>
      </c>
      <c r="B362" s="75">
        <v>3460</v>
      </c>
      <c r="C362" s="12">
        <v>41038</v>
      </c>
      <c r="D362" s="12">
        <f t="shared" si="28"/>
        <v>41083</v>
      </c>
      <c r="E362" s="47">
        <f>D362+15</f>
        <v>41098</v>
      </c>
      <c r="F362" s="12" t="s">
        <v>503</v>
      </c>
      <c r="G362" s="7" t="s">
        <v>756</v>
      </c>
      <c r="H362" s="7" t="s">
        <v>501</v>
      </c>
      <c r="I362" s="7" t="s">
        <v>501</v>
      </c>
      <c r="J362" s="8" t="s">
        <v>3278</v>
      </c>
      <c r="K362" s="8" t="s">
        <v>3302</v>
      </c>
      <c r="L362" s="8" t="s">
        <v>3303</v>
      </c>
      <c r="M362" s="9" t="str">
        <f>VLOOKUP(B362,SAOM!B$2:H1364,7,0)</f>
        <v>SES-SAAS-3460</v>
      </c>
      <c r="N362" s="9">
        <v>4035</v>
      </c>
      <c r="O362" s="12" t="str">
        <f>VLOOKUP(B362,SAOM!B$2:I1364,8,0)</f>
        <v>-</v>
      </c>
      <c r="P362" s="12" t="e">
        <f>VLOOKUP(B362,AG_Lider!A$1:F1723,6,0)</f>
        <v>#N/A</v>
      </c>
      <c r="Q362" s="17" t="str">
        <f>VLOOKUP(B362,SAOM!B$2:J1364,9,0)</f>
        <v>Lucineia Aparecida Mesquita de Brito</v>
      </c>
      <c r="R362" s="12" t="str">
        <f>VLOOKUP(B362,SAOM!B$2:K1810,10,0)</f>
        <v>Rua Aristides Braga, 444</v>
      </c>
      <c r="S362" s="17" t="str">
        <f>VLOOKUP(B362,SAOM!B$2:L2090,11,0)</f>
        <v>38 9921-8533</v>
      </c>
      <c r="T362" s="33"/>
      <c r="U362" s="8" t="str">
        <f>VLOOKUP(B362,SAOM!B$2:M1670,12,0)</f>
        <v>-</v>
      </c>
      <c r="V362" s="12"/>
      <c r="W362" s="8"/>
      <c r="X362" s="39"/>
      <c r="Y362" s="41"/>
      <c r="Z362" s="105"/>
      <c r="AA362" s="42"/>
      <c r="AB362" s="8"/>
    </row>
    <row r="363" spans="1:28" s="61" customFormat="1">
      <c r="A363" s="43">
        <v>3459</v>
      </c>
      <c r="B363" s="75">
        <v>3459</v>
      </c>
      <c r="C363" s="12">
        <v>41038</v>
      </c>
      <c r="D363" s="12">
        <f t="shared" si="28"/>
        <v>41083</v>
      </c>
      <c r="E363" s="47">
        <f t="shared" si="27"/>
        <v>41098</v>
      </c>
      <c r="F363" s="47" t="s">
        <v>503</v>
      </c>
      <c r="G363" s="7" t="s">
        <v>519</v>
      </c>
      <c r="H363" s="7" t="s">
        <v>501</v>
      </c>
      <c r="I363" s="7" t="s">
        <v>503</v>
      </c>
      <c r="J363" s="8" t="s">
        <v>1933</v>
      </c>
      <c r="K363" s="8" t="s">
        <v>859</v>
      </c>
      <c r="L363" s="8" t="s">
        <v>860</v>
      </c>
      <c r="M363" s="9" t="str">
        <f>VLOOKUP(B363,SAOM!B$2:H1365,7,0)</f>
        <v>SES-PIRA-3459</v>
      </c>
      <c r="N363" s="9">
        <v>4035</v>
      </c>
      <c r="O363" s="12">
        <f>VLOOKUP(B363,SAOM!B$2:I1365,8,0)</f>
        <v>41087</v>
      </c>
      <c r="P363" s="12" t="e">
        <f>VLOOKUP(B363,AG_Lider!A$1:F1724,6,0)</f>
        <v>#N/A</v>
      </c>
      <c r="Q363" s="17" t="str">
        <f>VLOOKUP(B363,SAOM!B$2:J1365,9,0)</f>
        <v>Fernanda Rodrigues de Oliveira</v>
      </c>
      <c r="R363" s="12" t="str">
        <f>VLOOKUP(B363,SAOM!B$2:K1811,10,0)</f>
        <v>Rua Professora Alzira Ferreira, 303</v>
      </c>
      <c r="S363" s="17" t="str">
        <f>VLOOKUP(B363,SAOM!B$2:L2091,11,0)</f>
        <v>38 3743-9993</v>
      </c>
      <c r="T363" s="33"/>
      <c r="U363" s="8" t="str">
        <f>VLOOKUP(B363,SAOM!B$2:M1671,12,0)</f>
        <v>00:20:0e:10:52:d1</v>
      </c>
      <c r="V363" s="12">
        <v>41087</v>
      </c>
      <c r="W363" s="8" t="s">
        <v>1672</v>
      </c>
      <c r="X363" s="39">
        <v>41087</v>
      </c>
      <c r="Y363" s="41"/>
      <c r="Z363" s="105"/>
      <c r="AA363" s="42">
        <v>41087</v>
      </c>
      <c r="AB363" s="8" t="s">
        <v>4937</v>
      </c>
    </row>
    <row r="364" spans="1:28" s="61" customFormat="1">
      <c r="A364" s="43">
        <v>3456</v>
      </c>
      <c r="B364" s="75">
        <v>3456</v>
      </c>
      <c r="C364" s="12">
        <v>41038</v>
      </c>
      <c r="D364" s="12">
        <f t="shared" si="28"/>
        <v>41083</v>
      </c>
      <c r="E364" s="47">
        <f t="shared" si="27"/>
        <v>41098</v>
      </c>
      <c r="F364" s="47" t="s">
        <v>503</v>
      </c>
      <c r="G364" s="7" t="s">
        <v>519</v>
      </c>
      <c r="H364" s="7" t="s">
        <v>501</v>
      </c>
      <c r="I364" s="7" t="s">
        <v>503</v>
      </c>
      <c r="J364" s="8" t="s">
        <v>3245</v>
      </c>
      <c r="K364" s="8" t="s">
        <v>3297</v>
      </c>
      <c r="L364" s="8" t="s">
        <v>3298</v>
      </c>
      <c r="M364" s="9" t="str">
        <f>VLOOKUP(B364,SAOM!B$2:H1366,7,0)</f>
        <v>SES-LACE-3456</v>
      </c>
      <c r="N364" s="9">
        <v>4035</v>
      </c>
      <c r="O364" s="12">
        <f>VLOOKUP(B364,SAOM!B$2:I1366,8,0)</f>
        <v>41082</v>
      </c>
      <c r="P364" s="12" t="e">
        <f>VLOOKUP(B364,AG_Lider!A$1:F1725,6,0)</f>
        <v>#N/A</v>
      </c>
      <c r="Q364" s="17" t="str">
        <f>VLOOKUP(B364,SAOM!B$2:J1366,9,0)</f>
        <v>Lucilene Soares da Silva</v>
      </c>
      <c r="R364" s="12" t="str">
        <f>VLOOKUP(B364,SAOM!B$2:K1812,10,0)</f>
        <v>Rua Jair de Sousa Pinto, 252</v>
      </c>
      <c r="S364" s="17" t="str">
        <f>VLOOKUP(B364,SAOM!B$2:L2092,11,0)</f>
        <v>38 3759-1226</v>
      </c>
      <c r="T364" s="33"/>
      <c r="U364" s="8" t="str">
        <f>VLOOKUP(B364,SAOM!B$2:M1672,12,0)</f>
        <v>00:20:0e:10:52:34</v>
      </c>
      <c r="V364" s="12">
        <v>41082</v>
      </c>
      <c r="W364" s="8" t="s">
        <v>1645</v>
      </c>
      <c r="X364" s="39">
        <v>41082</v>
      </c>
      <c r="Y364" s="41"/>
      <c r="Z364" s="105" t="s">
        <v>4662</v>
      </c>
      <c r="AA364" s="42">
        <v>41082</v>
      </c>
      <c r="AB364" s="8" t="s">
        <v>4661</v>
      </c>
    </row>
    <row r="365" spans="1:28" s="61" customFormat="1">
      <c r="A365" s="43">
        <v>3457</v>
      </c>
      <c r="B365" s="75">
        <v>3457</v>
      </c>
      <c r="C365" s="12">
        <v>41038</v>
      </c>
      <c r="D365" s="12">
        <f t="shared" si="28"/>
        <v>41083</v>
      </c>
      <c r="E365" s="47">
        <f t="shared" si="27"/>
        <v>41098</v>
      </c>
      <c r="F365" s="47" t="s">
        <v>503</v>
      </c>
      <c r="G365" s="7" t="s">
        <v>519</v>
      </c>
      <c r="H365" s="7" t="s">
        <v>501</v>
      </c>
      <c r="I365" s="7" t="s">
        <v>503</v>
      </c>
      <c r="J365" s="8" t="s">
        <v>3245</v>
      </c>
      <c r="K365" s="8" t="s">
        <v>3297</v>
      </c>
      <c r="L365" s="8" t="s">
        <v>3298</v>
      </c>
      <c r="M365" s="9" t="str">
        <f>VLOOKUP(B365,SAOM!B$2:H1367,7,0)</f>
        <v>SES-LACE-3457</v>
      </c>
      <c r="N365" s="9">
        <v>4035</v>
      </c>
      <c r="O365" s="12">
        <f>VLOOKUP(B365,SAOM!B$2:I1367,8,0)</f>
        <v>41082</v>
      </c>
      <c r="P365" s="12" t="e">
        <f>VLOOKUP(B365,AG_Lider!A$1:F1726,6,0)</f>
        <v>#N/A</v>
      </c>
      <c r="Q365" s="17" t="str">
        <f>VLOOKUP(B365,SAOM!B$2:J1367,9,0)</f>
        <v>Karine Mota Xavier</v>
      </c>
      <c r="R365" s="12" t="str">
        <f>VLOOKUP(B365,SAOM!B$2:K1813,10,0)</f>
        <v>Rua Nossa senhora do Carmo, 611</v>
      </c>
      <c r="S365" s="17" t="str">
        <f>VLOOKUP(B365,SAOM!B$2:L2093,11,0)</f>
        <v>38 3759-1239</v>
      </c>
      <c r="T365" s="33"/>
      <c r="U365" s="8" t="str">
        <f>VLOOKUP(B365,SAOM!B$2:M1673,12,0)</f>
        <v>00:20:0E:10:52:BC</v>
      </c>
      <c r="V365" s="12">
        <v>41082</v>
      </c>
      <c r="W365" s="8" t="s">
        <v>1645</v>
      </c>
      <c r="X365" s="39">
        <v>41082</v>
      </c>
      <c r="Y365" s="41"/>
      <c r="Z365" s="105"/>
      <c r="AA365" s="42">
        <v>41082</v>
      </c>
      <c r="AB365" s="8" t="s">
        <v>4626</v>
      </c>
    </row>
    <row r="366" spans="1:28" s="61" customFormat="1">
      <c r="A366" s="43">
        <v>3458</v>
      </c>
      <c r="B366" s="75">
        <v>3458</v>
      </c>
      <c r="C366" s="12">
        <v>41038</v>
      </c>
      <c r="D366" s="12">
        <f t="shared" si="28"/>
        <v>41083</v>
      </c>
      <c r="E366" s="47">
        <f t="shared" ref="E366:E369" si="29">D366+15</f>
        <v>41098</v>
      </c>
      <c r="F366" s="47" t="s">
        <v>503</v>
      </c>
      <c r="G366" s="7" t="s">
        <v>756</v>
      </c>
      <c r="H366" s="7" t="s">
        <v>501</v>
      </c>
      <c r="I366" s="7" t="s">
        <v>501</v>
      </c>
      <c r="J366" s="8" t="s">
        <v>1933</v>
      </c>
      <c r="K366" s="8" t="s">
        <v>859</v>
      </c>
      <c r="L366" s="8" t="s">
        <v>860</v>
      </c>
      <c r="M366" s="9" t="str">
        <f>VLOOKUP(B366,SAOM!B$2:H1368,7,0)</f>
        <v>SES-PIRA-3458</v>
      </c>
      <c r="N366" s="9">
        <v>4035</v>
      </c>
      <c r="O366" s="12" t="str">
        <f>VLOOKUP(B366,SAOM!B$2:I1368,8,0)</f>
        <v>-</v>
      </c>
      <c r="P366" s="12" t="e">
        <f>VLOOKUP(B366,AG_Lider!A$1:F1727,6,0)</f>
        <v>#N/A</v>
      </c>
      <c r="Q366" s="17" t="str">
        <f>VLOOKUP(B366,SAOM!B$2:J1368,9,0)</f>
        <v>Maria das Graças</v>
      </c>
      <c r="R366" s="12" t="str">
        <f>VLOOKUP(B366,SAOM!B$2:K1814,10,0)</f>
        <v>Rua Valter Borges, 398</v>
      </c>
      <c r="S366" s="17" t="str">
        <f>VLOOKUP(B366,SAOM!B$2:L2094,11,0)</f>
        <v>38 3743-9936</v>
      </c>
      <c r="T366" s="33"/>
      <c r="U366" s="8" t="str">
        <f>VLOOKUP(B366,SAOM!B$2:M1674,12,0)</f>
        <v>-</v>
      </c>
      <c r="V366" s="12"/>
      <c r="W366" s="8"/>
      <c r="X366" s="39"/>
      <c r="Y366" s="41"/>
      <c r="Z366" s="105"/>
      <c r="AA366" s="42"/>
      <c r="AB366" s="8"/>
    </row>
    <row r="367" spans="1:28" s="61" customFormat="1">
      <c r="A367" s="43">
        <v>3461</v>
      </c>
      <c r="B367" s="75">
        <v>3461</v>
      </c>
      <c r="C367" s="12">
        <v>41038</v>
      </c>
      <c r="D367" s="12">
        <f t="shared" si="28"/>
        <v>41083</v>
      </c>
      <c r="E367" s="47">
        <f t="shared" si="29"/>
        <v>41098</v>
      </c>
      <c r="F367" s="47" t="s">
        <v>503</v>
      </c>
      <c r="G367" s="7" t="s">
        <v>756</v>
      </c>
      <c r="H367" s="7" t="s">
        <v>501</v>
      </c>
      <c r="I367" s="7" t="s">
        <v>501</v>
      </c>
      <c r="J367" s="8" t="s">
        <v>1933</v>
      </c>
      <c r="K367" s="8" t="s">
        <v>859</v>
      </c>
      <c r="L367" s="8" t="s">
        <v>860</v>
      </c>
      <c r="M367" s="9" t="str">
        <f>VLOOKUP(B367,SAOM!B$2:H1369,7,0)</f>
        <v>SES-PIRA-3461</v>
      </c>
      <c r="N367" s="9">
        <v>4035</v>
      </c>
      <c r="O367" s="12" t="str">
        <f>VLOOKUP(B367,SAOM!B$2:I1369,8,0)</f>
        <v>-</v>
      </c>
      <c r="P367" s="12" t="e">
        <f>VLOOKUP(B367,AG_Lider!A$1:F1728,6,0)</f>
        <v>#N/A</v>
      </c>
      <c r="Q367" s="17" t="str">
        <f>VLOOKUP(B367,SAOM!B$2:J1369,9,0)</f>
        <v>Haroldo Brasil de Oliveira</v>
      </c>
      <c r="R367" s="12" t="str">
        <f>VLOOKUP(B367,SAOM!B$2:K1815,10,0)</f>
        <v>Av. São Francisco, 1378</v>
      </c>
      <c r="S367" s="17" t="str">
        <f>VLOOKUP(B367,SAOM!B$2:L2095,11,0)</f>
        <v>38 3743-9909</v>
      </c>
      <c r="T367" s="33"/>
      <c r="U367" s="8" t="str">
        <f>VLOOKUP(B367,SAOM!B$2:M1675,12,0)</f>
        <v>-</v>
      </c>
      <c r="V367" s="12"/>
      <c r="W367" s="8"/>
      <c r="X367" s="39"/>
      <c r="Y367" s="41"/>
      <c r="Z367" s="105"/>
      <c r="AA367" s="42"/>
      <c r="AB367" s="8"/>
    </row>
    <row r="368" spans="1:28" s="61" customFormat="1">
      <c r="A368" s="43">
        <v>3462</v>
      </c>
      <c r="B368" s="75">
        <v>3462</v>
      </c>
      <c r="C368" s="12">
        <v>41038</v>
      </c>
      <c r="D368" s="12">
        <f t="shared" si="28"/>
        <v>41083</v>
      </c>
      <c r="E368" s="47">
        <f t="shared" si="29"/>
        <v>41098</v>
      </c>
      <c r="F368" s="47" t="s">
        <v>503</v>
      </c>
      <c r="G368" s="7" t="s">
        <v>756</v>
      </c>
      <c r="H368" s="7" t="s">
        <v>501</v>
      </c>
      <c r="I368" s="7" t="s">
        <v>501</v>
      </c>
      <c r="J368" s="8" t="s">
        <v>1933</v>
      </c>
      <c r="K368" s="8" t="s">
        <v>859</v>
      </c>
      <c r="L368" s="8" t="s">
        <v>860</v>
      </c>
      <c r="M368" s="9" t="str">
        <f>VLOOKUP(B368,SAOM!B$2:H1370,7,0)</f>
        <v>SES-PIRA-3462</v>
      </c>
      <c r="N368" s="9">
        <v>4035</v>
      </c>
      <c r="O368" s="12" t="str">
        <f>VLOOKUP(B368,SAOM!B$2:I1370,8,0)</f>
        <v>-</v>
      </c>
      <c r="P368" s="12" t="e">
        <f>VLOOKUP(B368,AG_Lider!A$1:F1729,6,0)</f>
        <v>#N/A</v>
      </c>
      <c r="Q368" s="17" t="str">
        <f>VLOOKUP(B368,SAOM!B$2:J1370,9,0)</f>
        <v>Rua José Diniz Ferreira, 183</v>
      </c>
      <c r="R368" s="12" t="str">
        <f>VLOOKUP(B368,SAOM!B$2:K1816,10,0)</f>
        <v>Rua José Diniz Ferreira, 183</v>
      </c>
      <c r="S368" s="17" t="str">
        <f>VLOOKUP(B368,SAOM!B$2:L2096,11,0)</f>
        <v>38 3743-9936</v>
      </c>
      <c r="T368" s="33"/>
      <c r="U368" s="8" t="str">
        <f>VLOOKUP(B368,SAOM!B$2:M1676,12,0)</f>
        <v>-</v>
      </c>
      <c r="V368" s="12"/>
      <c r="W368" s="8"/>
      <c r="X368" s="39"/>
      <c r="Y368" s="41"/>
      <c r="Z368" s="105"/>
      <c r="AA368" s="42"/>
      <c r="AB368" s="8"/>
    </row>
    <row r="369" spans="1:28" s="61" customFormat="1">
      <c r="A369" s="43">
        <v>3470</v>
      </c>
      <c r="B369" s="75">
        <v>3470</v>
      </c>
      <c r="C369" s="12">
        <v>41040</v>
      </c>
      <c r="D369" s="12">
        <f t="shared" si="28"/>
        <v>41085</v>
      </c>
      <c r="E369" s="47">
        <f t="shared" si="29"/>
        <v>41100</v>
      </c>
      <c r="F369" s="47" t="s">
        <v>503</v>
      </c>
      <c r="G369" s="7" t="s">
        <v>685</v>
      </c>
      <c r="H369" s="7" t="s">
        <v>501</v>
      </c>
      <c r="I369" s="7" t="s">
        <v>503</v>
      </c>
      <c r="J369" s="8" t="s">
        <v>1933</v>
      </c>
      <c r="K369" s="8" t="s">
        <v>859</v>
      </c>
      <c r="L369" s="8" t="s">
        <v>860</v>
      </c>
      <c r="M369" s="9" t="str">
        <f>VLOOKUP(B369,SAOM!B$2:H1371,7,0)</f>
        <v>SES-PIRA-3470</v>
      </c>
      <c r="N369" s="9">
        <v>4035</v>
      </c>
      <c r="O369" s="12">
        <f>VLOOKUP(B369,SAOM!B$2:I1371,8,0)</f>
        <v>41088</v>
      </c>
      <c r="P369" s="12" t="e">
        <f>VLOOKUP(B369,AG_Lider!A$1:F1730,6,0)</f>
        <v>#N/A</v>
      </c>
      <c r="Q369" s="17" t="str">
        <f>VLOOKUP(B369,SAOM!B$2:J1371,9,0)</f>
        <v>Andiara Luiza Xavier Freitas</v>
      </c>
      <c r="R369" s="12" t="str">
        <f>VLOOKUP(B369,SAOM!B$2:K1817,10,0)</f>
        <v>Rua Rosiria Amorim Guerra, 450</v>
      </c>
      <c r="S369" s="17" t="str">
        <f>VLOOKUP(B369,SAOM!B$2:L2097,11,0)</f>
        <v>38 3743-9994</v>
      </c>
      <c r="T369" s="33"/>
      <c r="U369" s="8" t="str">
        <f>VLOOKUP(B369,SAOM!B$2:M1677,12,0)</f>
        <v>-</v>
      </c>
      <c r="V369" s="12"/>
      <c r="W369" s="8"/>
      <c r="X369" s="39"/>
      <c r="Y369" s="41"/>
      <c r="Z369" s="105"/>
      <c r="AA369" s="42"/>
      <c r="AB369" s="8"/>
    </row>
    <row r="370" spans="1:28" s="61" customFormat="1">
      <c r="A370" s="43">
        <v>3469</v>
      </c>
      <c r="B370" s="75">
        <v>3469</v>
      </c>
      <c r="C370" s="12">
        <v>41040</v>
      </c>
      <c r="D370" s="12">
        <f>E370</f>
        <v>41119</v>
      </c>
      <c r="E370" s="47">
        <v>41119</v>
      </c>
      <c r="F370" s="12">
        <v>41044</v>
      </c>
      <c r="G370" s="44" t="s">
        <v>756</v>
      </c>
      <c r="H370" s="7" t="s">
        <v>501</v>
      </c>
      <c r="I370" s="7" t="s">
        <v>503</v>
      </c>
      <c r="J370" s="8" t="s">
        <v>1933</v>
      </c>
      <c r="K370" s="8" t="s">
        <v>859</v>
      </c>
      <c r="L370" s="8" t="s">
        <v>860</v>
      </c>
      <c r="M370" s="9" t="str">
        <f>VLOOKUP(B370,SAOM!B$2:H1372,7,0)</f>
        <v>-</v>
      </c>
      <c r="N370" s="9">
        <v>4035</v>
      </c>
      <c r="O370" s="12">
        <f>VLOOKUP(B370,SAOM!B$2:I1372,8,0)</f>
        <v>41056</v>
      </c>
      <c r="P370" s="12" t="e">
        <f>VLOOKUP(B370,AG_Lider!A$1:F1731,6,0)</f>
        <v>#N/A</v>
      </c>
      <c r="Q370" s="17" t="str">
        <f>VLOOKUP(B370,SAOM!B$2:J1372,9,0)</f>
        <v>Kelcilene Azevedo de Matos</v>
      </c>
      <c r="R370" s="12" t="str">
        <f>VLOOKUP(B370,SAOM!B$2:K1818,10,0)</f>
        <v>Rua Rio Grande do Sul, 1144</v>
      </c>
      <c r="S370" s="17" t="str">
        <f>VLOOKUP(B370,SAOM!B$2:L2098,11,0)</f>
        <v>38 3743-9937</v>
      </c>
      <c r="T370" s="33"/>
      <c r="U370" s="8" t="str">
        <f>VLOOKUP(B370,SAOM!B$2:M1678,12,0)</f>
        <v>-</v>
      </c>
      <c r="V370" s="12"/>
      <c r="W370" s="8"/>
      <c r="X370" s="39"/>
      <c r="Y370" s="41"/>
      <c r="Z370" s="110" t="s">
        <v>4575</v>
      </c>
      <c r="AA370" s="42">
        <v>41044</v>
      </c>
      <c r="AB370" s="8"/>
    </row>
    <row r="371" spans="1:28" s="61" customFormat="1">
      <c r="A371" s="43">
        <v>3468</v>
      </c>
      <c r="B371" s="75">
        <v>3468</v>
      </c>
      <c r="C371" s="12">
        <v>41040</v>
      </c>
      <c r="D371" s="12">
        <f t="shared" si="28"/>
        <v>41085</v>
      </c>
      <c r="E371" s="47">
        <f t="shared" si="27"/>
        <v>41100</v>
      </c>
      <c r="F371" s="47" t="s">
        <v>503</v>
      </c>
      <c r="G371" s="7" t="s">
        <v>519</v>
      </c>
      <c r="H371" s="7" t="s">
        <v>501</v>
      </c>
      <c r="I371" s="7" t="s">
        <v>503</v>
      </c>
      <c r="J371" s="8" t="s">
        <v>1933</v>
      </c>
      <c r="K371" s="8" t="s">
        <v>859</v>
      </c>
      <c r="L371" s="8" t="s">
        <v>860</v>
      </c>
      <c r="M371" s="9" t="str">
        <f>VLOOKUP(B371,SAOM!B$2:H1373,7,0)</f>
        <v>SES-PIRA-3468</v>
      </c>
      <c r="N371" s="9">
        <v>4035</v>
      </c>
      <c r="O371" s="12">
        <f>VLOOKUP(B371,SAOM!B$2:I1373,8,0)</f>
        <v>41087</v>
      </c>
      <c r="P371" s="12" t="e">
        <f>VLOOKUP(B371,AG_Lider!A$1:F1732,6,0)</f>
        <v>#N/A</v>
      </c>
      <c r="Q371" s="17" t="str">
        <f>VLOOKUP(B371,SAOM!B$2:J1373,9,0)</f>
        <v>Reginaldo Silva Cordeiro</v>
      </c>
      <c r="R371" s="12" t="str">
        <f>VLOOKUP(B371,SAOM!B$2:K1819,10,0)</f>
        <v>Rua Maestro Nery Teixeira, 555</v>
      </c>
      <c r="S371" s="17" t="str">
        <f>VLOOKUP(B371,SAOM!B$2:L2099,11,0)</f>
        <v>38 3743-9935</v>
      </c>
      <c r="T371" s="33"/>
      <c r="U371" s="8" t="str">
        <f>VLOOKUP(B371,SAOM!B$2:M1679,12,0)</f>
        <v>00:20:0e:10:52:1a</v>
      </c>
      <c r="V371" s="12">
        <v>41087</v>
      </c>
      <c r="W371" s="8" t="s">
        <v>1672</v>
      </c>
      <c r="X371" s="39">
        <v>41087</v>
      </c>
      <c r="Y371" s="41"/>
      <c r="Z371" s="105"/>
      <c r="AA371" s="42">
        <v>41087</v>
      </c>
      <c r="AB371" s="8" t="s">
        <v>4908</v>
      </c>
    </row>
    <row r="372" spans="1:28" s="61" customFormat="1">
      <c r="A372" s="43">
        <v>3467</v>
      </c>
      <c r="B372" s="75">
        <v>3467</v>
      </c>
      <c r="C372" s="12">
        <v>41040</v>
      </c>
      <c r="D372" s="12">
        <f t="shared" si="28"/>
        <v>41085</v>
      </c>
      <c r="E372" s="47">
        <f t="shared" ref="E372:E403" si="30">C372+60</f>
        <v>41100</v>
      </c>
      <c r="F372" s="47" t="s">
        <v>503</v>
      </c>
      <c r="G372" s="7" t="s">
        <v>519</v>
      </c>
      <c r="H372" s="7" t="s">
        <v>501</v>
      </c>
      <c r="I372" s="7" t="s">
        <v>503</v>
      </c>
      <c r="J372" s="8" t="s">
        <v>1933</v>
      </c>
      <c r="K372" s="8" t="s">
        <v>859</v>
      </c>
      <c r="L372" s="8" t="s">
        <v>860</v>
      </c>
      <c r="M372" s="9" t="str">
        <f>VLOOKUP(B372,SAOM!B$2:H1374,7,0)</f>
        <v>SES-PIRA-3467</v>
      </c>
      <c r="N372" s="9">
        <v>4035</v>
      </c>
      <c r="O372" s="12">
        <f>VLOOKUP(B372,SAOM!B$2:I1374,8,0)</f>
        <v>41081</v>
      </c>
      <c r="P372" s="12" t="e">
        <f>VLOOKUP(B372,AG_Lider!A$1:F1733,6,0)</f>
        <v>#N/A</v>
      </c>
      <c r="Q372" s="17" t="str">
        <f>VLOOKUP(B372,SAOM!B$2:J1374,9,0)</f>
        <v>Patrícia Silva Prado</v>
      </c>
      <c r="R372" s="12" t="str">
        <f>VLOOKUP(B372,SAOM!B$2:K1820,10,0)</f>
        <v>Rua Efigênia de Oliveira, 105</v>
      </c>
      <c r="S372" s="17" t="str">
        <f>VLOOKUP(B372,SAOM!B$2:L2100,11,0)</f>
        <v>38 3743-9939</v>
      </c>
      <c r="T372" s="33"/>
      <c r="U372" s="8" t="str">
        <f>VLOOKUP(B372,SAOM!B$2:M1680,12,0)</f>
        <v>00:20:0e:10:52:bc</v>
      </c>
      <c r="V372" s="12">
        <v>41081</v>
      </c>
      <c r="W372" s="8" t="s">
        <v>1990</v>
      </c>
      <c r="X372" s="39">
        <v>41082</v>
      </c>
      <c r="Y372" s="41"/>
      <c r="Z372" s="105"/>
      <c r="AA372" s="42">
        <v>41082</v>
      </c>
      <c r="AB372" t="s">
        <v>4624</v>
      </c>
    </row>
    <row r="373" spans="1:28" s="61" customFormat="1">
      <c r="A373" s="43">
        <v>3464</v>
      </c>
      <c r="B373" s="75">
        <v>3464</v>
      </c>
      <c r="C373" s="12">
        <v>41040</v>
      </c>
      <c r="D373" s="12">
        <f t="shared" si="28"/>
        <v>41085</v>
      </c>
      <c r="E373" s="47">
        <f t="shared" si="30"/>
        <v>41100</v>
      </c>
      <c r="F373" s="47" t="s">
        <v>503</v>
      </c>
      <c r="G373" s="7" t="s">
        <v>519</v>
      </c>
      <c r="H373" s="7" t="s">
        <v>501</v>
      </c>
      <c r="I373" s="7" t="s">
        <v>503</v>
      </c>
      <c r="J373" s="8" t="s">
        <v>1933</v>
      </c>
      <c r="K373" s="8" t="s">
        <v>859</v>
      </c>
      <c r="L373" s="8" t="s">
        <v>860</v>
      </c>
      <c r="M373" s="9" t="str">
        <f>VLOOKUP(B373,SAOM!B$2:H1375,7,0)</f>
        <v>SES-PIRA-3464</v>
      </c>
      <c r="N373" s="9">
        <v>4035</v>
      </c>
      <c r="O373" s="12">
        <f>VLOOKUP(B373,SAOM!B$2:I1375,8,0)</f>
        <v>41087</v>
      </c>
      <c r="P373" s="12" t="e">
        <f>VLOOKUP(B373,AG_Lider!A$1:F1734,6,0)</f>
        <v>#N/A</v>
      </c>
      <c r="Q373" s="17" t="str">
        <f>VLOOKUP(B373,SAOM!B$2:J1375,9,0)</f>
        <v>Aline Fagundes Rabelo</v>
      </c>
      <c r="R373" s="12" t="str">
        <f>VLOOKUP(B373,SAOM!B$2:K1821,10,0)</f>
        <v>Rua Treze de Maio, 821</v>
      </c>
      <c r="S373" s="17" t="str">
        <f>VLOOKUP(B373,SAOM!B$2:L2101,11,0)</f>
        <v>38 3743-9987</v>
      </c>
      <c r="T373" s="33"/>
      <c r="U373" s="8" t="str">
        <f>VLOOKUP(B373,SAOM!B$2:M1681,12,0)</f>
        <v>00:20:0e:10:52:c9</v>
      </c>
      <c r="V373" s="12">
        <v>41087</v>
      </c>
      <c r="W373" s="8" t="s">
        <v>1645</v>
      </c>
      <c r="X373" s="39">
        <v>41087</v>
      </c>
      <c r="Y373" s="41"/>
      <c r="Z373" s="105"/>
      <c r="AA373" s="42">
        <v>41087</v>
      </c>
      <c r="AB373" s="8" t="s">
        <v>4915</v>
      </c>
    </row>
    <row r="374" spans="1:28" s="61" customFormat="1">
      <c r="A374" s="43">
        <v>3465</v>
      </c>
      <c r="B374" s="75">
        <v>3465</v>
      </c>
      <c r="C374" s="12">
        <v>41040</v>
      </c>
      <c r="D374" s="12">
        <f t="shared" si="28"/>
        <v>41085</v>
      </c>
      <c r="E374" s="47">
        <f>D374+15</f>
        <v>41100</v>
      </c>
      <c r="F374" s="47" t="s">
        <v>503</v>
      </c>
      <c r="G374" s="7" t="s">
        <v>685</v>
      </c>
      <c r="H374" s="7" t="s">
        <v>501</v>
      </c>
      <c r="I374" s="7" t="s">
        <v>503</v>
      </c>
      <c r="J374" s="8" t="s">
        <v>1933</v>
      </c>
      <c r="K374" s="8" t="s">
        <v>859</v>
      </c>
      <c r="L374" s="8" t="s">
        <v>860</v>
      </c>
      <c r="M374" s="9" t="str">
        <f>VLOOKUP(B374,SAOM!B$2:H1376,7,0)</f>
        <v>SES-PIRA-3465</v>
      </c>
      <c r="N374" s="9">
        <v>4035</v>
      </c>
      <c r="O374" s="12">
        <f>VLOOKUP(B374,SAOM!B$2:I1376,8,0)</f>
        <v>41088</v>
      </c>
      <c r="P374" s="12" t="e">
        <f>VLOOKUP(B374,AG_Lider!A$1:F1735,6,0)</f>
        <v>#N/A</v>
      </c>
      <c r="Q374" s="17" t="str">
        <f>VLOOKUP(B374,SAOM!B$2:J1376,9,0)</f>
        <v>Ana Cristina Coelho Rodrigues</v>
      </c>
      <c r="R374" s="12" t="str">
        <f>VLOOKUP(B374,SAOM!B$2:K1822,10,0)</f>
        <v>Rua Zizinha de Carvalho, 500</v>
      </c>
      <c r="S374" s="17" t="str">
        <f>VLOOKUP(B374,SAOM!B$2:L2102,11,0)</f>
        <v>38 3743-9908</v>
      </c>
      <c r="T374" s="33"/>
      <c r="U374" s="8" t="str">
        <f>VLOOKUP(B374,SAOM!B$2:M1682,12,0)</f>
        <v>-</v>
      </c>
      <c r="V374" s="12"/>
      <c r="W374" s="8"/>
      <c r="X374" s="39"/>
      <c r="Y374" s="41"/>
      <c r="Z374" s="105"/>
      <c r="AA374" s="42"/>
      <c r="AB374" s="8"/>
    </row>
    <row r="375" spans="1:28" s="61" customFormat="1">
      <c r="A375" s="43">
        <v>3466</v>
      </c>
      <c r="B375" s="75">
        <v>3466</v>
      </c>
      <c r="C375" s="12">
        <v>41040</v>
      </c>
      <c r="D375" s="12">
        <f t="shared" ref="D375:D406" si="31">C375+45</f>
        <v>41085</v>
      </c>
      <c r="E375" s="47">
        <f t="shared" si="30"/>
        <v>41100</v>
      </c>
      <c r="F375" s="12">
        <v>41044</v>
      </c>
      <c r="G375" s="7" t="s">
        <v>768</v>
      </c>
      <c r="H375" s="7" t="s">
        <v>501</v>
      </c>
      <c r="I375" s="7" t="s">
        <v>508</v>
      </c>
      <c r="J375" s="8" t="s">
        <v>1933</v>
      </c>
      <c r="K375" s="8" t="s">
        <v>859</v>
      </c>
      <c r="L375" s="8" t="s">
        <v>860</v>
      </c>
      <c r="M375" s="9" t="str">
        <f>VLOOKUP(B375,SAOM!B$2:H1377,7,0)</f>
        <v>-</v>
      </c>
      <c r="N375" s="9">
        <v>4035</v>
      </c>
      <c r="O375" s="12">
        <f>VLOOKUP(B375,SAOM!B$2:I1377,8,0)</f>
        <v>41088</v>
      </c>
      <c r="P375" s="12" t="e">
        <f>VLOOKUP(B375,AG_Lider!A$1:F1736,6,0)</f>
        <v>#N/A</v>
      </c>
      <c r="Q375" s="17" t="str">
        <f>VLOOKUP(B375,SAOM!B$2:J1377,9,0)</f>
        <v>Renata Di Pietro Carvalho</v>
      </c>
      <c r="R375" s="12" t="str">
        <f>VLOOKUP(B375,SAOM!B$2:K1823,10,0)</f>
        <v>Rua 22, 55</v>
      </c>
      <c r="S375" s="17" t="str">
        <f>VLOOKUP(B375,SAOM!B$2:L2103,11,0)</f>
        <v>38 3743-9940</v>
      </c>
      <c r="T375" s="33"/>
      <c r="U375" s="8" t="str">
        <f>VLOOKUP(B375,SAOM!B$2:M1683,12,0)</f>
        <v>-</v>
      </c>
      <c r="V375" s="12"/>
      <c r="W375" s="8"/>
      <c r="X375" s="39"/>
      <c r="Y375" s="41"/>
      <c r="Z375" s="105" t="s">
        <v>3357</v>
      </c>
      <c r="AA375" s="42">
        <v>41044</v>
      </c>
      <c r="AB375" s="8"/>
    </row>
    <row r="376" spans="1:28" s="61" customFormat="1">
      <c r="A376" s="43">
        <v>3463</v>
      </c>
      <c r="B376" s="75">
        <v>3463</v>
      </c>
      <c r="C376" s="12">
        <v>41040</v>
      </c>
      <c r="D376" s="12">
        <f t="shared" si="31"/>
        <v>41085</v>
      </c>
      <c r="E376" s="47">
        <f>D376+15</f>
        <v>41100</v>
      </c>
      <c r="F376" s="47" t="s">
        <v>503</v>
      </c>
      <c r="G376" s="7" t="s">
        <v>756</v>
      </c>
      <c r="H376" s="7" t="s">
        <v>501</v>
      </c>
      <c r="I376" s="7" t="s">
        <v>501</v>
      </c>
      <c r="J376" s="8" t="s">
        <v>1933</v>
      </c>
      <c r="K376" s="8" t="s">
        <v>859</v>
      </c>
      <c r="L376" s="8" t="s">
        <v>860</v>
      </c>
      <c r="M376" s="9" t="str">
        <f>VLOOKUP(B376,SAOM!B$2:H1378,7,0)</f>
        <v>SES-PIRA-3463</v>
      </c>
      <c r="N376" s="9">
        <v>4035</v>
      </c>
      <c r="O376" s="12" t="str">
        <f>VLOOKUP(B376,SAOM!B$2:I1378,8,0)</f>
        <v>-</v>
      </c>
      <c r="P376" s="12" t="e">
        <f>VLOOKUP(B376,AG_Lider!A$1:F1737,6,0)</f>
        <v>#N/A</v>
      </c>
      <c r="Q376" s="17" t="str">
        <f>VLOOKUP(B376,SAOM!B$2:J1378,9,0)</f>
        <v>Leandro de Jesus Santos Bandeira</v>
      </c>
      <c r="R376" s="12" t="str">
        <f>VLOOKUP(B376,SAOM!B$2:K1824,10,0)</f>
        <v>Rua Oscar Paraguassu, 328</v>
      </c>
      <c r="S376" s="17" t="str">
        <f>VLOOKUP(B376,SAOM!B$2:L2104,11,0)</f>
        <v>38 3743-9996</v>
      </c>
      <c r="T376" s="33"/>
      <c r="U376" s="8" t="str">
        <f>VLOOKUP(B376,SAOM!B$2:M1684,12,0)</f>
        <v>-</v>
      </c>
      <c r="V376" s="12"/>
      <c r="W376" s="8"/>
      <c r="X376" s="39"/>
      <c r="Y376" s="41"/>
      <c r="Z376" s="105"/>
      <c r="AA376" s="42"/>
      <c r="AB376" s="8"/>
    </row>
    <row r="377" spans="1:28" s="61" customFormat="1">
      <c r="A377" s="43">
        <v>3476</v>
      </c>
      <c r="B377" s="75">
        <v>3476</v>
      </c>
      <c r="C377" s="12">
        <v>41044</v>
      </c>
      <c r="D377" s="12">
        <f t="shared" si="31"/>
        <v>41089</v>
      </c>
      <c r="E377" s="47">
        <f t="shared" si="30"/>
        <v>41104</v>
      </c>
      <c r="F377" s="47" t="s">
        <v>503</v>
      </c>
      <c r="G377" s="7" t="s">
        <v>756</v>
      </c>
      <c r="H377" s="7" t="s">
        <v>501</v>
      </c>
      <c r="I377" s="7" t="s">
        <v>501</v>
      </c>
      <c r="J377" s="8" t="s">
        <v>1933</v>
      </c>
      <c r="K377" s="8" t="s">
        <v>859</v>
      </c>
      <c r="L377" s="8" t="s">
        <v>860</v>
      </c>
      <c r="M377" s="9" t="str">
        <f>VLOOKUP(B377,SAOM!B$2:H1409,7,0)</f>
        <v>-</v>
      </c>
      <c r="N377" s="9">
        <v>4033</v>
      </c>
      <c r="O377" s="12" t="str">
        <f>VLOOKUP(B377,SAOM!B$2:I1409,8,0)</f>
        <v>-</v>
      </c>
      <c r="P377" s="12" t="e">
        <f>VLOOKUP(B377,AG_Lider!A$1:F1768,6,0)</f>
        <v>#N/A</v>
      </c>
      <c r="Q377" s="17" t="str">
        <f>VLOOKUP(B377,SAOM!B$2:J1409,9,0)</f>
        <v>Jeane Almeida de Araújo</v>
      </c>
      <c r="R377" s="12" t="str">
        <f>VLOOKUP(B377,SAOM!B$2:K1855,10,0)</f>
        <v>Rua Clovis Peixoto, 78</v>
      </c>
      <c r="S377" s="17" t="str">
        <f>VLOOKUP(B377,SAOM!B$2:L2135,11,0)</f>
        <v>38 3743-9997</v>
      </c>
      <c r="T377" s="33"/>
      <c r="U377" s="8" t="str">
        <f>VLOOKUP(B377,SAOM!B$2:M1715,12,0)</f>
        <v>-</v>
      </c>
      <c r="V377" s="12"/>
      <c r="W377" s="8"/>
      <c r="X377" s="39"/>
      <c r="Y377" s="41"/>
      <c r="Z377" s="105"/>
      <c r="AA377" s="42"/>
      <c r="AB377" s="8"/>
    </row>
    <row r="378" spans="1:28" s="61" customFormat="1">
      <c r="A378" s="43">
        <v>3477</v>
      </c>
      <c r="B378" s="75">
        <v>3477</v>
      </c>
      <c r="C378" s="12">
        <v>41044</v>
      </c>
      <c r="D378" s="12">
        <f t="shared" si="31"/>
        <v>41089</v>
      </c>
      <c r="E378" s="47">
        <f t="shared" si="30"/>
        <v>41104</v>
      </c>
      <c r="F378" s="47" t="s">
        <v>503</v>
      </c>
      <c r="G378" s="7" t="s">
        <v>756</v>
      </c>
      <c r="H378" s="7" t="s">
        <v>501</v>
      </c>
      <c r="I378" s="7" t="s">
        <v>501</v>
      </c>
      <c r="J378" s="8" t="s">
        <v>3466</v>
      </c>
      <c r="K378" s="8" t="s">
        <v>3495</v>
      </c>
      <c r="L378" s="8" t="s">
        <v>3496</v>
      </c>
      <c r="M378" s="9" t="str">
        <f>VLOOKUP(B378,SAOM!B$2:H1410,7,0)</f>
        <v>-</v>
      </c>
      <c r="N378" s="9">
        <v>4033</v>
      </c>
      <c r="O378" s="12" t="str">
        <f>VLOOKUP(B378,SAOM!B$2:I1410,8,0)</f>
        <v>-</v>
      </c>
      <c r="P378" s="12" t="e">
        <f>VLOOKUP(B378,AG_Lider!A$1:F1769,6,0)</f>
        <v>#N/A</v>
      </c>
      <c r="Q378" s="17" t="str">
        <f>VLOOKUP(B378,SAOM!B$2:J1410,9,0)</f>
        <v>Maria Elizabete Durães Fonseca</v>
      </c>
      <c r="R378" s="12" t="str">
        <f>VLOOKUP(B378,SAOM!B$2:K1856,10,0)</f>
        <v>Rua Du Reizão, s/n</v>
      </c>
      <c r="S378" s="17" t="str">
        <f>VLOOKUP(B378,SAOM!B$2:L2136,11,0)</f>
        <v>38 3624-9136</v>
      </c>
      <c r="T378" s="33"/>
      <c r="U378" s="8" t="str">
        <f>VLOOKUP(B378,SAOM!B$2:M1716,12,0)</f>
        <v>-</v>
      </c>
      <c r="V378" s="12"/>
      <c r="W378" s="8"/>
      <c r="X378" s="39"/>
      <c r="Y378" s="41"/>
      <c r="Z378" s="105"/>
      <c r="AA378" s="42"/>
      <c r="AB378" s="8"/>
    </row>
    <row r="379" spans="1:28" s="61" customFormat="1">
      <c r="A379" s="43">
        <v>3478</v>
      </c>
      <c r="B379" s="75">
        <v>3478</v>
      </c>
      <c r="C379" s="12">
        <v>41044</v>
      </c>
      <c r="D379" s="12">
        <f t="shared" si="31"/>
        <v>41089</v>
      </c>
      <c r="E379" s="47">
        <f t="shared" si="30"/>
        <v>41104</v>
      </c>
      <c r="F379" s="47">
        <v>41050</v>
      </c>
      <c r="G379" s="7" t="s">
        <v>768</v>
      </c>
      <c r="H379" s="7" t="s">
        <v>501</v>
      </c>
      <c r="I379" s="7" t="s">
        <v>508</v>
      </c>
      <c r="J379" s="8" t="s">
        <v>3278</v>
      </c>
      <c r="K379" s="8" t="s">
        <v>3499</v>
      </c>
      <c r="L379" s="8" t="s">
        <v>3500</v>
      </c>
      <c r="M379" s="9" t="str">
        <f>VLOOKUP(B379,SAOM!B$2:H1412,7,0)</f>
        <v>-</v>
      </c>
      <c r="N379" s="9">
        <v>4033</v>
      </c>
      <c r="O379" s="12" t="str">
        <f>VLOOKUP(B379,SAOM!B$2:I1412,8,0)</f>
        <v>-</v>
      </c>
      <c r="P379" s="12" t="e">
        <f>VLOOKUP(B379,AG_Lider!A$1:F1771,6,0)</f>
        <v>#N/A</v>
      </c>
      <c r="Q379" s="17" t="str">
        <f>VLOOKUP(B379,SAOM!B$2:J1412,9,0)</f>
        <v>Erica Moreira Ramos</v>
      </c>
      <c r="R379" s="12" t="str">
        <f>VLOOKUP(B379,SAOM!B$2:K1858,10,0)</f>
        <v>Av Belo Horizonte, 12 - Centro</v>
      </c>
      <c r="S379" s="17" t="str">
        <f>VLOOKUP(B379,SAOM!B$2:L2138,11,0)</f>
        <v>38 9938-9304</v>
      </c>
      <c r="T379" s="33"/>
      <c r="U379" s="8" t="str">
        <f>VLOOKUP(B379,SAOM!B$2:M1718,12,0)</f>
        <v>-</v>
      </c>
      <c r="V379" s="12"/>
      <c r="W379" s="8"/>
      <c r="X379" s="39"/>
      <c r="Y379" s="41"/>
      <c r="Z379" s="105" t="s">
        <v>1533</v>
      </c>
      <c r="AA379" s="42">
        <v>41050</v>
      </c>
      <c r="AB379" s="8"/>
    </row>
    <row r="380" spans="1:28" s="61" customFormat="1">
      <c r="A380" s="43">
        <v>3479</v>
      </c>
      <c r="B380" s="75">
        <v>3479</v>
      </c>
      <c r="C380" s="12">
        <v>41044</v>
      </c>
      <c r="D380" s="12">
        <f t="shared" si="31"/>
        <v>41089</v>
      </c>
      <c r="E380" s="47">
        <f t="shared" si="30"/>
        <v>41104</v>
      </c>
      <c r="F380" s="47" t="s">
        <v>503</v>
      </c>
      <c r="G380" s="7" t="s">
        <v>756</v>
      </c>
      <c r="H380" s="7" t="s">
        <v>501</v>
      </c>
      <c r="I380" s="7" t="s">
        <v>501</v>
      </c>
      <c r="J380" s="8" t="s">
        <v>3477</v>
      </c>
      <c r="K380" s="8" t="s">
        <v>3501</v>
      </c>
      <c r="L380" s="8" t="s">
        <v>3502</v>
      </c>
      <c r="M380" s="9" t="str">
        <f>VLOOKUP(B380,SAOM!B$2:H1414,7,0)</f>
        <v>-</v>
      </c>
      <c r="N380" s="9">
        <v>4033</v>
      </c>
      <c r="O380" s="12" t="str">
        <f>VLOOKUP(B380,SAOM!B$2:I1414,8,0)</f>
        <v>-</v>
      </c>
      <c r="P380" s="12" t="e">
        <f>VLOOKUP(B380,AG_Lider!A$1:F1773,6,0)</f>
        <v>#N/A</v>
      </c>
      <c r="Q380" s="17" t="str">
        <f>VLOOKUP(B380,SAOM!B$2:J1414,9,0)</f>
        <v>Cristiano de Stefani Marquez</v>
      </c>
      <c r="R380" s="12" t="str">
        <f>VLOOKUP(B380,SAOM!B$2:K1860,10,0)</f>
        <v xml:space="preserve">Rua Pedro Sampaio, 1225 </v>
      </c>
      <c r="S380" s="17" t="str">
        <f>VLOOKUP(B380,SAOM!B$2:L2140,11,0)</f>
        <v>38 3731-4767</v>
      </c>
      <c r="T380" s="33"/>
      <c r="U380" s="8" t="str">
        <f>VLOOKUP(B380,SAOM!B$2:M1720,12,0)</f>
        <v>-</v>
      </c>
      <c r="V380" s="12"/>
      <c r="W380" s="8"/>
      <c r="X380" s="39"/>
      <c r="Y380" s="41"/>
      <c r="Z380" s="105"/>
      <c r="AA380" s="42"/>
      <c r="AB380" s="8"/>
    </row>
    <row r="381" spans="1:28" s="61" customFormat="1">
      <c r="A381" s="43">
        <v>3480</v>
      </c>
      <c r="B381" s="75">
        <v>3480</v>
      </c>
      <c r="C381" s="12">
        <v>41044</v>
      </c>
      <c r="D381" s="12">
        <f t="shared" si="31"/>
        <v>41089</v>
      </c>
      <c r="E381" s="47">
        <f t="shared" si="30"/>
        <v>41104</v>
      </c>
      <c r="F381" s="47">
        <v>41050</v>
      </c>
      <c r="G381" s="7" t="s">
        <v>768</v>
      </c>
      <c r="H381" s="7" t="s">
        <v>501</v>
      </c>
      <c r="I381" s="7" t="s">
        <v>508</v>
      </c>
      <c r="J381" s="8" t="s">
        <v>121</v>
      </c>
      <c r="K381" s="8" t="s">
        <v>3503</v>
      </c>
      <c r="L381" s="8" t="s">
        <v>3504</v>
      </c>
      <c r="M381" s="9" t="str">
        <f>VLOOKUP(B381,SAOM!B$2:H1415,7,0)</f>
        <v>-</v>
      </c>
      <c r="N381" s="9">
        <v>4033</v>
      </c>
      <c r="O381" s="12" t="str">
        <f>VLOOKUP(B381,SAOM!B$2:I1415,8,0)</f>
        <v>-</v>
      </c>
      <c r="P381" s="12" t="e">
        <f>VLOOKUP(B381,AG_Lider!A$1:F1774,6,0)</f>
        <v>#N/A</v>
      </c>
      <c r="Q381" s="17" t="str">
        <f>VLOOKUP(B381,SAOM!B$2:J1415,9,0)</f>
        <v>Cristine Medeiros Marcelos</v>
      </c>
      <c r="R381" s="12" t="str">
        <f>VLOOKUP(B381,SAOM!B$2:K1861,10,0)</f>
        <v>Rua Lopes Dias, 518 - Vila Vieira</v>
      </c>
      <c r="S381" s="17" t="str">
        <f>VLOOKUP(B381,SAOM!B$2:L2141,11,0)</f>
        <v>33 3534-1288</v>
      </c>
      <c r="T381" s="33"/>
      <c r="U381" s="8" t="str">
        <f>VLOOKUP(B381,SAOM!B$2:M1721,12,0)</f>
        <v>-</v>
      </c>
      <c r="V381" s="12"/>
      <c r="W381" s="8"/>
      <c r="X381" s="39"/>
      <c r="Y381" s="41"/>
      <c r="Z381" s="105" t="s">
        <v>1533</v>
      </c>
      <c r="AA381" s="42">
        <v>41050</v>
      </c>
      <c r="AB381" s="8"/>
    </row>
    <row r="382" spans="1:28" s="61" customFormat="1">
      <c r="A382" s="43">
        <v>3481</v>
      </c>
      <c r="B382" s="75">
        <v>3481</v>
      </c>
      <c r="C382" s="12">
        <v>41044</v>
      </c>
      <c r="D382" s="12">
        <f t="shared" si="31"/>
        <v>41089</v>
      </c>
      <c r="E382" s="47">
        <f t="shared" si="30"/>
        <v>41104</v>
      </c>
      <c r="F382" s="47">
        <v>41050</v>
      </c>
      <c r="G382" s="7" t="s">
        <v>768</v>
      </c>
      <c r="H382" s="7" t="s">
        <v>501</v>
      </c>
      <c r="I382" s="7" t="s">
        <v>508</v>
      </c>
      <c r="J382" s="8" t="s">
        <v>121</v>
      </c>
      <c r="K382" s="8" t="s">
        <v>3503</v>
      </c>
      <c r="L382" s="8" t="s">
        <v>3504</v>
      </c>
      <c r="M382" s="9" t="str">
        <f>VLOOKUP(B382,SAOM!B$2:H1416,7,0)</f>
        <v>-</v>
      </c>
      <c r="N382" s="9">
        <v>4033</v>
      </c>
      <c r="O382" s="12" t="str">
        <f>VLOOKUP(B382,SAOM!B$2:I1416,8,0)</f>
        <v>-</v>
      </c>
      <c r="P382" s="12" t="e">
        <f>VLOOKUP(B382,AG_Lider!A$1:F1775,6,0)</f>
        <v>#N/A</v>
      </c>
      <c r="Q382" s="17" t="str">
        <f>VLOOKUP(B382,SAOM!B$2:J1416,9,0)</f>
        <v>Danielle Gomes Neiva</v>
      </c>
      <c r="R382" s="12" t="str">
        <f>VLOOKUP(B382,SAOM!B$2:K1862,10,0)</f>
        <v>Rua Ceci Vieira Lopes, s/n - Coronel Olinto Vieira</v>
      </c>
      <c r="S382" s="17" t="str">
        <f>VLOOKUP(B382,SAOM!B$2:L2142,11,0)</f>
        <v>33 3534-2039</v>
      </c>
      <c r="T382" s="33"/>
      <c r="U382" s="8" t="str">
        <f>VLOOKUP(B382,SAOM!B$2:M1722,12,0)</f>
        <v>-</v>
      </c>
      <c r="V382" s="12"/>
      <c r="W382" s="8"/>
      <c r="X382" s="39"/>
      <c r="Y382" s="41"/>
      <c r="Z382" s="105" t="s">
        <v>3659</v>
      </c>
      <c r="AA382" s="42">
        <v>41050</v>
      </c>
      <c r="AB382" s="8"/>
    </row>
    <row r="383" spans="1:28" s="61" customFormat="1">
      <c r="A383" s="43">
        <v>3482</v>
      </c>
      <c r="B383" s="75">
        <v>3482</v>
      </c>
      <c r="C383" s="12">
        <v>41044</v>
      </c>
      <c r="D383" s="12">
        <f t="shared" si="31"/>
        <v>41089</v>
      </c>
      <c r="E383" s="47">
        <f t="shared" si="30"/>
        <v>41104</v>
      </c>
      <c r="F383" s="47">
        <v>41050</v>
      </c>
      <c r="G383" s="7" t="s">
        <v>768</v>
      </c>
      <c r="H383" s="7" t="s">
        <v>501</v>
      </c>
      <c r="I383" s="7" t="s">
        <v>508</v>
      </c>
      <c r="J383" s="8" t="s">
        <v>121</v>
      </c>
      <c r="K383" s="8" t="s">
        <v>3503</v>
      </c>
      <c r="L383" s="8" t="s">
        <v>3504</v>
      </c>
      <c r="M383" s="9" t="str">
        <f>VLOOKUP(B383,SAOM!B$2:H1417,7,0)</f>
        <v>-</v>
      </c>
      <c r="N383" s="9">
        <v>4033</v>
      </c>
      <c r="O383" s="12" t="str">
        <f>VLOOKUP(B383,SAOM!B$2:I1417,8,0)</f>
        <v>-</v>
      </c>
      <c r="P383" s="12" t="e">
        <f>VLOOKUP(B383,AG_Lider!A$1:F1776,6,0)</f>
        <v>#N/A</v>
      </c>
      <c r="Q383" s="17" t="str">
        <f>VLOOKUP(B383,SAOM!B$2:J1417,9,0)</f>
        <v>Rejane Almeida Borges</v>
      </c>
      <c r="R383" s="12" t="str">
        <f>VLOOKUP(B383,SAOM!B$2:K1863,10,0)</f>
        <v>Rua Juiz de Fora, s/n - Bom Jeus</v>
      </c>
      <c r="S383" s="17" t="str">
        <f>VLOOKUP(B383,SAOM!B$2:L2143,11,0)</f>
        <v>33 3534-2040</v>
      </c>
      <c r="T383" s="33"/>
      <c r="U383" s="8" t="str">
        <f>VLOOKUP(B383,SAOM!B$2:M1723,12,0)</f>
        <v>-</v>
      </c>
      <c r="V383" s="12"/>
      <c r="W383" s="8"/>
      <c r="X383" s="39"/>
      <c r="Y383" s="41"/>
      <c r="Z383" s="105" t="s">
        <v>3660</v>
      </c>
      <c r="AA383" s="42">
        <v>41050</v>
      </c>
      <c r="AB383" s="8"/>
    </row>
    <row r="384" spans="1:28" s="61" customFormat="1">
      <c r="A384" s="43">
        <v>3483</v>
      </c>
      <c r="B384" s="75">
        <v>3483</v>
      </c>
      <c r="C384" s="12">
        <v>41044</v>
      </c>
      <c r="D384" s="12">
        <f t="shared" si="31"/>
        <v>41089</v>
      </c>
      <c r="E384" s="47">
        <f t="shared" si="30"/>
        <v>41104</v>
      </c>
      <c r="F384" s="47">
        <v>41050</v>
      </c>
      <c r="G384" s="7" t="s">
        <v>768</v>
      </c>
      <c r="H384" s="7" t="s">
        <v>501</v>
      </c>
      <c r="I384" s="7" t="s">
        <v>508</v>
      </c>
      <c r="J384" s="8" t="s">
        <v>121</v>
      </c>
      <c r="K384" s="8" t="s">
        <v>3503</v>
      </c>
      <c r="L384" s="8" t="s">
        <v>3504</v>
      </c>
      <c r="M384" s="9" t="str">
        <f>VLOOKUP(B384,SAOM!B$2:H1418,7,0)</f>
        <v>-</v>
      </c>
      <c r="N384" s="9">
        <v>4033</v>
      </c>
      <c r="O384" s="12" t="str">
        <f>VLOOKUP(B384,SAOM!B$2:I1418,8,0)</f>
        <v>-</v>
      </c>
      <c r="P384" s="12" t="e">
        <f>VLOOKUP(B384,AG_Lider!A$1:F1777,6,0)</f>
        <v>#N/A</v>
      </c>
      <c r="Q384" s="17" t="str">
        <f>VLOOKUP(B384,SAOM!B$2:J1418,9,0)</f>
        <v>Fabrícia Pinheiro dos Santos</v>
      </c>
      <c r="R384" s="12" t="str">
        <f>VLOOKUP(B384,SAOM!B$2:K1864,10,0)</f>
        <v>Rua Principal, s/n - Zona Rural</v>
      </c>
      <c r="S384" s="17" t="str">
        <f>VLOOKUP(B384,SAOM!B$2:L2144,11,0)</f>
        <v>33 8428-0980</v>
      </c>
      <c r="T384" s="33"/>
      <c r="U384" s="8" t="str">
        <f>VLOOKUP(B384,SAOM!B$2:M1724,12,0)</f>
        <v>-</v>
      </c>
      <c r="V384" s="12"/>
      <c r="W384" s="8"/>
      <c r="X384" s="39"/>
      <c r="Y384" s="41"/>
      <c r="Z384" s="105" t="s">
        <v>1533</v>
      </c>
      <c r="AA384" s="42">
        <v>41050</v>
      </c>
      <c r="AB384" s="8"/>
    </row>
    <row r="385" spans="1:28" s="61" customFormat="1">
      <c r="A385" s="43">
        <v>3484</v>
      </c>
      <c r="B385" s="75">
        <v>3484</v>
      </c>
      <c r="C385" s="12">
        <v>41044</v>
      </c>
      <c r="D385" s="12">
        <f t="shared" si="31"/>
        <v>41089</v>
      </c>
      <c r="E385" s="47">
        <f t="shared" si="30"/>
        <v>41104</v>
      </c>
      <c r="F385" s="47" t="s">
        <v>503</v>
      </c>
      <c r="G385" s="7" t="s">
        <v>519</v>
      </c>
      <c r="H385" s="7" t="s">
        <v>501</v>
      </c>
      <c r="I385" s="7" t="s">
        <v>503</v>
      </c>
      <c r="J385" s="8" t="s">
        <v>121</v>
      </c>
      <c r="K385" s="8" t="s">
        <v>3503</v>
      </c>
      <c r="L385" s="8" t="s">
        <v>3504</v>
      </c>
      <c r="M385" s="9" t="str">
        <f>VLOOKUP(B385,SAOM!B$2:H1419,7,0)</f>
        <v>SES-PASO-3484</v>
      </c>
      <c r="N385" s="9">
        <v>4033</v>
      </c>
      <c r="O385" s="12">
        <f>VLOOKUP(B385,SAOM!B$2:I1419,8,0)</f>
        <v>41087</v>
      </c>
      <c r="P385" s="12" t="e">
        <f>VLOOKUP(B385,AG_Lider!A$1:F1778,6,0)</f>
        <v>#N/A</v>
      </c>
      <c r="Q385" s="17" t="str">
        <f>VLOOKUP(B385,SAOM!B$2:J1419,9,0)</f>
        <v>Marcelo Batista dos Santos</v>
      </c>
      <c r="R385" s="12" t="str">
        <f>VLOOKUP(B385,SAOM!B$2:K1865,10,0)</f>
        <v>Rua Juca de Matos, 210 - João de Lino</v>
      </c>
      <c r="S385" s="17" t="str">
        <f>VLOOKUP(B385,SAOM!B$2:L2145,11,0)</f>
        <v>33 3534-1217</v>
      </c>
      <c r="T385" s="33"/>
      <c r="U385" s="8" t="str">
        <f>VLOOKUP(B385,SAOM!B$2:M1725,12,0)</f>
        <v>00:20:0e:10:52:75</v>
      </c>
      <c r="V385" s="12">
        <v>41087</v>
      </c>
      <c r="W385" s="8" t="s">
        <v>2262</v>
      </c>
      <c r="X385" s="39">
        <v>41087</v>
      </c>
      <c r="Y385" s="41"/>
      <c r="Z385" s="105"/>
      <c r="AA385" s="42">
        <v>41087</v>
      </c>
      <c r="AB385" t="s">
        <v>4909</v>
      </c>
    </row>
    <row r="386" spans="1:28" s="61" customFormat="1">
      <c r="A386" s="43">
        <v>3485</v>
      </c>
      <c r="B386" s="75">
        <v>3485</v>
      </c>
      <c r="C386" s="12">
        <v>41044</v>
      </c>
      <c r="D386" s="12">
        <f t="shared" si="31"/>
        <v>41089</v>
      </c>
      <c r="E386" s="47">
        <f t="shared" si="30"/>
        <v>41104</v>
      </c>
      <c r="F386" s="47" t="s">
        <v>503</v>
      </c>
      <c r="G386" s="7" t="s">
        <v>685</v>
      </c>
      <c r="H386" s="7" t="s">
        <v>501</v>
      </c>
      <c r="I386" s="7" t="s">
        <v>503</v>
      </c>
      <c r="J386" s="8" t="s">
        <v>1389</v>
      </c>
      <c r="K386" s="8" t="s">
        <v>3446</v>
      </c>
      <c r="L386" s="8" t="s">
        <v>3447</v>
      </c>
      <c r="M386" s="9" t="str">
        <f>VLOOKUP(B386,SAOM!B$2:H1413,7,0)</f>
        <v>-</v>
      </c>
      <c r="N386" s="9">
        <v>4033</v>
      </c>
      <c r="O386" s="12">
        <f>VLOOKUP(B386,SAOM!B$2:I1413,8,0)</f>
        <v>41088</v>
      </c>
      <c r="P386" s="12" t="e">
        <f>VLOOKUP(B386,AG_Lider!A$1:F1772,6,0)</f>
        <v>#N/A</v>
      </c>
      <c r="Q386" s="17" t="str">
        <f>VLOOKUP(B386,SAOM!B$2:J1413,9,0)</f>
        <v>Kyssila Arilayne Chaves</v>
      </c>
      <c r="R386" s="12" t="str">
        <f>VLOOKUP(B386,SAOM!B$2:K1859,10,0)</f>
        <v>Praça Pio XII, 137 - Centro</v>
      </c>
      <c r="S386" s="17" t="str">
        <f>VLOOKUP(B386,SAOM!B$2:L2139,11,0)</f>
        <v>33 3514-2491</v>
      </c>
      <c r="T386" s="33"/>
      <c r="U386" s="8" t="str">
        <f>VLOOKUP(B386,SAOM!B$2:M1719,12,0)</f>
        <v>-</v>
      </c>
      <c r="V386" s="12"/>
      <c r="W386" s="8"/>
      <c r="X386" s="39"/>
      <c r="Y386" s="41"/>
      <c r="Z386" s="105"/>
      <c r="AA386" s="42"/>
      <c r="AB386" s="8"/>
    </row>
    <row r="387" spans="1:28" s="61" customFormat="1">
      <c r="A387" s="43">
        <v>3486</v>
      </c>
      <c r="B387" s="75">
        <v>3486</v>
      </c>
      <c r="C387" s="12">
        <v>41044</v>
      </c>
      <c r="D387" s="12">
        <f t="shared" si="31"/>
        <v>41089</v>
      </c>
      <c r="E387" s="47">
        <f t="shared" si="30"/>
        <v>41104</v>
      </c>
      <c r="F387" s="47">
        <v>41050</v>
      </c>
      <c r="G387" s="7" t="s">
        <v>768</v>
      </c>
      <c r="H387" s="7" t="s">
        <v>501</v>
      </c>
      <c r="I387" s="7" t="s">
        <v>508</v>
      </c>
      <c r="J387" s="8" t="s">
        <v>1389</v>
      </c>
      <c r="K387" s="8" t="s">
        <v>3497</v>
      </c>
      <c r="L387" s="8" t="s">
        <v>3498</v>
      </c>
      <c r="M387" s="9" t="str">
        <f>VLOOKUP(B387,SAOM!B$2:H1411,7,0)</f>
        <v>-</v>
      </c>
      <c r="N387" s="9">
        <v>4033</v>
      </c>
      <c r="O387" s="12" t="str">
        <f>VLOOKUP(B387,SAOM!B$2:I1411,8,0)</f>
        <v>-</v>
      </c>
      <c r="P387" s="12" t="e">
        <f>VLOOKUP(B387,AG_Lider!A$1:F1770,6,0)</f>
        <v>#N/A</v>
      </c>
      <c r="Q387" s="17" t="str">
        <f>VLOOKUP(B387,SAOM!B$2:J1411,9,0)</f>
        <v>Beyliane Camargos Meira</v>
      </c>
      <c r="R387" s="12" t="str">
        <f>VLOOKUP(B387,SAOM!B$2:K1857,10,0)</f>
        <v>Rua Cassiano Terra, 161 - Centro</v>
      </c>
      <c r="S387" s="17" t="str">
        <f>VLOOKUP(B387,SAOM!B$2:L2137,11,0)</f>
        <v>33 3514-2491</v>
      </c>
      <c r="T387" s="33"/>
      <c r="U387" s="8" t="str">
        <f>VLOOKUP(B387,SAOM!B$2:M1717,12,0)</f>
        <v>-</v>
      </c>
      <c r="V387" s="12"/>
      <c r="W387" s="8"/>
      <c r="X387" s="39"/>
      <c r="Y387" s="41"/>
      <c r="Z387" s="105" t="s">
        <v>3661</v>
      </c>
      <c r="AA387" s="42">
        <v>41050</v>
      </c>
      <c r="AB387" s="8"/>
    </row>
    <row r="388" spans="1:28" s="61" customFormat="1">
      <c r="A388" s="43">
        <v>3487</v>
      </c>
      <c r="B388" s="75">
        <v>3487</v>
      </c>
      <c r="C388" s="12">
        <v>41044</v>
      </c>
      <c r="D388" s="12">
        <f t="shared" si="31"/>
        <v>41089</v>
      </c>
      <c r="E388" s="47">
        <f t="shared" si="30"/>
        <v>41104</v>
      </c>
      <c r="F388" s="47">
        <v>41050</v>
      </c>
      <c r="G388" s="7" t="s">
        <v>768</v>
      </c>
      <c r="H388" s="7" t="s">
        <v>501</v>
      </c>
      <c r="I388" s="7" t="s">
        <v>508</v>
      </c>
      <c r="J388" s="8" t="s">
        <v>1389</v>
      </c>
      <c r="K388" s="8" t="s">
        <v>3446</v>
      </c>
      <c r="L388" s="8" t="s">
        <v>3447</v>
      </c>
      <c r="M388" s="9" t="str">
        <f>VLOOKUP(B388,SAOM!B$2:H1380,7,0)</f>
        <v>-</v>
      </c>
      <c r="N388" s="9">
        <v>4033</v>
      </c>
      <c r="O388" s="12" t="str">
        <f>VLOOKUP(B388,SAOM!B$2:I1380,8,0)</f>
        <v>-</v>
      </c>
      <c r="P388" s="12" t="e">
        <f>VLOOKUP(B388,AG_Lider!A$1:F1739,6,0)</f>
        <v>#N/A</v>
      </c>
      <c r="Q388" s="17" t="str">
        <f>VLOOKUP(B388,SAOM!B$2:J1380,9,0)</f>
        <v>Andreza Hirle da Silva</v>
      </c>
      <c r="R388" s="12" t="str">
        <f>VLOOKUP(B388,SAOM!B$2:K1826,10,0)</f>
        <v>Rua Eva Ribeiro Mendes, 20</v>
      </c>
      <c r="S388" s="17" t="str">
        <f>VLOOKUP(B388,SAOM!B$2:L2106,11,0)</f>
        <v>33 3514-2491</v>
      </c>
      <c r="T388" s="33"/>
      <c r="U388" s="8" t="str">
        <f>VLOOKUP(B388,SAOM!B$2:M1686,12,0)</f>
        <v>-</v>
      </c>
      <c r="V388" s="12"/>
      <c r="W388" s="8"/>
      <c r="X388" s="39"/>
      <c r="Y388" s="41"/>
      <c r="Z388" s="105" t="s">
        <v>3662</v>
      </c>
      <c r="AA388" s="42">
        <v>41050</v>
      </c>
      <c r="AB388" s="8"/>
    </row>
    <row r="389" spans="1:28" s="61" customFormat="1">
      <c r="A389" s="43">
        <v>3488</v>
      </c>
      <c r="B389" s="75">
        <v>3488</v>
      </c>
      <c r="C389" s="12">
        <v>41044</v>
      </c>
      <c r="D389" s="12">
        <f t="shared" si="31"/>
        <v>41089</v>
      </c>
      <c r="E389" s="47">
        <f t="shared" si="30"/>
        <v>41104</v>
      </c>
      <c r="F389" s="47">
        <v>41050</v>
      </c>
      <c r="G389" s="7" t="s">
        <v>768</v>
      </c>
      <c r="H389" s="7" t="s">
        <v>501</v>
      </c>
      <c r="I389" s="7" t="s">
        <v>508</v>
      </c>
      <c r="J389" s="8" t="s">
        <v>1389</v>
      </c>
      <c r="K389" s="8" t="s">
        <v>3446</v>
      </c>
      <c r="L389" s="8" t="s">
        <v>3447</v>
      </c>
      <c r="M389" s="9" t="str">
        <f>VLOOKUP(B389,SAOM!B$2:H1381,7,0)</f>
        <v>-</v>
      </c>
      <c r="N389" s="9">
        <v>4033</v>
      </c>
      <c r="O389" s="12" t="str">
        <f>VLOOKUP(B389,SAOM!B$2:I1381,8,0)</f>
        <v>-</v>
      </c>
      <c r="P389" s="12" t="e">
        <f>VLOOKUP(B389,AG_Lider!A$1:F1740,6,0)</f>
        <v>#N/A</v>
      </c>
      <c r="Q389" s="17" t="str">
        <f>VLOOKUP(B389,SAOM!B$2:J1381,9,0)</f>
        <v>Patricia Abrantes Reis</v>
      </c>
      <c r="R389" s="12" t="str">
        <f>VLOOKUP(B389,SAOM!B$2:K1827,10,0)</f>
        <v>Rua Nossa Senhora do Carmo, s/n</v>
      </c>
      <c r="S389" s="17" t="str">
        <f>VLOOKUP(B389,SAOM!B$2:L2107,11,0)</f>
        <v>33 3514-2491</v>
      </c>
      <c r="T389" s="33"/>
      <c r="U389" s="8" t="str">
        <f>VLOOKUP(B389,SAOM!B$2:M1687,12,0)</f>
        <v>-</v>
      </c>
      <c r="V389" s="12"/>
      <c r="W389" s="8"/>
      <c r="X389" s="39"/>
      <c r="Y389" s="41"/>
      <c r="Z389" s="105" t="s">
        <v>3660</v>
      </c>
      <c r="AA389" s="42">
        <v>41050</v>
      </c>
      <c r="AB389" s="8"/>
    </row>
    <row r="390" spans="1:28" s="61" customFormat="1">
      <c r="A390" s="43">
        <v>3489</v>
      </c>
      <c r="B390" s="75">
        <v>3489</v>
      </c>
      <c r="C390" s="12">
        <v>41044</v>
      </c>
      <c r="D390" s="12">
        <f t="shared" si="31"/>
        <v>41089</v>
      </c>
      <c r="E390" s="47">
        <f t="shared" si="30"/>
        <v>41104</v>
      </c>
      <c r="F390" s="47">
        <v>41050</v>
      </c>
      <c r="G390" s="7" t="s">
        <v>768</v>
      </c>
      <c r="H390" s="7" t="s">
        <v>501</v>
      </c>
      <c r="I390" s="7" t="s">
        <v>508</v>
      </c>
      <c r="J390" s="8" t="s">
        <v>1389</v>
      </c>
      <c r="K390" s="8" t="s">
        <v>3446</v>
      </c>
      <c r="L390" s="8" t="s">
        <v>3447</v>
      </c>
      <c r="M390" s="9" t="str">
        <f>VLOOKUP(B390,SAOM!B$2:H1382,7,0)</f>
        <v>-</v>
      </c>
      <c r="N390" s="9">
        <v>4033</v>
      </c>
      <c r="O390" s="12" t="str">
        <f>VLOOKUP(B390,SAOM!B$2:I1382,8,0)</f>
        <v>-</v>
      </c>
      <c r="P390" s="12" t="e">
        <f>VLOOKUP(B390,AG_Lider!A$1:F1741,6,0)</f>
        <v>#N/A</v>
      </c>
      <c r="Q390" s="17" t="str">
        <f>VLOOKUP(B390,SAOM!B$2:J1382,9,0)</f>
        <v>Thais Silva Ramalho</v>
      </c>
      <c r="R390" s="12" t="str">
        <f>VLOOKUP(B390,SAOM!B$2:K1828,10,0)</f>
        <v>Rua Santo Antônio do Mucuri, s/n</v>
      </c>
      <c r="S390" s="17" t="str">
        <f>VLOOKUP(B390,SAOM!B$2:L2108,11,0)</f>
        <v>33 3514-2491</v>
      </c>
      <c r="T390" s="33"/>
      <c r="U390" s="8" t="str">
        <f>VLOOKUP(B390,SAOM!B$2:M1688,12,0)</f>
        <v>-</v>
      </c>
      <c r="V390" s="12"/>
      <c r="W390" s="8"/>
      <c r="X390" s="39"/>
      <c r="Y390" s="41"/>
      <c r="Z390" s="105" t="s">
        <v>3663</v>
      </c>
      <c r="AA390" s="42">
        <v>41050</v>
      </c>
      <c r="AB390" s="8"/>
    </row>
    <row r="391" spans="1:28" s="61" customFormat="1">
      <c r="A391" s="43">
        <v>3490</v>
      </c>
      <c r="B391" s="75">
        <v>3490</v>
      </c>
      <c r="C391" s="12">
        <v>41044</v>
      </c>
      <c r="D391" s="12">
        <f t="shared" si="31"/>
        <v>41089</v>
      </c>
      <c r="E391" s="47">
        <f t="shared" si="30"/>
        <v>41104</v>
      </c>
      <c r="F391" s="47">
        <v>41050</v>
      </c>
      <c r="G391" s="7" t="s">
        <v>768</v>
      </c>
      <c r="H391" s="7" t="s">
        <v>501</v>
      </c>
      <c r="I391" s="7" t="s">
        <v>508</v>
      </c>
      <c r="J391" s="8" t="s">
        <v>1389</v>
      </c>
      <c r="K391" s="8" t="s">
        <v>3446</v>
      </c>
      <c r="L391" s="8" t="s">
        <v>3447</v>
      </c>
      <c r="M391" s="9" t="str">
        <f>VLOOKUP(B391,SAOM!B$2:H1398,7,0)</f>
        <v>-</v>
      </c>
      <c r="N391" s="9">
        <v>4033</v>
      </c>
      <c r="O391" s="12" t="str">
        <f>VLOOKUP(B391,SAOM!B$2:I1398,8,0)</f>
        <v>-</v>
      </c>
      <c r="P391" s="12" t="e">
        <f>VLOOKUP(B391,AG_Lider!A$1:F1757,6,0)</f>
        <v>#N/A</v>
      </c>
      <c r="Q391" s="17" t="str">
        <f>VLOOKUP(B391,SAOM!B$2:J1398,9,0)</f>
        <v>Mauriene H. de Souza</v>
      </c>
      <c r="R391" s="12" t="str">
        <f>VLOOKUP(B391,SAOM!B$2:K1844,10,0)</f>
        <v>Praça José Gomes Amaral, s/n</v>
      </c>
      <c r="S391" s="17" t="str">
        <f>VLOOKUP(B391,SAOM!B$2:L2124,11,0)</f>
        <v>33 3514-2491</v>
      </c>
      <c r="T391" s="33"/>
      <c r="U391" s="8" t="str">
        <f>VLOOKUP(B391,SAOM!B$2:M1704,12,0)</f>
        <v>-</v>
      </c>
      <c r="V391" s="12"/>
      <c r="W391" s="8"/>
      <c r="X391" s="39"/>
      <c r="Y391" s="41"/>
      <c r="Z391" s="105" t="s">
        <v>3664</v>
      </c>
      <c r="AA391" s="42">
        <v>41050</v>
      </c>
      <c r="AB391" s="8"/>
    </row>
    <row r="392" spans="1:28" s="61" customFormat="1">
      <c r="A392" s="43">
        <v>3491</v>
      </c>
      <c r="B392" s="75">
        <v>3491</v>
      </c>
      <c r="C392" s="12">
        <v>41044</v>
      </c>
      <c r="D392" s="12">
        <f t="shared" si="31"/>
        <v>41089</v>
      </c>
      <c r="E392" s="47">
        <f t="shared" si="30"/>
        <v>41104</v>
      </c>
      <c r="F392" s="47">
        <v>41050</v>
      </c>
      <c r="G392" s="7" t="s">
        <v>768</v>
      </c>
      <c r="H392" s="7" t="s">
        <v>501</v>
      </c>
      <c r="I392" s="7" t="s">
        <v>508</v>
      </c>
      <c r="J392" s="8" t="s">
        <v>3414</v>
      </c>
      <c r="K392" s="8" t="s">
        <v>3458</v>
      </c>
      <c r="L392" s="8" t="s">
        <v>3459</v>
      </c>
      <c r="M392" s="9" t="str">
        <f>VLOOKUP(B392,SAOM!B$2:H1399,7,0)</f>
        <v>-</v>
      </c>
      <c r="N392" s="9">
        <v>4033</v>
      </c>
      <c r="O392" s="12" t="str">
        <f>VLOOKUP(B392,SAOM!B$2:I1399,8,0)</f>
        <v>-</v>
      </c>
      <c r="P392" s="12" t="e">
        <f>VLOOKUP(B392,AG_Lider!A$1:F1758,6,0)</f>
        <v>#N/A</v>
      </c>
      <c r="Q392" s="17" t="str">
        <f>VLOOKUP(B392,SAOM!B$2:J1399,9,0)</f>
        <v>Elisa Mara Medeiros Cunha</v>
      </c>
      <c r="R392" s="12" t="str">
        <f>VLOOKUP(B392,SAOM!B$2:K1845,10,0)</f>
        <v>Rua Bias Fortes, 206</v>
      </c>
      <c r="S392" s="17" t="str">
        <f>VLOOKUP(B392,SAOM!B$2:L2125,11,0)</f>
        <v>32 3351-1302</v>
      </c>
      <c r="T392" s="33"/>
      <c r="U392" s="8" t="str">
        <f>VLOOKUP(B392,SAOM!B$2:M1705,12,0)</f>
        <v>-</v>
      </c>
      <c r="V392" s="12"/>
      <c r="W392" s="8"/>
      <c r="X392" s="39"/>
      <c r="Y392" s="41"/>
      <c r="Z392" s="105" t="s">
        <v>1533</v>
      </c>
      <c r="AA392" s="42">
        <v>41050</v>
      </c>
      <c r="AB392" s="8"/>
    </row>
    <row r="393" spans="1:28" s="61" customFormat="1">
      <c r="A393" s="23">
        <v>818</v>
      </c>
      <c r="B393" s="99" t="s">
        <v>1527</v>
      </c>
      <c r="C393" s="12">
        <v>40975</v>
      </c>
      <c r="D393" s="12">
        <f t="shared" si="31"/>
        <v>41020</v>
      </c>
      <c r="E393" s="47">
        <f t="shared" si="30"/>
        <v>41035</v>
      </c>
      <c r="F393" s="12">
        <v>40991</v>
      </c>
      <c r="G393" s="7" t="s">
        <v>519</v>
      </c>
      <c r="H393" s="7" t="s">
        <v>687</v>
      </c>
      <c r="I393" s="7" t="s">
        <v>503</v>
      </c>
      <c r="J393" s="45" t="s">
        <v>1069</v>
      </c>
      <c r="K393" s="8" t="s">
        <v>1078</v>
      </c>
      <c r="L393" s="8" t="s">
        <v>1079</v>
      </c>
      <c r="M393" s="9" t="str">
        <f>VLOOKUP(B393,SAOM!B$2:H1234,7,0)</f>
        <v>SES-RIES-0818</v>
      </c>
      <c r="N393" s="89">
        <v>4033</v>
      </c>
      <c r="O393" s="12">
        <f>VLOOKUP(B393,SAOM!B$2:I1234,8,0)</f>
        <v>41026</v>
      </c>
      <c r="P393" s="12" t="e">
        <f>VLOOKUP(B393,AG_Lider!A$1:F1594,6,0)</f>
        <v>#N/A</v>
      </c>
      <c r="Q393" s="17" t="str">
        <f>VLOOKUP(B393,SAOM!B$2:J1234,9,0)</f>
        <v>Débora Resende</v>
      </c>
      <c r="R393" s="12" t="str">
        <f>VLOOKUP(B393,SAOM!B$2:K1680,10,0)</f>
        <v>Rua Geraldino Rocha, 180 - Felixlândia.</v>
      </c>
      <c r="S393" s="17" t="str">
        <f>VLOOKUP(B393,SAOM!B$2:L1960,11,0)</f>
        <v>(31) 3639-8709</v>
      </c>
      <c r="T393" s="33"/>
      <c r="U393" s="8" t="str">
        <f>VLOOKUP(B393,SAOM!B$2:M1540,12,0)</f>
        <v>00:20:0e:10:48:f9</v>
      </c>
      <c r="V393" s="12">
        <v>41031</v>
      </c>
      <c r="W393" s="8" t="s">
        <v>967</v>
      </c>
      <c r="X393" s="39">
        <v>41031</v>
      </c>
      <c r="Y393" s="41"/>
      <c r="Z393" s="105" t="s">
        <v>3194</v>
      </c>
      <c r="AA393" s="42">
        <v>41031</v>
      </c>
      <c r="AB393" s="42"/>
    </row>
    <row r="394" spans="1:28" s="61" customFormat="1">
      <c r="A394" s="43">
        <v>3493</v>
      </c>
      <c r="B394" s="75">
        <v>3493</v>
      </c>
      <c r="C394" s="12">
        <v>41044</v>
      </c>
      <c r="D394" s="12">
        <f t="shared" si="31"/>
        <v>41089</v>
      </c>
      <c r="E394" s="47">
        <f t="shared" si="30"/>
        <v>41104</v>
      </c>
      <c r="F394" s="47">
        <v>41050</v>
      </c>
      <c r="G394" s="7" t="s">
        <v>768</v>
      </c>
      <c r="H394" s="7" t="s">
        <v>501</v>
      </c>
      <c r="I394" s="7" t="s">
        <v>508</v>
      </c>
      <c r="J394" s="8" t="s">
        <v>3414</v>
      </c>
      <c r="K394" s="8" t="s">
        <v>3458</v>
      </c>
      <c r="L394" s="8" t="s">
        <v>3459</v>
      </c>
      <c r="M394" s="9" t="str">
        <f>VLOOKUP(B394,SAOM!B$2:H1401,7,0)</f>
        <v>-</v>
      </c>
      <c r="N394" s="9">
        <v>4033</v>
      </c>
      <c r="O394" s="12" t="str">
        <f>VLOOKUP(B394,SAOM!B$2:I1401,8,0)</f>
        <v>-</v>
      </c>
      <c r="P394" s="12" t="e">
        <f>VLOOKUP(B394,AG_Lider!A$1:F1760,6,0)</f>
        <v>#N/A</v>
      </c>
      <c r="Q394" s="17" t="str">
        <f>VLOOKUP(B394,SAOM!B$2:J1401,9,0)</f>
        <v>Lilian Leticia de Moura Malta</v>
      </c>
      <c r="R394" s="12" t="str">
        <f>VLOOKUP(B394,SAOM!B$2:K1847,10,0)</f>
        <v>Praça Primeiro de Janeiro, 30</v>
      </c>
      <c r="S394" s="17" t="str">
        <f>VLOOKUP(B394,SAOM!B$2:L2127,11,0)</f>
        <v>32 3351-1288</v>
      </c>
      <c r="T394" s="33"/>
      <c r="U394" s="8" t="str">
        <f>VLOOKUP(B394,SAOM!B$2:M1707,12,0)</f>
        <v>-</v>
      </c>
      <c r="V394" s="12"/>
      <c r="W394" s="8"/>
      <c r="X394" s="39"/>
      <c r="Y394" s="41"/>
      <c r="Z394" s="105" t="s">
        <v>3660</v>
      </c>
      <c r="AA394" s="42">
        <v>41050</v>
      </c>
      <c r="AB394" s="8"/>
    </row>
    <row r="395" spans="1:28" s="61" customFormat="1">
      <c r="A395" s="43">
        <v>3245</v>
      </c>
      <c r="B395" s="77">
        <v>3245</v>
      </c>
      <c r="C395" s="12">
        <v>41002</v>
      </c>
      <c r="D395" s="12">
        <f t="shared" si="31"/>
        <v>41047</v>
      </c>
      <c r="E395" s="47">
        <f t="shared" si="30"/>
        <v>41062</v>
      </c>
      <c r="F395" s="47" t="s">
        <v>503</v>
      </c>
      <c r="G395" s="7" t="s">
        <v>519</v>
      </c>
      <c r="H395" s="7" t="s">
        <v>687</v>
      </c>
      <c r="I395" s="7" t="s">
        <v>503</v>
      </c>
      <c r="J395" s="8" t="s">
        <v>118</v>
      </c>
      <c r="K395" s="8" t="s">
        <v>666</v>
      </c>
      <c r="L395" s="8" t="s">
        <v>667</v>
      </c>
      <c r="M395" s="9" t="str">
        <f>VLOOKUP(B395,SAOM!B$2:H1278,7,0)</f>
        <v>SES-SAIA-3245</v>
      </c>
      <c r="N395" s="89">
        <v>4033</v>
      </c>
      <c r="O395" s="12">
        <v>41036</v>
      </c>
      <c r="P395" s="12" t="e">
        <f>VLOOKUP(B395,AG_Lider!A$1:F1637,6,0)</f>
        <v>#N/A</v>
      </c>
      <c r="Q395" s="17" t="str">
        <f>VLOOKUP(B395,SAOM!B$2:J1278,9,0)</f>
        <v>Francisco Elias</v>
      </c>
      <c r="R395" s="12" t="str">
        <f>VLOOKUP(B395,SAOM!B$2:K1724,10,0)</f>
        <v>Rua Baldim, 891</v>
      </c>
      <c r="S395" s="17" t="str">
        <f>VLOOKUP(B395,SAOM!B$2:L2004,11,0)</f>
        <v>31 3649-6021</v>
      </c>
      <c r="T395" s="33"/>
      <c r="U395" s="8" t="str">
        <f>VLOOKUP(B395,SAOM!B$2:M1584,12,0)</f>
        <v>00:20:0e:10:48:ee</v>
      </c>
      <c r="V395" s="12">
        <v>41038</v>
      </c>
      <c r="W395" s="8" t="s">
        <v>3304</v>
      </c>
      <c r="X395" s="39">
        <v>41038</v>
      </c>
      <c r="Y395" s="41"/>
      <c r="Z395" s="105"/>
      <c r="AA395" s="42">
        <v>41038</v>
      </c>
      <c r="AB395" s="8"/>
    </row>
    <row r="396" spans="1:28" s="61" customFormat="1">
      <c r="A396" s="43">
        <v>3495</v>
      </c>
      <c r="B396" s="75">
        <v>3495</v>
      </c>
      <c r="C396" s="12">
        <v>41044</v>
      </c>
      <c r="D396" s="12">
        <f t="shared" si="31"/>
        <v>41089</v>
      </c>
      <c r="E396" s="47">
        <f t="shared" si="30"/>
        <v>41104</v>
      </c>
      <c r="F396" s="47" t="s">
        <v>503</v>
      </c>
      <c r="G396" s="7" t="s">
        <v>519</v>
      </c>
      <c r="H396" s="7" t="s">
        <v>501</v>
      </c>
      <c r="I396" s="7" t="s">
        <v>503</v>
      </c>
      <c r="J396" s="8" t="s">
        <v>3414</v>
      </c>
      <c r="K396" s="8" t="s">
        <v>3458</v>
      </c>
      <c r="L396" s="8" t="s">
        <v>3459</v>
      </c>
      <c r="M396" s="9" t="str">
        <f>VLOOKUP(B396,SAOM!B$2:H1403,7,0)</f>
        <v>SES-BASO-3495</v>
      </c>
      <c r="N396" s="9">
        <v>4033</v>
      </c>
      <c r="O396" s="12">
        <f>VLOOKUP(B396,SAOM!B$2:I1403,8,0)</f>
        <v>41059</v>
      </c>
      <c r="P396" s="12" t="e">
        <f>VLOOKUP(B396,AG_Lider!A$1:F1762,6,0)</f>
        <v>#N/A</v>
      </c>
      <c r="Q396" s="17" t="str">
        <f>VLOOKUP(B396,SAOM!B$2:J1403,9,0)</f>
        <v>Wander Ferreira Junior</v>
      </c>
      <c r="R396" s="12" t="str">
        <f>VLOOKUP(B396,SAOM!B$2:K1849,10,0)</f>
        <v>Rua Berlim, 57</v>
      </c>
      <c r="S396" s="17" t="str">
        <f>VLOOKUP(B396,SAOM!B$2:L2129,11,0)</f>
        <v>32 3351-1902</v>
      </c>
      <c r="T396" s="33"/>
      <c r="U396" s="8" t="str">
        <f>VLOOKUP(B396,SAOM!B$2:M1709,12,0)</f>
        <v>00:20:0e:10:48:c3</v>
      </c>
      <c r="V396" s="12">
        <v>41060</v>
      </c>
      <c r="W396" s="8" t="s">
        <v>2930</v>
      </c>
      <c r="X396" s="39">
        <v>41060</v>
      </c>
      <c r="Y396" s="41"/>
      <c r="Z396" s="105"/>
      <c r="AA396" s="42">
        <v>41060</v>
      </c>
      <c r="AB396" s="8" t="s">
        <v>4060</v>
      </c>
    </row>
    <row r="397" spans="1:28" s="61" customFormat="1">
      <c r="A397" s="23">
        <v>3232</v>
      </c>
      <c r="B397" s="77" t="s">
        <v>2665</v>
      </c>
      <c r="C397" s="12">
        <v>41001</v>
      </c>
      <c r="D397" s="12">
        <f t="shared" si="31"/>
        <v>41046</v>
      </c>
      <c r="E397" s="47">
        <f t="shared" si="30"/>
        <v>41061</v>
      </c>
      <c r="F397" s="47" t="s">
        <v>503</v>
      </c>
      <c r="G397" s="7" t="s">
        <v>519</v>
      </c>
      <c r="H397" s="7" t="s">
        <v>501</v>
      </c>
      <c r="I397" s="7" t="s">
        <v>503</v>
      </c>
      <c r="J397" s="8" t="s">
        <v>118</v>
      </c>
      <c r="K397" s="8" t="s">
        <v>666</v>
      </c>
      <c r="L397" s="8" t="s">
        <v>667</v>
      </c>
      <c r="M397" s="9" t="str">
        <f>VLOOKUP(B397,SAOM!B$2:H1266,7,0)</f>
        <v>SES-SAIA-3232</v>
      </c>
      <c r="N397" s="89">
        <v>4033</v>
      </c>
      <c r="O397" s="12">
        <f>VLOOKUP(B397,SAOM!B$2:I1266,8,0)</f>
        <v>41010</v>
      </c>
      <c r="P397" s="12" t="str">
        <f>VLOOKUP(B397,AG_Lider!A$1:F1625,6,0)</f>
        <v>CONCLUÍDO</v>
      </c>
      <c r="Q397" s="17" t="str">
        <f>VLOOKUP(B397,SAOM!B$2:J1266,9,0)</f>
        <v>Betânia Claudiano</v>
      </c>
      <c r="R397" s="12" t="str">
        <f>VLOOKUP(B397,SAOM!B$2:K1712,10,0)</f>
        <v>Rua Poti, 403</v>
      </c>
      <c r="S397" s="17" t="str">
        <f>VLOOKUP(B397,SAOM!B$2:L1992,11,0)</f>
        <v>31 3635-6583</v>
      </c>
      <c r="T397" s="33"/>
      <c r="U397" s="8" t="str">
        <f>VLOOKUP(B397,SAOM!B$2:M1572,12,0)</f>
        <v>00:20:0E:10:49:A1</v>
      </c>
      <c r="V397" s="12">
        <v>41032</v>
      </c>
      <c r="W397" s="8" t="s">
        <v>2470</v>
      </c>
      <c r="X397" s="39">
        <v>41032</v>
      </c>
      <c r="Y397" s="41"/>
      <c r="Z397" s="105"/>
      <c r="AA397" s="42">
        <v>41032</v>
      </c>
      <c r="AB397" s="8"/>
    </row>
    <row r="398" spans="1:28" s="61" customFormat="1">
      <c r="A398" s="43">
        <v>3497</v>
      </c>
      <c r="B398" s="75">
        <v>3497</v>
      </c>
      <c r="C398" s="12">
        <v>41044</v>
      </c>
      <c r="D398" s="12">
        <f t="shared" si="31"/>
        <v>41089</v>
      </c>
      <c r="E398" s="47">
        <f t="shared" si="30"/>
        <v>41104</v>
      </c>
      <c r="F398" s="47" t="s">
        <v>503</v>
      </c>
      <c r="G398" s="7" t="s">
        <v>519</v>
      </c>
      <c r="H398" s="7" t="s">
        <v>687</v>
      </c>
      <c r="I398" s="7" t="s">
        <v>503</v>
      </c>
      <c r="J398" s="8" t="s">
        <v>3433</v>
      </c>
      <c r="K398" s="8" t="s">
        <v>3462</v>
      </c>
      <c r="L398" s="8" t="s">
        <v>3463</v>
      </c>
      <c r="M398" s="9" t="str">
        <f>VLOOKUP(B398,SAOM!B$2:H1405,7,0)</f>
        <v>SES-COES-3497</v>
      </c>
      <c r="N398" s="9">
        <v>4033</v>
      </c>
      <c r="O398" s="12">
        <f>VLOOKUP(B398,SAOM!B$2:I1405,8,0)</f>
        <v>41086</v>
      </c>
      <c r="P398" s="12" t="e">
        <f>VLOOKUP(B398,AG_Lider!A$1:F1764,6,0)</f>
        <v>#N/A</v>
      </c>
      <c r="Q398" s="17" t="str">
        <f>VLOOKUP(B398,SAOM!B$2:J1405,9,0)</f>
        <v>Luiara Bartira Vanzelotti Vieira Baeta</v>
      </c>
      <c r="R398" s="12" t="str">
        <f>VLOOKUP(B398,SAOM!B$2:K1851,10,0)</f>
        <v>Rua Joana Mendonça, s/n</v>
      </c>
      <c r="S398" s="17" t="str">
        <f>VLOOKUP(B398,SAOM!B$2:L2131,11,0)</f>
        <v>32 3357-1255</v>
      </c>
      <c r="T398" s="33"/>
      <c r="U398" s="8" t="str">
        <f>VLOOKUP(B398,SAOM!B$2:M1711,12,0)</f>
        <v>00:20:0e:10:52:66</v>
      </c>
      <c r="V398" s="12">
        <v>41086</v>
      </c>
      <c r="W398" s="8" t="s">
        <v>4511</v>
      </c>
      <c r="X398" s="39">
        <v>41087</v>
      </c>
      <c r="Y398" s="41"/>
      <c r="Z398" s="105"/>
      <c r="AA398" s="42">
        <v>41087</v>
      </c>
      <c r="AB398" s="8" t="s">
        <v>4858</v>
      </c>
    </row>
    <row r="399" spans="1:28" s="61" customFormat="1">
      <c r="A399" s="43">
        <v>3498</v>
      </c>
      <c r="B399" s="75">
        <v>3498</v>
      </c>
      <c r="C399" s="12">
        <v>41044</v>
      </c>
      <c r="D399" s="12">
        <f t="shared" si="31"/>
        <v>41089</v>
      </c>
      <c r="E399" s="47">
        <f t="shared" si="30"/>
        <v>41104</v>
      </c>
      <c r="F399" s="47" t="s">
        <v>503</v>
      </c>
      <c r="G399" s="7" t="s">
        <v>519</v>
      </c>
      <c r="H399" s="7" t="s">
        <v>687</v>
      </c>
      <c r="I399" s="7" t="s">
        <v>503</v>
      </c>
      <c r="J399" s="8" t="s">
        <v>3433</v>
      </c>
      <c r="K399" s="8" t="s">
        <v>3462</v>
      </c>
      <c r="L399" s="8" t="s">
        <v>3463</v>
      </c>
      <c r="M399" s="9" t="str">
        <f>VLOOKUP(B399,SAOM!B$2:H1406,7,0)</f>
        <v>SES-COES-3498</v>
      </c>
      <c r="N399" s="9">
        <v>4033</v>
      </c>
      <c r="O399" s="12">
        <f>VLOOKUP(B399,SAOM!B$2:I1406,8,0)</f>
        <v>41086</v>
      </c>
      <c r="P399" s="12" t="e">
        <f>VLOOKUP(B399,AG_Lider!A$1:F1765,6,0)</f>
        <v>#N/A</v>
      </c>
      <c r="Q399" s="17" t="str">
        <f>VLOOKUP(B399,SAOM!B$2:J1406,9,0)</f>
        <v>Kelly Aparecida Maximiano Couto</v>
      </c>
      <c r="R399" s="12" t="str">
        <f>VLOOKUP(B399,SAOM!B$2:K1852,10,0)</f>
        <v>Largo Gonçalves Lara, 17</v>
      </c>
      <c r="S399" s="17" t="str">
        <f>VLOOKUP(B399,SAOM!B$2:L2132,11,0)</f>
        <v>32 3357-1255</v>
      </c>
      <c r="T399" s="33"/>
      <c r="U399" s="8" t="str">
        <f>VLOOKUP(B399,SAOM!B$2:M1712,12,0)</f>
        <v>00:20:0e:10:52:67</v>
      </c>
      <c r="V399" s="12">
        <v>41087</v>
      </c>
      <c r="W399" s="8" t="s">
        <v>4509</v>
      </c>
      <c r="X399" s="39">
        <v>41087</v>
      </c>
      <c r="Y399" s="41"/>
      <c r="Z399" s="105"/>
      <c r="AA399" s="42">
        <v>41087</v>
      </c>
      <c r="AB399" s="8"/>
    </row>
    <row r="400" spans="1:28" s="61" customFormat="1">
      <c r="A400" s="43">
        <v>3499</v>
      </c>
      <c r="B400" s="75">
        <v>3499</v>
      </c>
      <c r="C400" s="12">
        <v>41044</v>
      </c>
      <c r="D400" s="12">
        <f t="shared" si="31"/>
        <v>41089</v>
      </c>
      <c r="E400" s="47">
        <f t="shared" si="30"/>
        <v>41104</v>
      </c>
      <c r="F400" s="47">
        <v>41085</v>
      </c>
      <c r="G400" s="7" t="s">
        <v>768</v>
      </c>
      <c r="H400" s="7" t="s">
        <v>687</v>
      </c>
      <c r="I400" s="7" t="s">
        <v>508</v>
      </c>
      <c r="J400" s="8" t="s">
        <v>1020</v>
      </c>
      <c r="K400" s="8" t="s">
        <v>3464</v>
      </c>
      <c r="L400" s="8" t="s">
        <v>3465</v>
      </c>
      <c r="M400" s="9" t="str">
        <f>VLOOKUP(B400,SAOM!B$2:H1407,7,0)</f>
        <v>-</v>
      </c>
      <c r="N400" s="9">
        <v>4033</v>
      </c>
      <c r="O400" s="12" t="str">
        <f>VLOOKUP(B400,SAOM!B$2:I1407,8,0)</f>
        <v>-</v>
      </c>
      <c r="P400" s="12" t="e">
        <f>VLOOKUP(B400,AG_Lider!A$1:F1766,6,0)</f>
        <v>#N/A</v>
      </c>
      <c r="Q400" s="17" t="str">
        <f>VLOOKUP(B400,SAOM!B$2:J1407,9,0)</f>
        <v>Natália</v>
      </c>
      <c r="R400" s="12" t="str">
        <f>VLOOKUP(B400,SAOM!B$2:K1853,10,0)</f>
        <v>Rua José Brasilino de Andrade, 65</v>
      </c>
      <c r="S400" s="17" t="str">
        <f>VLOOKUP(B400,SAOM!B$2:L2133,11,0)</f>
        <v>31 3763-1592</v>
      </c>
      <c r="T400" s="33"/>
      <c r="U400" s="8" t="str">
        <f>VLOOKUP(B400,SAOM!B$2:M1713,12,0)</f>
        <v>-</v>
      </c>
      <c r="V400" s="12"/>
      <c r="W400" s="8"/>
      <c r="X400" s="39"/>
      <c r="Y400" s="41"/>
      <c r="Z400" s="105" t="s">
        <v>4667</v>
      </c>
      <c r="AA400" s="42"/>
      <c r="AB400" s="8"/>
    </row>
    <row r="401" spans="1:28" s="61" customFormat="1">
      <c r="A401" s="43">
        <v>3500</v>
      </c>
      <c r="B401" s="75">
        <v>3500</v>
      </c>
      <c r="C401" s="12">
        <v>41044</v>
      </c>
      <c r="D401" s="12">
        <f t="shared" si="31"/>
        <v>41089</v>
      </c>
      <c r="E401" s="47">
        <f t="shared" si="30"/>
        <v>41104</v>
      </c>
      <c r="F401" s="47" t="s">
        <v>503</v>
      </c>
      <c r="G401" s="7" t="s">
        <v>519</v>
      </c>
      <c r="H401" s="7" t="s">
        <v>687</v>
      </c>
      <c r="I401" s="7" t="s">
        <v>503</v>
      </c>
      <c r="J401" s="8" t="s">
        <v>206</v>
      </c>
      <c r="K401" s="8" t="s">
        <v>3444</v>
      </c>
      <c r="L401" s="8" t="s">
        <v>3445</v>
      </c>
      <c r="M401" s="9" t="str">
        <f>VLOOKUP(B401,SAOM!B$2:H1408,7,0)</f>
        <v>SES-DOOS- 3500</v>
      </c>
      <c r="N401" s="9">
        <v>4033</v>
      </c>
      <c r="O401" s="12">
        <f>VLOOKUP(B401,SAOM!B$2:I1408,8,0)</f>
        <v>41087</v>
      </c>
      <c r="P401" s="12" t="e">
        <f>VLOOKUP(B401,AG_Lider!A$1:F1767,6,0)</f>
        <v>#N/A</v>
      </c>
      <c r="Q401" s="17" t="str">
        <f>VLOOKUP(B401,SAOM!B$2:J1408,9,0)</f>
        <v>Talita / Tássia</v>
      </c>
      <c r="R401" s="12" t="str">
        <f>VLOOKUP(B401,SAOM!B$2:K1854,10,0)</f>
        <v>Rua Francisco Bernardes, 484</v>
      </c>
      <c r="S401" s="17" t="str">
        <f>VLOOKUP(B401,SAOM!B$2:L2134,11,0)</f>
        <v>32 3353-1374</v>
      </c>
      <c r="T401" s="33"/>
      <c r="U401" s="8" t="str">
        <f>VLOOKUP(B401,SAOM!B$2:M1714,12,0)</f>
        <v>00:20:0e:10:52:a6</v>
      </c>
      <c r="V401" s="12">
        <v>41087</v>
      </c>
      <c r="W401" t="s">
        <v>4511</v>
      </c>
      <c r="X401" s="39">
        <v>41087</v>
      </c>
      <c r="Y401" s="41"/>
      <c r="Z401" s="105"/>
      <c r="AA401" s="42">
        <v>41087</v>
      </c>
      <c r="AB401" s="8" t="s">
        <v>4904</v>
      </c>
    </row>
    <row r="402" spans="1:28" s="61" customFormat="1">
      <c r="A402" s="43">
        <v>3501</v>
      </c>
      <c r="B402" s="75">
        <v>3501</v>
      </c>
      <c r="C402" s="12">
        <v>41044</v>
      </c>
      <c r="D402" s="12">
        <f t="shared" si="31"/>
        <v>41089</v>
      </c>
      <c r="E402" s="47">
        <f t="shared" si="30"/>
        <v>41104</v>
      </c>
      <c r="F402" s="47" t="s">
        <v>503</v>
      </c>
      <c r="G402" s="7" t="s">
        <v>519</v>
      </c>
      <c r="H402" s="7" t="s">
        <v>687</v>
      </c>
      <c r="I402" s="7" t="s">
        <v>503</v>
      </c>
      <c r="J402" s="8" t="s">
        <v>206</v>
      </c>
      <c r="K402" s="8" t="s">
        <v>3444</v>
      </c>
      <c r="L402" s="8" t="s">
        <v>3445</v>
      </c>
      <c r="M402" s="9" t="str">
        <f>VLOOKUP(B402,SAOM!B$2:H1379,7,0)</f>
        <v>SES-DOOS-3501</v>
      </c>
      <c r="N402" s="9">
        <v>4033</v>
      </c>
      <c r="O402" s="12">
        <f>VLOOKUP(B402,SAOM!B$2:I1379,8,0)</f>
        <v>41087</v>
      </c>
      <c r="P402" s="12" t="e">
        <f>VLOOKUP(B402,AG_Lider!A$1:F1738,6,0)</f>
        <v>#N/A</v>
      </c>
      <c r="Q402" s="17" t="str">
        <f>VLOOKUP(B402,SAOM!B$2:J1379,9,0)</f>
        <v>Teresa Cristina de Resende Chaves Cesário</v>
      </c>
      <c r="R402" s="12" t="str">
        <f>VLOOKUP(B402,SAOM!B$2:K1825,10,0)</f>
        <v>Av. Getúlio Vargas, 540</v>
      </c>
      <c r="S402" s="17" t="str">
        <f>VLOOKUP(B402,SAOM!B$2:L2105,11,0)</f>
        <v>32 3353-2448</v>
      </c>
      <c r="T402" s="33"/>
      <c r="U402" s="8" t="str">
        <f>VLOOKUP(B402,SAOM!B$2:M1685,12,0)</f>
        <v>00:20:0e:10:52:0b</v>
      </c>
      <c r="V402" s="12">
        <v>41087</v>
      </c>
      <c r="W402" s="8" t="s">
        <v>4509</v>
      </c>
      <c r="X402" s="39">
        <v>41087</v>
      </c>
      <c r="Y402" s="41"/>
      <c r="Z402" s="105"/>
      <c r="AA402" s="42">
        <v>41087</v>
      </c>
      <c r="AB402" s="8" t="s">
        <v>4903</v>
      </c>
    </row>
    <row r="403" spans="1:28" s="61" customFormat="1">
      <c r="A403" s="43">
        <v>3502</v>
      </c>
      <c r="B403" s="75">
        <v>3502</v>
      </c>
      <c r="C403" s="12">
        <v>41044</v>
      </c>
      <c r="D403" s="12">
        <f t="shared" si="31"/>
        <v>41089</v>
      </c>
      <c r="E403" s="47">
        <f t="shared" si="30"/>
        <v>41104</v>
      </c>
      <c r="F403" s="47" t="s">
        <v>503</v>
      </c>
      <c r="G403" s="7" t="s">
        <v>685</v>
      </c>
      <c r="H403" s="7" t="s">
        <v>687</v>
      </c>
      <c r="I403" s="7" t="s">
        <v>503</v>
      </c>
      <c r="J403" s="8" t="s">
        <v>206</v>
      </c>
      <c r="K403" s="8" t="s">
        <v>3444</v>
      </c>
      <c r="L403" s="8" t="s">
        <v>3445</v>
      </c>
      <c r="M403" s="9" t="str">
        <f>VLOOKUP(B403,SAOM!B$2:H1385,7,0)</f>
        <v>-</v>
      </c>
      <c r="N403" s="9">
        <v>4033</v>
      </c>
      <c r="O403" s="12" t="str">
        <f>VLOOKUP(B403,SAOM!B$2:I1385,8,0)</f>
        <v>-</v>
      </c>
      <c r="P403" s="12" t="e">
        <f>VLOOKUP(B403,AG_Lider!A$1:F1744,6,0)</f>
        <v>#N/A</v>
      </c>
      <c r="Q403" s="17" t="str">
        <f>VLOOKUP(B403,SAOM!B$2:J1385,9,0)</f>
        <v>Stefânia Carine Brandão Malta</v>
      </c>
      <c r="R403" s="12" t="str">
        <f>VLOOKUP(B403,SAOM!B$2:K1831,10,0)</f>
        <v>Rua Sebastião Rezende, 725</v>
      </c>
      <c r="S403" s="17" t="str">
        <f>VLOOKUP(B403,SAOM!B$2:L2111,11,0)</f>
        <v>32 3353-2449</v>
      </c>
      <c r="T403" s="33"/>
      <c r="U403" s="8" t="str">
        <f>VLOOKUP(B403,SAOM!B$2:M1691,12,0)</f>
        <v>-</v>
      </c>
      <c r="V403" s="12"/>
      <c r="W403" s="8"/>
      <c r="X403" s="39"/>
      <c r="Y403" s="41"/>
      <c r="Z403" s="105"/>
      <c r="AA403" s="42"/>
      <c r="AB403" s="8"/>
    </row>
    <row r="404" spans="1:28" s="61" customFormat="1">
      <c r="A404" s="43">
        <v>3235</v>
      </c>
      <c r="B404" s="77" t="s">
        <v>2685</v>
      </c>
      <c r="C404" s="12">
        <v>41002</v>
      </c>
      <c r="D404" s="12">
        <f t="shared" si="31"/>
        <v>41047</v>
      </c>
      <c r="E404" s="47">
        <f t="shared" ref="E404:E409" si="32">C404+60</f>
        <v>41062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118</v>
      </c>
      <c r="K404" s="8" t="s">
        <v>666</v>
      </c>
      <c r="L404" s="8" t="s">
        <v>667</v>
      </c>
      <c r="M404" s="9" t="str">
        <f>VLOOKUP(B404,SAOM!B$2:H1290,7,0)</f>
        <v>SES-SAIA-3235</v>
      </c>
      <c r="N404" s="89">
        <v>4033</v>
      </c>
      <c r="O404" s="12">
        <f>VLOOKUP(B404,SAOM!B$2:I1290,8,0)</f>
        <v>41019</v>
      </c>
      <c r="P404" s="12" t="str">
        <f>VLOOKUP(B404,AG_Lider!A$1:F1649,6,0)</f>
        <v>CONCLUÍDO</v>
      </c>
      <c r="Q404" s="17" t="str">
        <f>VLOOKUP(B404,SAOM!B$2:J1290,9,0)</f>
        <v>Cristina Amoroso</v>
      </c>
      <c r="R404" s="12" t="str">
        <f>VLOOKUP(B404,SAOM!B$2:K1736,10,0)</f>
        <v>Rua Francisco Jerônimo da Silva, 25</v>
      </c>
      <c r="S404" s="17" t="str">
        <f>VLOOKUP(B404,SAOM!B$2:L2016,11,0)</f>
        <v>31 3649-6864</v>
      </c>
      <c r="T404" s="33"/>
      <c r="U404" s="8" t="str">
        <f>VLOOKUP(B404,SAOM!B$2:M1596,12,0)</f>
        <v>00:20:0e:10:48:dc</v>
      </c>
      <c r="V404" s="12">
        <v>41032</v>
      </c>
      <c r="W404" s="8" t="s">
        <v>1645</v>
      </c>
      <c r="X404" s="39">
        <v>41032</v>
      </c>
      <c r="Y404" s="41"/>
      <c r="Z404" s="105"/>
      <c r="AA404" s="42">
        <v>41032</v>
      </c>
      <c r="AB404" s="8"/>
    </row>
    <row r="405" spans="1:28" s="61" customFormat="1">
      <c r="A405" s="43">
        <v>3504</v>
      </c>
      <c r="B405" s="75">
        <v>3504</v>
      </c>
      <c r="C405" s="12">
        <v>41044</v>
      </c>
      <c r="D405" s="12">
        <f t="shared" si="31"/>
        <v>41089</v>
      </c>
      <c r="E405" s="47">
        <f t="shared" si="32"/>
        <v>41104</v>
      </c>
      <c r="F405" s="47" t="s">
        <v>503</v>
      </c>
      <c r="G405" s="7" t="s">
        <v>519</v>
      </c>
      <c r="H405" s="7" t="s">
        <v>687</v>
      </c>
      <c r="I405" s="7" t="s">
        <v>503</v>
      </c>
      <c r="J405" s="8" t="s">
        <v>3378</v>
      </c>
      <c r="K405" s="8" t="s">
        <v>3450</v>
      </c>
      <c r="L405" s="8" t="s">
        <v>3451</v>
      </c>
      <c r="M405" s="9" t="str">
        <f>VLOOKUP(B405,SAOM!B$2:H1387,7,0)</f>
        <v>SES-ENAS-3504</v>
      </c>
      <c r="N405" s="9">
        <v>4033</v>
      </c>
      <c r="O405" s="12">
        <f>VLOOKUP(B405,SAOM!B$2:I1387,8,0)</f>
        <v>41078</v>
      </c>
      <c r="P405" s="12" t="e">
        <f>VLOOKUP(B405,AG_Lider!A$1:F1746,6,0)</f>
        <v>#N/A</v>
      </c>
      <c r="Q405" s="17" t="str">
        <f>VLOOKUP(B405,SAOM!B$2:J1387,9,0)</f>
        <v>Ana Paula Maia Facury</v>
      </c>
      <c r="R405" s="12" t="str">
        <f>VLOOKUP(B405,SAOM!B$2:K1833,10,0)</f>
        <v>Praça Cassiano Campolina, 17</v>
      </c>
      <c r="S405" s="17" t="str">
        <f>VLOOKUP(B405,SAOM!B$2:L2113,11,0)</f>
        <v>31 3751-2025</v>
      </c>
      <c r="T405" s="33"/>
      <c r="U405" s="8" t="str">
        <f>VLOOKUP(B405,SAOM!B$2:M1693,12,0)</f>
        <v>00:20:0e:10:52:72</v>
      </c>
      <c r="V405" s="12">
        <v>41079</v>
      </c>
      <c r="W405" s="8" t="s">
        <v>4509</v>
      </c>
      <c r="X405" s="39">
        <v>41079</v>
      </c>
      <c r="Y405" s="41"/>
      <c r="Z405" s="105" t="s">
        <v>4266</v>
      </c>
      <c r="AA405" s="42">
        <v>41079</v>
      </c>
      <c r="AB405" s="102" t="s">
        <v>4510</v>
      </c>
    </row>
    <row r="406" spans="1:28" s="61" customFormat="1">
      <c r="A406" s="43">
        <v>3505</v>
      </c>
      <c r="B406" s="75">
        <v>3505</v>
      </c>
      <c r="C406" s="12">
        <v>41044</v>
      </c>
      <c r="D406" s="12">
        <f t="shared" si="31"/>
        <v>41089</v>
      </c>
      <c r="E406" s="47">
        <f t="shared" si="32"/>
        <v>41104</v>
      </c>
      <c r="F406" s="47" t="s">
        <v>503</v>
      </c>
      <c r="G406" s="7" t="s">
        <v>519</v>
      </c>
      <c r="H406" s="7" t="s">
        <v>687</v>
      </c>
      <c r="I406" s="7" t="s">
        <v>503</v>
      </c>
      <c r="J406" s="8" t="s">
        <v>3378</v>
      </c>
      <c r="K406" s="8" t="s">
        <v>3450</v>
      </c>
      <c r="L406" s="8" t="s">
        <v>3451</v>
      </c>
      <c r="M406" s="9" t="str">
        <f>VLOOKUP(B406,SAOM!B$2:H1388,7,0)</f>
        <v>SES-ENAS-3505</v>
      </c>
      <c r="N406" s="9">
        <v>4033</v>
      </c>
      <c r="O406" s="12">
        <f>VLOOKUP(B406,SAOM!B$2:I1388,8,0)</f>
        <v>41078</v>
      </c>
      <c r="P406" s="12" t="e">
        <f>VLOOKUP(B406,AG_Lider!A$1:F1747,6,0)</f>
        <v>#N/A</v>
      </c>
      <c r="Q406" s="17" t="str">
        <f>VLOOKUP(B406,SAOM!B$2:J1388,9,0)</f>
        <v>Daniela Nascimento Machado</v>
      </c>
      <c r="R406" s="12" t="str">
        <f>VLOOKUP(B406,SAOM!B$2:K1834,10,0)</f>
        <v>Av. Sagrados Corações, 1129</v>
      </c>
      <c r="S406" s="17" t="str">
        <f>VLOOKUP(B406,SAOM!B$2:L2114,11,0)</f>
        <v>31 3751-1956</v>
      </c>
      <c r="T406" s="33"/>
      <c r="U406" s="8" t="str">
        <f>VLOOKUP(B406,SAOM!B$2:M1694,12,0)</f>
        <v>00:20:0e:10:52:d0</v>
      </c>
      <c r="V406" s="12">
        <v>41078</v>
      </c>
      <c r="W406" s="8" t="s">
        <v>4511</v>
      </c>
      <c r="X406" s="39">
        <v>41079</v>
      </c>
      <c r="Y406" s="41"/>
      <c r="Z406" s="105" t="s">
        <v>4266</v>
      </c>
      <c r="AA406" s="42">
        <v>41079</v>
      </c>
      <c r="AB406" s="102" t="s">
        <v>4510</v>
      </c>
    </row>
    <row r="407" spans="1:28" s="61" customFormat="1">
      <c r="A407" s="43">
        <v>3506</v>
      </c>
      <c r="B407" s="75">
        <v>3506</v>
      </c>
      <c r="C407" s="12">
        <v>41044</v>
      </c>
      <c r="D407" s="12">
        <f t="shared" ref="D407:D409" si="33">C407+45</f>
        <v>41089</v>
      </c>
      <c r="E407" s="47">
        <f t="shared" si="32"/>
        <v>41104</v>
      </c>
      <c r="F407" s="47">
        <v>41050</v>
      </c>
      <c r="G407" s="7" t="s">
        <v>768</v>
      </c>
      <c r="H407" s="7" t="s">
        <v>501</v>
      </c>
      <c r="I407" s="7" t="s">
        <v>508</v>
      </c>
      <c r="J407" s="8" t="s">
        <v>3388</v>
      </c>
      <c r="K407" s="8" t="s">
        <v>3452</v>
      </c>
      <c r="L407" s="8" t="s">
        <v>3453</v>
      </c>
      <c r="M407" s="9" t="str">
        <f>VLOOKUP(B407,SAOM!B$2:H1389,7,0)</f>
        <v>-</v>
      </c>
      <c r="N407" s="9">
        <v>4033</v>
      </c>
      <c r="O407" s="12" t="str">
        <f>VLOOKUP(B407,SAOM!B$2:I1389,8,0)</f>
        <v>-</v>
      </c>
      <c r="P407" s="12" t="e">
        <f>VLOOKUP(B407,AG_Lider!A$1:F1748,6,0)</f>
        <v>#N/A</v>
      </c>
      <c r="Q407" s="17" t="str">
        <f>VLOOKUP(B407,SAOM!B$2:J1389,9,0)</f>
        <v>Claudiana Ferreira de Sousa</v>
      </c>
      <c r="R407" s="12" t="str">
        <f>VLOOKUP(B407,SAOM!B$2:K1835,10,0)</f>
        <v>Rua Jorge Jacob Yunes, 605</v>
      </c>
      <c r="S407" s="17" t="str">
        <f>VLOOKUP(B407,SAOM!B$2:L2115,11,0)</f>
        <v>34 3271-8235</v>
      </c>
      <c r="T407" s="33"/>
      <c r="U407" s="8" t="str">
        <f>VLOOKUP(B407,SAOM!B$2:M1695,12,0)</f>
        <v>-</v>
      </c>
      <c r="V407" s="12"/>
      <c r="W407" s="8"/>
      <c r="X407" s="39"/>
      <c r="Y407" s="41"/>
      <c r="Z407" s="105" t="s">
        <v>1533</v>
      </c>
      <c r="AA407" s="42">
        <v>41050</v>
      </c>
      <c r="AB407" s="8"/>
    </row>
    <row r="408" spans="1:28" s="61" customFormat="1">
      <c r="A408" s="43">
        <v>3507</v>
      </c>
      <c r="B408" s="75">
        <v>3507</v>
      </c>
      <c r="C408" s="12">
        <v>41044</v>
      </c>
      <c r="D408" s="12">
        <f t="shared" si="33"/>
        <v>41089</v>
      </c>
      <c r="E408" s="47">
        <f t="shared" si="32"/>
        <v>41104</v>
      </c>
      <c r="F408" s="47">
        <v>41050</v>
      </c>
      <c r="G408" s="7" t="s">
        <v>768</v>
      </c>
      <c r="H408" s="7" t="s">
        <v>501</v>
      </c>
      <c r="I408" s="7" t="s">
        <v>508</v>
      </c>
      <c r="J408" s="8" t="s">
        <v>2808</v>
      </c>
      <c r="K408" s="8" t="s">
        <v>3454</v>
      </c>
      <c r="L408" s="8" t="s">
        <v>3455</v>
      </c>
      <c r="M408" s="9" t="str">
        <f>VLOOKUP(B408,SAOM!B$2:H1390,7,0)</f>
        <v>-</v>
      </c>
      <c r="N408" s="9">
        <v>4033</v>
      </c>
      <c r="O408" s="12" t="str">
        <f>VLOOKUP(B408,SAOM!B$2:I1390,8,0)</f>
        <v>-</v>
      </c>
      <c r="P408" s="12" t="e">
        <f>VLOOKUP(B408,AG_Lider!A$1:F1749,6,0)</f>
        <v>#N/A</v>
      </c>
      <c r="Q408" s="17" t="str">
        <f>VLOOKUP(B408,SAOM!B$2:J1390,9,0)</f>
        <v>Elaine Carla Eduardo Figueiredo</v>
      </c>
      <c r="R408" s="12" t="str">
        <f>VLOOKUP(B408,SAOM!B$2:K1836,10,0)</f>
        <v>Rua Silvestre Machado, 21</v>
      </c>
      <c r="S408" s="17" t="str">
        <f>VLOOKUP(B408,SAOM!B$2:L2116,11,0)</f>
        <v>35 3844-1233</v>
      </c>
      <c r="T408" s="33"/>
      <c r="U408" s="8" t="str">
        <f>VLOOKUP(B408,SAOM!B$2:M1696,12,0)</f>
        <v>-</v>
      </c>
      <c r="V408" s="12"/>
      <c r="W408" s="8"/>
      <c r="X408" s="39"/>
      <c r="Y408" s="41"/>
      <c r="Z408" s="105" t="s">
        <v>3660</v>
      </c>
      <c r="AA408" s="42">
        <v>41050</v>
      </c>
      <c r="AB408" s="8"/>
    </row>
    <row r="409" spans="1:28" s="61" customFormat="1">
      <c r="A409" s="43">
        <v>3377</v>
      </c>
      <c r="B409" s="77">
        <v>3377</v>
      </c>
      <c r="C409" s="12">
        <v>41024</v>
      </c>
      <c r="D409" s="12">
        <f t="shared" si="33"/>
        <v>41069</v>
      </c>
      <c r="E409" s="47">
        <f t="shared" si="32"/>
        <v>41084</v>
      </c>
      <c r="F409" s="47" t="s">
        <v>503</v>
      </c>
      <c r="G409" s="7" t="s">
        <v>519</v>
      </c>
      <c r="H409" s="7" t="s">
        <v>501</v>
      </c>
      <c r="I409" s="7" t="s">
        <v>503</v>
      </c>
      <c r="J409" s="8" t="s">
        <v>1884</v>
      </c>
      <c r="K409" s="8" t="s">
        <v>3190</v>
      </c>
      <c r="L409" s="8" t="s">
        <v>3191</v>
      </c>
      <c r="M409" s="9" t="str">
        <f>VLOOKUP(B409,SAOM!B$2:H1350,7,0)</f>
        <v>SES-SANO-3377</v>
      </c>
      <c r="N409" s="89">
        <v>4035</v>
      </c>
      <c r="O409" s="12">
        <f>VLOOKUP(B409,SAOM!B$2:I1350,8,0)</f>
        <v>41057</v>
      </c>
      <c r="P409" s="12" t="e">
        <f>VLOOKUP(B409,AG_Lider!A$1:F1709,6,0)</f>
        <v>#N/A</v>
      </c>
      <c r="Q409" s="17" t="str">
        <f>VLOOKUP(B409,SAOM!B$2:J1350,9,0)</f>
        <v>Josiane Gonçalves Soares dos Santos</v>
      </c>
      <c r="R409" s="12" t="str">
        <f>VLOOKUP(B409,SAOM!B$2:K1796,10,0)</f>
        <v>Rua Professor Antônio Bastos Braga, 99</v>
      </c>
      <c r="S409" s="17" t="str">
        <f>VLOOKUP(B409,SAOM!B$2:L2076,11,0)</f>
        <v>33 3582-1194</v>
      </c>
      <c r="T409" s="33"/>
      <c r="U409" s="8" t="str">
        <f>VLOOKUP(B409,SAOM!B$2:M1656,12,0)</f>
        <v>00:20:0E:10:52:AC</v>
      </c>
      <c r="V409" s="12">
        <v>41057</v>
      </c>
      <c r="W409" s="8" t="s">
        <v>2262</v>
      </c>
      <c r="X409" s="39">
        <v>41058</v>
      </c>
      <c r="Y409" s="41"/>
      <c r="Z409" s="105"/>
      <c r="AA409" s="42">
        <v>41058</v>
      </c>
      <c r="AB409" s="8" t="s">
        <v>4060</v>
      </c>
    </row>
    <row r="410" spans="1:28" s="61" customFormat="1">
      <c r="A410" s="43">
        <v>3509</v>
      </c>
      <c r="B410" s="75">
        <v>3509</v>
      </c>
      <c r="C410" s="12">
        <v>41044</v>
      </c>
      <c r="D410" s="12">
        <f>E410</f>
        <v>41117</v>
      </c>
      <c r="E410" s="47">
        <v>41117</v>
      </c>
      <c r="F410" s="47">
        <v>41050</v>
      </c>
      <c r="G410" s="44" t="s">
        <v>756</v>
      </c>
      <c r="H410" s="7" t="s">
        <v>501</v>
      </c>
      <c r="I410" s="7" t="s">
        <v>503</v>
      </c>
      <c r="J410" s="8" t="s">
        <v>2063</v>
      </c>
      <c r="K410" s="8" t="s">
        <v>1076</v>
      </c>
      <c r="L410" s="8" t="s">
        <v>1077</v>
      </c>
      <c r="M410" s="9" t="str">
        <f>VLOOKUP(B410,SAOM!B$2:H1392,7,0)</f>
        <v>-</v>
      </c>
      <c r="N410" s="9">
        <v>4033</v>
      </c>
      <c r="O410" s="12" t="str">
        <f>VLOOKUP(B410,SAOM!B$2:I1392,8,0)</f>
        <v>-</v>
      </c>
      <c r="P410" s="12" t="e">
        <f>VLOOKUP(B410,AG_Lider!A$1:F1751,6,0)</f>
        <v>#N/A</v>
      </c>
      <c r="Q410" s="17" t="str">
        <f>VLOOKUP(B410,SAOM!B$2:J1392,9,0)</f>
        <v>Claudia Resende do Nascimento</v>
      </c>
      <c r="R410" s="12" t="str">
        <f>VLOOKUP(B410,SAOM!B$2:K1838,10,0)</f>
        <v>Praça Amaro Lopes, 606</v>
      </c>
      <c r="S410" s="17" t="str">
        <f>VLOOKUP(B410,SAOM!B$2:L2118,11,0)</f>
        <v>32 3363-1512</v>
      </c>
      <c r="T410" s="33"/>
      <c r="U410" s="8" t="str">
        <f>VLOOKUP(B410,SAOM!B$2:M1698,12,0)</f>
        <v>-</v>
      </c>
      <c r="V410" s="12"/>
      <c r="W410" s="8"/>
      <c r="X410" s="39"/>
      <c r="Y410" s="41"/>
      <c r="Z410" s="105" t="s">
        <v>4594</v>
      </c>
      <c r="AA410" s="42">
        <v>41078</v>
      </c>
      <c r="AB410" s="8"/>
    </row>
    <row r="411" spans="1:28" s="61" customFormat="1">
      <c r="A411" s="43">
        <v>3510</v>
      </c>
      <c r="B411" s="75">
        <v>3510</v>
      </c>
      <c r="C411" s="12">
        <v>41044</v>
      </c>
      <c r="D411" s="12">
        <f t="shared" ref="D411:D416" si="34">C411+45</f>
        <v>41089</v>
      </c>
      <c r="E411" s="47">
        <f t="shared" ref="E411:E417" si="35">C411+60</f>
        <v>41104</v>
      </c>
      <c r="F411" s="47">
        <v>41050</v>
      </c>
      <c r="G411" s="7" t="s">
        <v>768</v>
      </c>
      <c r="H411" s="7" t="s">
        <v>501</v>
      </c>
      <c r="I411" s="7" t="s">
        <v>508</v>
      </c>
      <c r="J411" s="8" t="s">
        <v>3388</v>
      </c>
      <c r="K411" s="8" t="s">
        <v>3452</v>
      </c>
      <c r="L411" s="8" t="s">
        <v>3453</v>
      </c>
      <c r="M411" s="9" t="str">
        <f>VLOOKUP(B411,SAOM!B$2:H1393,7,0)</f>
        <v>-</v>
      </c>
      <c r="N411" s="9">
        <v>4033</v>
      </c>
      <c r="O411" s="12" t="str">
        <f>VLOOKUP(B411,SAOM!B$2:I1393,8,0)</f>
        <v>-</v>
      </c>
      <c r="P411" s="12" t="e">
        <f>VLOOKUP(B411,AG_Lider!A$1:F1752,6,0)</f>
        <v>#N/A</v>
      </c>
      <c r="Q411" s="17" t="str">
        <f>VLOOKUP(B411,SAOM!B$2:J1393,9,0)</f>
        <v>Dilvanir Daniel Urzedo</v>
      </c>
      <c r="R411" s="12" t="str">
        <f>VLOOKUP(B411,SAOM!B$2:K1839,10,0)</f>
        <v xml:space="preserve">Rua </v>
      </c>
      <c r="S411" s="17" t="str">
        <f>VLOOKUP(B411,SAOM!B$2:L2119,11,0)</f>
        <v>34 3271-8259</v>
      </c>
      <c r="T411" s="33"/>
      <c r="U411" s="8" t="str">
        <f>VLOOKUP(B411,SAOM!B$2:M1699,12,0)</f>
        <v>-</v>
      </c>
      <c r="V411" s="12"/>
      <c r="W411" s="8"/>
      <c r="X411" s="39"/>
      <c r="Y411" s="41"/>
      <c r="Z411" s="105" t="s">
        <v>1533</v>
      </c>
      <c r="AA411" s="42">
        <v>41050</v>
      </c>
      <c r="AB411" s="8"/>
    </row>
    <row r="412" spans="1:28" s="61" customFormat="1">
      <c r="A412" s="43">
        <v>3511</v>
      </c>
      <c r="B412" s="75">
        <v>3511</v>
      </c>
      <c r="C412" s="12">
        <v>41044</v>
      </c>
      <c r="D412" s="12">
        <f t="shared" si="34"/>
        <v>41089</v>
      </c>
      <c r="E412" s="47">
        <f t="shared" si="35"/>
        <v>41104</v>
      </c>
      <c r="F412" s="47">
        <v>41050</v>
      </c>
      <c r="G412" s="7" t="s">
        <v>768</v>
      </c>
      <c r="H412" s="7" t="s">
        <v>501</v>
      </c>
      <c r="I412" s="7" t="s">
        <v>508</v>
      </c>
      <c r="J412" s="8" t="s">
        <v>3388</v>
      </c>
      <c r="K412" s="8" t="s">
        <v>3452</v>
      </c>
      <c r="L412" s="8" t="s">
        <v>3453</v>
      </c>
      <c r="M412" s="9" t="str">
        <f>VLOOKUP(B412,SAOM!B$2:H1394,7,0)</f>
        <v>-</v>
      </c>
      <c r="N412" s="9">
        <v>4033</v>
      </c>
      <c r="O412" s="12" t="str">
        <f>VLOOKUP(B412,SAOM!B$2:I1394,8,0)</f>
        <v>-</v>
      </c>
      <c r="P412" s="12" t="e">
        <f>VLOOKUP(B412,AG_Lider!A$1:F1753,6,0)</f>
        <v>#N/A</v>
      </c>
      <c r="Q412" s="17" t="str">
        <f>VLOOKUP(B412,SAOM!B$2:J1394,9,0)</f>
        <v>Karina de Paula Pereira</v>
      </c>
      <c r="R412" s="12" t="str">
        <f>VLOOKUP(B412,SAOM!B$2:K1840,10,0)</f>
        <v>Rua Maria Conceição Goulart, 726</v>
      </c>
      <c r="S412" s="17" t="str">
        <f>VLOOKUP(B412,SAOM!B$2:L2120,11,0)</f>
        <v>34 3268-0306</v>
      </c>
      <c r="T412" s="33"/>
      <c r="U412" s="8" t="str">
        <f>VLOOKUP(B412,SAOM!B$2:M1700,12,0)</f>
        <v>-</v>
      </c>
      <c r="V412" s="12"/>
      <c r="W412" s="8"/>
      <c r="X412" s="39"/>
      <c r="Y412" s="41"/>
      <c r="Z412" s="105" t="s">
        <v>3665</v>
      </c>
      <c r="AA412" s="42">
        <v>41050</v>
      </c>
      <c r="AB412" s="8"/>
    </row>
    <row r="413" spans="1:28" s="61" customFormat="1">
      <c r="A413" s="43">
        <v>3512</v>
      </c>
      <c r="B413" s="75">
        <v>3512</v>
      </c>
      <c r="C413" s="12">
        <v>41044</v>
      </c>
      <c r="D413" s="12">
        <f t="shared" si="34"/>
        <v>41089</v>
      </c>
      <c r="E413" s="47">
        <f t="shared" si="35"/>
        <v>41104</v>
      </c>
      <c r="F413" s="47" t="s">
        <v>503</v>
      </c>
      <c r="G413" s="7" t="s">
        <v>685</v>
      </c>
      <c r="H413" s="7" t="s">
        <v>687</v>
      </c>
      <c r="I413" s="7" t="s">
        <v>503</v>
      </c>
      <c r="J413" s="8" t="s">
        <v>2063</v>
      </c>
      <c r="K413" s="8" t="s">
        <v>1076</v>
      </c>
      <c r="L413" s="8" t="s">
        <v>1077</v>
      </c>
      <c r="M413" s="9" t="str">
        <f>VLOOKUP(B413,SAOM!B$2:H1384,7,0)</f>
        <v>-</v>
      </c>
      <c r="N413" s="9">
        <v>4033</v>
      </c>
      <c r="O413" s="12" t="str">
        <f>VLOOKUP(B413,SAOM!B$2:I1384,8,0)</f>
        <v>-</v>
      </c>
      <c r="P413" s="12" t="e">
        <f>VLOOKUP(B413,AG_Lider!A$1:F1743,6,0)</f>
        <v>#N/A</v>
      </c>
      <c r="Q413" s="17" t="str">
        <f>VLOOKUP(B413,SAOM!B$2:J1384,9,0)</f>
        <v>Christiane Cleria de Sousa Coelho</v>
      </c>
      <c r="R413" s="12" t="str">
        <f>VLOOKUP(B413,SAOM!B$2:K1830,10,0)</f>
        <v>Praça João Paulo II, 101</v>
      </c>
      <c r="S413" s="17" t="str">
        <f>VLOOKUP(B413,SAOM!B$2:L2110,11,0)</f>
        <v>32 3363-2090</v>
      </c>
      <c r="T413" s="33"/>
      <c r="U413" s="8" t="str">
        <f>VLOOKUP(B413,SAOM!B$2:M1690,12,0)</f>
        <v>-</v>
      </c>
      <c r="V413" s="12"/>
      <c r="W413" s="8"/>
      <c r="X413" s="39"/>
      <c r="Y413" s="41"/>
      <c r="Z413" s="105"/>
      <c r="AA413" s="42"/>
      <c r="AB413" s="8"/>
    </row>
    <row r="414" spans="1:28" s="61" customFormat="1">
      <c r="A414" s="43">
        <v>3513</v>
      </c>
      <c r="B414" s="75">
        <v>3513</v>
      </c>
      <c r="C414" s="12">
        <v>41044</v>
      </c>
      <c r="D414" s="12">
        <f t="shared" si="34"/>
        <v>41089</v>
      </c>
      <c r="E414" s="47">
        <f t="shared" si="35"/>
        <v>41104</v>
      </c>
      <c r="F414" s="47">
        <v>41050</v>
      </c>
      <c r="G414" s="7" t="s">
        <v>768</v>
      </c>
      <c r="H414" s="7" t="s">
        <v>501</v>
      </c>
      <c r="I414" s="7" t="s">
        <v>508</v>
      </c>
      <c r="J414" s="8" t="s">
        <v>3368</v>
      </c>
      <c r="K414" s="8" t="s">
        <v>3448</v>
      </c>
      <c r="L414" s="8" t="s">
        <v>3449</v>
      </c>
      <c r="M414" s="9" t="str">
        <f>VLOOKUP(B414,SAOM!B$2:H1383,7,0)</f>
        <v>-</v>
      </c>
      <c r="N414" s="9">
        <v>4033</v>
      </c>
      <c r="O414" s="12" t="str">
        <f>VLOOKUP(B414,SAOM!B$2:I1383,8,0)</f>
        <v>-</v>
      </c>
      <c r="P414" s="12" t="e">
        <f>VLOOKUP(B414,AG_Lider!A$1:F1742,6,0)</f>
        <v>#N/A</v>
      </c>
      <c r="Q414" s="17" t="str">
        <f>VLOOKUP(B414,SAOM!B$2:J1383,9,0)</f>
        <v>Mara de Carvalho Silva</v>
      </c>
      <c r="R414" s="12" t="str">
        <f>VLOOKUP(B414,SAOM!B$2:K1829,10,0)</f>
        <v>Rua Cel Antônio Bernardino, 1</v>
      </c>
      <c r="S414" s="17" t="str">
        <f>VLOOKUP(B414,SAOM!B$2:L2109,11,0)</f>
        <v>32 3338-1036</v>
      </c>
      <c r="T414" s="33"/>
      <c r="U414" s="8" t="str">
        <f>VLOOKUP(B414,SAOM!B$2:M1689,12,0)</f>
        <v>-</v>
      </c>
      <c r="V414" s="12"/>
      <c r="W414" s="8"/>
      <c r="X414" s="39"/>
      <c r="Y414" s="41"/>
      <c r="Z414" s="105" t="s">
        <v>1533</v>
      </c>
      <c r="AA414" s="42">
        <v>41050</v>
      </c>
      <c r="AB414" s="8"/>
    </row>
    <row r="415" spans="1:28" s="61" customFormat="1">
      <c r="A415" s="43">
        <v>3514</v>
      </c>
      <c r="B415" s="75">
        <v>3514</v>
      </c>
      <c r="C415" s="12">
        <v>41044</v>
      </c>
      <c r="D415" s="12">
        <f t="shared" si="34"/>
        <v>41089</v>
      </c>
      <c r="E415" s="47">
        <f t="shared" si="35"/>
        <v>41104</v>
      </c>
      <c r="F415" s="47">
        <v>41050</v>
      </c>
      <c r="G415" s="7" t="s">
        <v>768</v>
      </c>
      <c r="H415" s="7" t="s">
        <v>501</v>
      </c>
      <c r="I415" s="7" t="s">
        <v>508</v>
      </c>
      <c r="J415" s="8" t="s">
        <v>3368</v>
      </c>
      <c r="K415" s="8" t="s">
        <v>3448</v>
      </c>
      <c r="L415" s="8" t="s">
        <v>3449</v>
      </c>
      <c r="M415" s="9" t="str">
        <f>VLOOKUP(B415,SAOM!B$2:H1397,7,0)</f>
        <v>-</v>
      </c>
      <c r="N415" s="9">
        <v>4033</v>
      </c>
      <c r="O415" s="12" t="str">
        <f>VLOOKUP(B415,SAOM!B$2:I1397,8,0)</f>
        <v>-</v>
      </c>
      <c r="P415" s="12" t="e">
        <f>VLOOKUP(B415,AG_Lider!A$1:F1756,6,0)</f>
        <v>#N/A</v>
      </c>
      <c r="Q415" s="17" t="str">
        <f>VLOOKUP(B415,SAOM!B$2:J1397,9,0)</f>
        <v>Aelton de Almeida</v>
      </c>
      <c r="R415" s="12" t="str">
        <f>VLOOKUP(B415,SAOM!B$2:K1843,10,0)</f>
        <v>Praça do Cruzeiro, s/n</v>
      </c>
      <c r="S415" s="17" t="str">
        <f>VLOOKUP(B415,SAOM!B$2:L2123,11,0)</f>
        <v>32 3338-1255</v>
      </c>
      <c r="T415" s="33"/>
      <c r="U415" s="8" t="str">
        <f>VLOOKUP(B415,SAOM!B$2:M1703,12,0)</f>
        <v>-</v>
      </c>
      <c r="V415" s="12"/>
      <c r="W415" s="8"/>
      <c r="X415" s="39"/>
      <c r="Y415" s="41"/>
      <c r="Z415" s="105" t="s">
        <v>1533</v>
      </c>
      <c r="AA415" s="42">
        <v>41050</v>
      </c>
      <c r="AB415" s="8"/>
    </row>
    <row r="416" spans="1:28" s="61" customFormat="1">
      <c r="A416" s="43">
        <v>3515</v>
      </c>
      <c r="B416" s="75">
        <v>3515</v>
      </c>
      <c r="C416" s="12">
        <v>41044</v>
      </c>
      <c r="D416" s="12">
        <f t="shared" si="34"/>
        <v>41089</v>
      </c>
      <c r="E416" s="47">
        <f t="shared" si="35"/>
        <v>41104</v>
      </c>
      <c r="F416" s="47">
        <v>41080</v>
      </c>
      <c r="G416" s="7" t="s">
        <v>768</v>
      </c>
      <c r="H416" s="7" t="s">
        <v>501</v>
      </c>
      <c r="I416" s="7" t="s">
        <v>508</v>
      </c>
      <c r="J416" s="8" t="s">
        <v>3118</v>
      </c>
      <c r="K416" s="8" t="s">
        <v>3456</v>
      </c>
      <c r="L416" s="8" t="s">
        <v>3457</v>
      </c>
      <c r="M416" s="9" t="str">
        <f>VLOOKUP(B416,SAOM!B$2:H1396,7,0)</f>
        <v>-</v>
      </c>
      <c r="N416" s="9">
        <v>4033</v>
      </c>
      <c r="O416" s="12" t="str">
        <f>VLOOKUP(B416,SAOM!B$2:I1396,8,0)</f>
        <v>-</v>
      </c>
      <c r="P416" s="12" t="e">
        <f>VLOOKUP(B416,AG_Lider!A$1:F1755,6,0)</f>
        <v>#N/A</v>
      </c>
      <c r="Q416" s="17" t="str">
        <f>VLOOKUP(B416,SAOM!B$2:J1396,9,0)</f>
        <v>Denise de Almeida Flabis Cinquini</v>
      </c>
      <c r="R416" s="12" t="str">
        <f>VLOOKUP(B416,SAOM!B$2:K1842,10,0)</f>
        <v>Av. 115A, 100</v>
      </c>
      <c r="S416" s="17" t="str">
        <f>VLOOKUP(B416,SAOM!B$2:L2122,11,0)</f>
        <v>34 3263-1610</v>
      </c>
      <c r="T416" s="33"/>
      <c r="U416" s="8" t="str">
        <f>VLOOKUP(B416,SAOM!B$2:M1702,12,0)</f>
        <v>-</v>
      </c>
      <c r="V416" s="12"/>
      <c r="W416" s="8"/>
      <c r="X416" s="39"/>
      <c r="Y416" s="41"/>
      <c r="Z416" s="105" t="s">
        <v>4573</v>
      </c>
      <c r="AA416" s="42">
        <v>41080</v>
      </c>
      <c r="AB416" s="8"/>
    </row>
    <row r="417" spans="1:28" s="61" customFormat="1">
      <c r="A417" s="43">
        <v>3516</v>
      </c>
      <c r="B417" s="75">
        <v>3516</v>
      </c>
      <c r="C417" s="12">
        <v>41044</v>
      </c>
      <c r="D417" s="12">
        <v>41099</v>
      </c>
      <c r="E417" s="47">
        <f t="shared" si="35"/>
        <v>41104</v>
      </c>
      <c r="F417" s="47">
        <v>41050</v>
      </c>
      <c r="G417" s="7" t="s">
        <v>519</v>
      </c>
      <c r="H417" s="7" t="s">
        <v>501</v>
      </c>
      <c r="I417" s="7" t="s">
        <v>503</v>
      </c>
      <c r="J417" s="8" t="s">
        <v>3118</v>
      </c>
      <c r="K417" s="8" t="s">
        <v>3456</v>
      </c>
      <c r="L417" s="8" t="s">
        <v>3457</v>
      </c>
      <c r="M417" s="9" t="str">
        <f>VLOOKUP(B417,SAOM!B$2:H1395,7,0)</f>
        <v>SES-CAIS-3516</v>
      </c>
      <c r="N417" s="9">
        <v>4033</v>
      </c>
      <c r="O417" s="12">
        <f>VLOOKUP(B417,SAOM!B$2:I1395,8,0)</f>
        <v>41059</v>
      </c>
      <c r="P417" s="12" t="e">
        <f>VLOOKUP(B417,AG_Lider!A$1:F1754,6,0)</f>
        <v>#N/A</v>
      </c>
      <c r="Q417" s="17" t="str">
        <f>VLOOKUP(B417,SAOM!B$2:J1395,9,0)</f>
        <v>Sabrina Garcia Pricinotti</v>
      </c>
      <c r="R417" s="12" t="str">
        <f>VLOOKUP(B417,SAOM!B$2:K1841,10,0)</f>
        <v>Av. Amazonas, 138</v>
      </c>
      <c r="S417" s="17" t="str">
        <f>VLOOKUP(B417,SAOM!B$2:L2121,11,0)</f>
        <v>34 3263-1656</v>
      </c>
      <c r="T417" s="33"/>
      <c r="U417" s="8" t="str">
        <f>VLOOKUP(B417,SAOM!B$2:M1701,12,0)</f>
        <v>00:20:0e:10:51:ee</v>
      </c>
      <c r="V417" s="12">
        <v>41060</v>
      </c>
      <c r="W417" s="8" t="s">
        <v>2470</v>
      </c>
      <c r="X417" s="39">
        <v>41060</v>
      </c>
      <c r="Y417" s="41"/>
      <c r="Z417" s="105"/>
      <c r="AA417" s="42">
        <v>41060</v>
      </c>
      <c r="AB417" s="8" t="s">
        <v>4050</v>
      </c>
    </row>
    <row r="418" spans="1:28" s="61" customFormat="1">
      <c r="A418" s="43">
        <v>3520</v>
      </c>
      <c r="B418" s="75">
        <v>3520</v>
      </c>
      <c r="C418" s="12">
        <v>41047</v>
      </c>
      <c r="D418" s="12">
        <f t="shared" ref="D418:D445" si="36">C418+45</f>
        <v>41092</v>
      </c>
      <c r="E418" s="47">
        <f t="shared" ref="E418:E445" si="37">C418+60</f>
        <v>41107</v>
      </c>
      <c r="F418" s="47">
        <v>41054</v>
      </c>
      <c r="G418" s="7" t="s">
        <v>768</v>
      </c>
      <c r="H418" s="7" t="s">
        <v>501</v>
      </c>
      <c r="I418" s="7" t="s">
        <v>508</v>
      </c>
      <c r="J418" s="8" t="s">
        <v>3388</v>
      </c>
      <c r="K418" s="8" t="s">
        <v>3641</v>
      </c>
      <c r="L418" s="8" t="s">
        <v>3642</v>
      </c>
      <c r="M418" s="9" t="str">
        <f>VLOOKUP(B418,SAOM!B$2:H1414,7,0)</f>
        <v>-</v>
      </c>
      <c r="N418" s="9">
        <v>4033</v>
      </c>
      <c r="O418" s="12" t="str">
        <f>VLOOKUP(B418,SAOM!B$2:I1414,8,0)</f>
        <v>-</v>
      </c>
      <c r="P418" s="12" t="e">
        <f>VLOOKUP(B418,AG_Lider!A$1:F1773,6,0)</f>
        <v>#N/A</v>
      </c>
      <c r="Q418" s="17" t="str">
        <f>VLOOKUP(B418,SAOM!B$2:J1414,9,0)</f>
        <v>Carlos José Pereira</v>
      </c>
      <c r="R418" s="12" t="str">
        <f>VLOOKUP(B418,SAOM!B$2:K1860,10,0)</f>
        <v>Rua Diva Paranaíba de Andrade, 344</v>
      </c>
      <c r="S418" s="17" t="str">
        <f>VLOOKUP(B418,SAOM!B$2:L2140,11,0)</f>
        <v>34 3268-0306</v>
      </c>
      <c r="T418" s="33"/>
      <c r="U418" s="8" t="str">
        <f>VLOOKUP(B418,SAOM!B$2:M1720,12,0)</f>
        <v>-</v>
      </c>
      <c r="V418" s="12"/>
      <c r="W418" s="8"/>
      <c r="X418" s="39"/>
      <c r="Y418" s="41"/>
      <c r="Z418" s="105" t="s">
        <v>3813</v>
      </c>
      <c r="AA418" s="42">
        <v>41054</v>
      </c>
      <c r="AB418" s="8"/>
    </row>
    <row r="419" spans="1:28" s="61" customFormat="1">
      <c r="A419" s="43">
        <v>3522</v>
      </c>
      <c r="B419" s="75">
        <v>3522</v>
      </c>
      <c r="C419" s="12">
        <v>41047</v>
      </c>
      <c r="D419" s="12">
        <f t="shared" si="36"/>
        <v>41092</v>
      </c>
      <c r="E419" s="47">
        <f t="shared" si="37"/>
        <v>41107</v>
      </c>
      <c r="F419" s="47">
        <v>41054</v>
      </c>
      <c r="G419" s="7" t="s">
        <v>768</v>
      </c>
      <c r="H419" s="7" t="s">
        <v>501</v>
      </c>
      <c r="I419" s="7" t="s">
        <v>508</v>
      </c>
      <c r="J419" s="8" t="s">
        <v>3388</v>
      </c>
      <c r="K419" s="8" t="s">
        <v>3641</v>
      </c>
      <c r="L419" s="8" t="s">
        <v>3642</v>
      </c>
      <c r="M419" s="9" t="str">
        <f>VLOOKUP(B419,SAOM!B$2:H1416,7,0)</f>
        <v>-</v>
      </c>
      <c r="N419" s="9">
        <v>4033</v>
      </c>
      <c r="O419" s="12" t="str">
        <f>VLOOKUP(B419,SAOM!B$2:I1416,8,0)</f>
        <v>-</v>
      </c>
      <c r="P419" s="12" t="e">
        <f>VLOOKUP(B419,AG_Lider!A$1:F1775,6,0)</f>
        <v>#N/A</v>
      </c>
      <c r="Q419" s="17" t="str">
        <f>VLOOKUP(B419,SAOM!B$2:J1416,9,0)</f>
        <v>Thárcis William Assis Bueno</v>
      </c>
      <c r="R419" s="12" t="str">
        <f>VLOOKUP(B419,SAOM!B$2:K1862,10,0)</f>
        <v>Av 23, 193</v>
      </c>
      <c r="S419" s="17" t="str">
        <f>VLOOKUP(B419,SAOM!B$2:L2142,11,0)</f>
        <v>34 3268--0306</v>
      </c>
      <c r="T419" s="33"/>
      <c r="U419" s="8" t="str">
        <f>VLOOKUP(B419,SAOM!B$2:M1722,12,0)</f>
        <v>-</v>
      </c>
      <c r="V419" s="12"/>
      <c r="W419" s="8"/>
      <c r="X419" s="39"/>
      <c r="Y419" s="41"/>
      <c r="Z419" s="105" t="s">
        <v>3813</v>
      </c>
      <c r="AA419" s="42">
        <v>41054</v>
      </c>
      <c r="AB419" s="8"/>
    </row>
    <row r="420" spans="1:28" s="61" customFormat="1">
      <c r="A420" s="43">
        <v>3523</v>
      </c>
      <c r="B420" s="75">
        <v>3523</v>
      </c>
      <c r="C420" s="12">
        <v>41047</v>
      </c>
      <c r="D420" s="12">
        <f t="shared" si="36"/>
        <v>41092</v>
      </c>
      <c r="E420" s="47">
        <f t="shared" si="37"/>
        <v>41107</v>
      </c>
      <c r="F420" s="47">
        <v>41054</v>
      </c>
      <c r="G420" s="7" t="s">
        <v>768</v>
      </c>
      <c r="H420" s="7" t="s">
        <v>501</v>
      </c>
      <c r="I420" s="7" t="s">
        <v>508</v>
      </c>
      <c r="J420" s="8" t="s">
        <v>3388</v>
      </c>
      <c r="K420" s="8" t="s">
        <v>3641</v>
      </c>
      <c r="L420" s="8" t="s">
        <v>3642</v>
      </c>
      <c r="M420" s="9" t="str">
        <f>VLOOKUP(B420,SAOM!B$2:H1415,7,0)</f>
        <v>-</v>
      </c>
      <c r="N420" s="9">
        <v>4033</v>
      </c>
      <c r="O420" s="12" t="str">
        <f>VLOOKUP(B420,SAOM!B$2:I1415,8,0)</f>
        <v>-</v>
      </c>
      <c r="P420" s="12" t="e">
        <f>VLOOKUP(B420,AG_Lider!A$1:F1774,6,0)</f>
        <v>#N/A</v>
      </c>
      <c r="Q420" s="17" t="str">
        <f>VLOOKUP(B420,SAOM!B$2:J1415,9,0)</f>
        <v>Francisco Alves Ferreira Fernandes</v>
      </c>
      <c r="R420" s="12" t="str">
        <f>VLOOKUP(B420,SAOM!B$2:K1861,10,0)</f>
        <v>Rua Maria Conceição Goulart Furtado, 726</v>
      </c>
      <c r="S420" s="17" t="str">
        <f>VLOOKUP(B420,SAOM!B$2:L2141,11,0)</f>
        <v>34 3268-0300</v>
      </c>
      <c r="T420" s="33"/>
      <c r="U420" s="8" t="str">
        <f>VLOOKUP(B420,SAOM!B$2:M1721,12,0)</f>
        <v>-</v>
      </c>
      <c r="V420" s="12"/>
      <c r="W420" s="8"/>
      <c r="X420" s="39"/>
      <c r="Y420" s="41"/>
      <c r="Z420" s="105" t="s">
        <v>3814</v>
      </c>
      <c r="AA420" s="42">
        <v>41054</v>
      </c>
      <c r="AB420" s="8"/>
    </row>
    <row r="421" spans="1:28" s="61" customFormat="1">
      <c r="A421" s="43">
        <v>3524</v>
      </c>
      <c r="B421" s="75">
        <v>3524</v>
      </c>
      <c r="C421" s="12">
        <v>41047</v>
      </c>
      <c r="D421" s="12">
        <f t="shared" si="36"/>
        <v>41092</v>
      </c>
      <c r="E421" s="47">
        <f t="shared" si="37"/>
        <v>41107</v>
      </c>
      <c r="F421" s="47">
        <v>41054</v>
      </c>
      <c r="G421" s="7" t="s">
        <v>768</v>
      </c>
      <c r="H421" s="7" t="s">
        <v>501</v>
      </c>
      <c r="I421" s="7" t="s">
        <v>508</v>
      </c>
      <c r="J421" s="8" t="s">
        <v>3388</v>
      </c>
      <c r="K421" s="8" t="s">
        <v>3641</v>
      </c>
      <c r="L421" s="8" t="s">
        <v>3642</v>
      </c>
      <c r="M421" s="9" t="str">
        <f>VLOOKUP(B421,SAOM!B$2:H1417,7,0)</f>
        <v>-</v>
      </c>
      <c r="N421" s="9">
        <v>4033</v>
      </c>
      <c r="O421" s="12" t="str">
        <f>VLOOKUP(B421,SAOM!B$2:I1417,8,0)</f>
        <v>-</v>
      </c>
      <c r="P421" s="12" t="e">
        <f>VLOOKUP(B421,AG_Lider!A$1:F1776,6,0)</f>
        <v>#N/A</v>
      </c>
      <c r="Q421" s="17" t="str">
        <f>VLOOKUP(B421,SAOM!B$2:J1417,9,0)</f>
        <v>Cibele Ferreira Guimarães</v>
      </c>
      <c r="R421" s="12" t="str">
        <f>VLOOKUP(B421,SAOM!B$2:K1863,10,0)</f>
        <v>Rua Izaias Candido de Freitas, 539</v>
      </c>
      <c r="S421" s="17" t="str">
        <f>VLOOKUP(B421,SAOM!B$2:L2143,11,0)</f>
        <v>34 3268-0300</v>
      </c>
      <c r="T421" s="33"/>
      <c r="U421" s="8" t="str">
        <f>VLOOKUP(B421,SAOM!B$2:M1723,12,0)</f>
        <v>-</v>
      </c>
      <c r="V421" s="12"/>
      <c r="W421" s="8"/>
      <c r="X421" s="39"/>
      <c r="Y421" s="41"/>
      <c r="Z421" s="105" t="s">
        <v>3814</v>
      </c>
      <c r="AA421" s="42">
        <v>41054</v>
      </c>
      <c r="AB421" s="8"/>
    </row>
    <row r="422" spans="1:28" s="61" customFormat="1">
      <c r="A422" s="43">
        <v>3525</v>
      </c>
      <c r="B422" s="75">
        <v>3525</v>
      </c>
      <c r="C422" s="12">
        <v>41047</v>
      </c>
      <c r="D422" s="12">
        <f t="shared" si="36"/>
        <v>41092</v>
      </c>
      <c r="E422" s="47">
        <f t="shared" si="37"/>
        <v>41107</v>
      </c>
      <c r="F422" s="47">
        <v>41054</v>
      </c>
      <c r="G422" s="7" t="s">
        <v>768</v>
      </c>
      <c r="H422" s="7" t="s">
        <v>501</v>
      </c>
      <c r="I422" s="7" t="s">
        <v>508</v>
      </c>
      <c r="J422" s="8" t="s">
        <v>3388</v>
      </c>
      <c r="K422" s="8" t="s">
        <v>3641</v>
      </c>
      <c r="L422" s="8" t="s">
        <v>3642</v>
      </c>
      <c r="M422" s="9" t="str">
        <f>VLOOKUP(B422,SAOM!B$2:H1418,7,0)</f>
        <v>-</v>
      </c>
      <c r="N422" s="9">
        <v>4033</v>
      </c>
      <c r="O422" s="12" t="str">
        <f>VLOOKUP(B422,SAOM!B$2:I1418,8,0)</f>
        <v>-</v>
      </c>
      <c r="P422" s="12" t="e">
        <f>VLOOKUP(B422,AG_Lider!A$1:F1777,6,0)</f>
        <v>#N/A</v>
      </c>
      <c r="Q422" s="17" t="str">
        <f>VLOOKUP(B422,SAOM!B$2:J1418,9,0)</f>
        <v>Sônia de Andrade Lima</v>
      </c>
      <c r="R422" s="12" t="str">
        <f>VLOOKUP(B422,SAOM!B$2:K1864,10,0)</f>
        <v>Rua Áurea Muniz de Oliveira, 175</v>
      </c>
      <c r="S422" s="17" t="str">
        <f>VLOOKUP(B422,SAOM!B$2:L2144,11,0)</f>
        <v>34 3268-0306</v>
      </c>
      <c r="T422" s="33"/>
      <c r="U422" s="8" t="str">
        <f>VLOOKUP(B422,SAOM!B$2:M1724,12,0)</f>
        <v>-</v>
      </c>
      <c r="V422" s="12"/>
      <c r="W422" s="8"/>
      <c r="X422" s="39"/>
      <c r="Y422" s="41"/>
      <c r="Z422" s="105" t="s">
        <v>3813</v>
      </c>
      <c r="AA422" s="42">
        <v>41054</v>
      </c>
      <c r="AB422" s="8"/>
    </row>
    <row r="423" spans="1:28" s="61" customFormat="1">
      <c r="A423" s="43">
        <v>3526</v>
      </c>
      <c r="B423" s="75">
        <v>3526</v>
      </c>
      <c r="C423" s="12">
        <v>41047</v>
      </c>
      <c r="D423" s="12">
        <f t="shared" si="36"/>
        <v>41092</v>
      </c>
      <c r="E423" s="47">
        <f t="shared" si="37"/>
        <v>41107</v>
      </c>
      <c r="F423" s="47">
        <v>41054</v>
      </c>
      <c r="G423" s="7" t="s">
        <v>768</v>
      </c>
      <c r="H423" s="7" t="s">
        <v>501</v>
      </c>
      <c r="I423" s="7" t="s">
        <v>508</v>
      </c>
      <c r="J423" s="8" t="s">
        <v>3388</v>
      </c>
      <c r="K423" s="8" t="s">
        <v>3641</v>
      </c>
      <c r="L423" s="8" t="s">
        <v>3642</v>
      </c>
      <c r="M423" s="9" t="str">
        <f>VLOOKUP(B423,SAOM!B$2:H1419,7,0)</f>
        <v>-</v>
      </c>
      <c r="N423" s="9">
        <v>4033</v>
      </c>
      <c r="O423" s="12" t="str">
        <f>VLOOKUP(B423,SAOM!B$2:I1419,8,0)</f>
        <v>-</v>
      </c>
      <c r="P423" s="12" t="e">
        <f>VLOOKUP(B423,AG_Lider!A$1:F1778,6,0)</f>
        <v>#N/A</v>
      </c>
      <c r="Q423" s="17" t="str">
        <f>VLOOKUP(B423,SAOM!B$2:J1419,9,0)</f>
        <v>Milner Bernardes de Oliveira</v>
      </c>
      <c r="R423" s="12" t="str">
        <f>VLOOKUP(B423,SAOM!B$2:K1865,10,0)</f>
        <v>Rua 24, 3944</v>
      </c>
      <c r="S423" s="17" t="str">
        <f>VLOOKUP(B423,SAOM!B$2:L2145,11,0)</f>
        <v>34 3268-0300</v>
      </c>
      <c r="T423" s="33"/>
      <c r="U423" s="8" t="str">
        <f>VLOOKUP(B423,SAOM!B$2:M1725,12,0)</f>
        <v>-</v>
      </c>
      <c r="V423" s="12"/>
      <c r="W423" s="8"/>
      <c r="X423" s="39"/>
      <c r="Y423" s="41"/>
      <c r="Z423" s="105" t="s">
        <v>3814</v>
      </c>
      <c r="AA423" s="42">
        <v>41054</v>
      </c>
      <c r="AB423" s="8"/>
    </row>
    <row r="424" spans="1:28" s="61" customFormat="1">
      <c r="A424" s="43">
        <v>3527</v>
      </c>
      <c r="B424" s="75">
        <v>3527</v>
      </c>
      <c r="C424" s="12">
        <v>41047</v>
      </c>
      <c r="D424" s="12">
        <f t="shared" si="36"/>
        <v>41092</v>
      </c>
      <c r="E424" s="47">
        <f t="shared" si="37"/>
        <v>41107</v>
      </c>
      <c r="F424" s="47">
        <v>41054</v>
      </c>
      <c r="G424" s="7" t="s">
        <v>768</v>
      </c>
      <c r="H424" s="7" t="s">
        <v>501</v>
      </c>
      <c r="I424" s="7" t="s">
        <v>508</v>
      </c>
      <c r="J424" s="8" t="s">
        <v>3602</v>
      </c>
      <c r="K424" s="8" t="s">
        <v>3643</v>
      </c>
      <c r="L424" s="8" t="s">
        <v>3644</v>
      </c>
      <c r="M424" s="9" t="str">
        <f>VLOOKUP(B424,SAOM!B$2:H1420,7,0)</f>
        <v>-</v>
      </c>
      <c r="N424" s="9">
        <v>4033</v>
      </c>
      <c r="O424" s="12" t="str">
        <f>VLOOKUP(B424,SAOM!B$2:I1420,8,0)</f>
        <v>-</v>
      </c>
      <c r="P424" s="12" t="e">
        <f>VLOOKUP(B424,AG_Lider!A$1:F1779,6,0)</f>
        <v>#N/A</v>
      </c>
      <c r="Q424" s="17" t="str">
        <f>VLOOKUP(B424,SAOM!B$2:J1420,9,0)</f>
        <v>Silvana Ribeiro da Silveira</v>
      </c>
      <c r="R424" s="12" t="str">
        <f>VLOOKUP(B424,SAOM!B$2:K1866,10,0)</f>
        <v>Rua Quintiliano Pereira Rosa, 137</v>
      </c>
      <c r="S424" s="17" t="str">
        <f>VLOOKUP(B424,SAOM!B$2:L2146,11,0)</f>
        <v>34 3264-8133</v>
      </c>
      <c r="T424" s="33"/>
      <c r="U424" s="8" t="str">
        <f>VLOOKUP(B424,SAOM!B$2:M1726,12,0)</f>
        <v>-</v>
      </c>
      <c r="V424" s="12"/>
      <c r="W424" s="8"/>
      <c r="X424" s="39"/>
      <c r="Y424" s="41"/>
      <c r="Z424" s="105" t="s">
        <v>3815</v>
      </c>
      <c r="AA424" s="42">
        <v>41054</v>
      </c>
      <c r="AB424" s="8"/>
    </row>
    <row r="425" spans="1:28" s="61" customFormat="1">
      <c r="A425" s="43">
        <v>3528</v>
      </c>
      <c r="B425" s="75">
        <v>3528</v>
      </c>
      <c r="C425" s="12">
        <v>41047</v>
      </c>
      <c r="D425" s="12">
        <f t="shared" si="36"/>
        <v>41092</v>
      </c>
      <c r="E425" s="47">
        <f t="shared" si="37"/>
        <v>41107</v>
      </c>
      <c r="F425" s="47">
        <v>41054</v>
      </c>
      <c r="G425" s="7" t="s">
        <v>768</v>
      </c>
      <c r="H425" s="7" t="s">
        <v>501</v>
      </c>
      <c r="I425" s="7" t="s">
        <v>508</v>
      </c>
      <c r="J425" s="8" t="s">
        <v>3602</v>
      </c>
      <c r="K425" s="8" t="s">
        <v>3643</v>
      </c>
      <c r="L425" s="8" t="s">
        <v>3644</v>
      </c>
      <c r="M425" s="9" t="str">
        <f>VLOOKUP(B425,SAOM!B$2:H1421,7,0)</f>
        <v>-</v>
      </c>
      <c r="N425" s="9">
        <v>4033</v>
      </c>
      <c r="O425" s="12" t="str">
        <f>VLOOKUP(B425,SAOM!B$2:I1421,8,0)</f>
        <v>-</v>
      </c>
      <c r="P425" s="12" t="e">
        <f>VLOOKUP(B425,AG_Lider!A$1:F1780,6,0)</f>
        <v>#N/A</v>
      </c>
      <c r="Q425" s="17" t="str">
        <f>VLOOKUP(B425,SAOM!B$2:J1421,9,0)</f>
        <v>Renata Claudia Gondim Freitas</v>
      </c>
      <c r="R425" s="12" t="str">
        <f>VLOOKUP(B425,SAOM!B$2:K1867,10,0)</f>
        <v>Rua José Florindo de Oliveira, 15</v>
      </c>
      <c r="S425" s="17" t="str">
        <f>VLOOKUP(B425,SAOM!B$2:L2147,11,0)</f>
        <v>34 3264-1010</v>
      </c>
      <c r="T425" s="33"/>
      <c r="U425" s="8" t="str">
        <f>VLOOKUP(B425,SAOM!B$2:M1727,12,0)</f>
        <v>-</v>
      </c>
      <c r="V425" s="12"/>
      <c r="W425" s="8"/>
      <c r="X425" s="39"/>
      <c r="Y425" s="41"/>
      <c r="Z425" s="105" t="s">
        <v>3816</v>
      </c>
      <c r="AA425" s="42">
        <v>41054</v>
      </c>
      <c r="AB425" s="8"/>
    </row>
    <row r="426" spans="1:28" s="61" customFormat="1">
      <c r="A426" s="43">
        <v>3529</v>
      </c>
      <c r="B426" s="75">
        <v>3529</v>
      </c>
      <c r="C426" s="12">
        <v>41047</v>
      </c>
      <c r="D426" s="12">
        <f t="shared" si="36"/>
        <v>41092</v>
      </c>
      <c r="E426" s="47">
        <f t="shared" si="37"/>
        <v>41107</v>
      </c>
      <c r="F426" s="47">
        <v>41054</v>
      </c>
      <c r="G426" s="7" t="s">
        <v>768</v>
      </c>
      <c r="H426" s="7" t="s">
        <v>501</v>
      </c>
      <c r="I426" s="7" t="s">
        <v>508</v>
      </c>
      <c r="J426" s="8" t="s">
        <v>124</v>
      </c>
      <c r="K426" s="8" t="s">
        <v>534</v>
      </c>
      <c r="L426" s="8" t="s">
        <v>535</v>
      </c>
      <c r="M426" s="9" t="str">
        <f>VLOOKUP(B426,SAOM!B$2:H1422,7,0)</f>
        <v>-</v>
      </c>
      <c r="N426" s="9">
        <v>4033</v>
      </c>
      <c r="O426" s="12" t="str">
        <f>VLOOKUP(B426,SAOM!B$2:I1422,8,0)</f>
        <v>-</v>
      </c>
      <c r="P426" s="12" t="e">
        <f>VLOOKUP(B426,AG_Lider!A$1:F1781,6,0)</f>
        <v>#N/A</v>
      </c>
      <c r="Q426" s="17" t="str">
        <f>VLOOKUP(B426,SAOM!B$2:J1422,9,0)</f>
        <v>Joseane Lilia Carvalho</v>
      </c>
      <c r="R426" s="12" t="str">
        <f>VLOOKUP(B426,SAOM!B$2:K1868,10,0)</f>
        <v>Rua Padre Antônio dos santos, 131</v>
      </c>
      <c r="S426" s="17" t="str">
        <f>VLOOKUP(B426,SAOM!B$2:L2148,11,0)</f>
        <v>35 3842-1296</v>
      </c>
      <c r="T426" s="33"/>
      <c r="U426" s="8" t="str">
        <f>VLOOKUP(B426,SAOM!B$2:M1728,12,0)</f>
        <v>-</v>
      </c>
      <c r="V426" s="12"/>
      <c r="W426" s="8"/>
      <c r="X426" s="39"/>
      <c r="Y426" s="41"/>
      <c r="Z426" s="105" t="s">
        <v>3817</v>
      </c>
      <c r="AA426" s="42">
        <v>41054</v>
      </c>
      <c r="AB426" s="8"/>
    </row>
    <row r="427" spans="1:28" s="61" customFormat="1">
      <c r="A427" s="43">
        <v>3530</v>
      </c>
      <c r="B427" s="75">
        <v>3530</v>
      </c>
      <c r="C427" s="12">
        <v>41047</v>
      </c>
      <c r="D427" s="12">
        <f t="shared" si="36"/>
        <v>41092</v>
      </c>
      <c r="E427" s="47">
        <f t="shared" si="37"/>
        <v>41107</v>
      </c>
      <c r="F427" s="47">
        <v>41054</v>
      </c>
      <c r="G427" s="7" t="s">
        <v>768</v>
      </c>
      <c r="H427" s="7" t="s">
        <v>501</v>
      </c>
      <c r="I427" s="7" t="s">
        <v>508</v>
      </c>
      <c r="J427" s="8" t="s">
        <v>124</v>
      </c>
      <c r="K427" s="8" t="s">
        <v>534</v>
      </c>
      <c r="L427" s="8" t="s">
        <v>535</v>
      </c>
      <c r="M427" s="9" t="str">
        <f>VLOOKUP(B427,SAOM!B$2:H1400,7,0)</f>
        <v>-</v>
      </c>
      <c r="N427" s="9">
        <v>4033</v>
      </c>
      <c r="O427" s="12" t="str">
        <f>VLOOKUP(B427,SAOM!B$2:I1400,8,0)</f>
        <v>-</v>
      </c>
      <c r="P427" s="12" t="e">
        <f>VLOOKUP(B427,AG_Lider!A$1:F1759,6,0)</f>
        <v>#N/A</v>
      </c>
      <c r="Q427" s="17" t="str">
        <f>VLOOKUP(B427,SAOM!B$2:J1400,9,0)</f>
        <v>Rita de Cassia Aguiar Sousa</v>
      </c>
      <c r="R427" s="12" t="str">
        <f>VLOOKUP(B427,SAOM!B$2:K1846,10,0)</f>
        <v>Rua Luis José da Silva, 135</v>
      </c>
      <c r="S427" s="17" t="str">
        <f>VLOOKUP(B427,SAOM!B$2:L2126,11,0)</f>
        <v>35 3842-1916</v>
      </c>
      <c r="T427" s="33"/>
      <c r="U427" s="8" t="str">
        <f>VLOOKUP(B427,SAOM!B$2:M1706,12,0)</f>
        <v>-</v>
      </c>
      <c r="V427" s="12"/>
      <c r="W427" s="8"/>
      <c r="X427" s="39"/>
      <c r="Y427" s="41"/>
      <c r="Z427" s="105" t="s">
        <v>3818</v>
      </c>
      <c r="AA427" s="42">
        <v>41054</v>
      </c>
      <c r="AB427" s="8"/>
    </row>
    <row r="428" spans="1:28" s="61" customFormat="1">
      <c r="A428" s="43">
        <v>3531</v>
      </c>
      <c r="B428" s="75">
        <v>3531</v>
      </c>
      <c r="C428" s="12">
        <v>41047</v>
      </c>
      <c r="D428" s="12">
        <f t="shared" si="36"/>
        <v>41092</v>
      </c>
      <c r="E428" s="47">
        <f t="shared" si="37"/>
        <v>41107</v>
      </c>
      <c r="F428" s="47" t="s">
        <v>503</v>
      </c>
      <c r="G428" s="7" t="s">
        <v>519</v>
      </c>
      <c r="H428" s="7" t="s">
        <v>501</v>
      </c>
      <c r="I428" s="7" t="s">
        <v>503</v>
      </c>
      <c r="J428" s="8" t="s">
        <v>3545</v>
      </c>
      <c r="K428" s="8" t="s">
        <v>3645</v>
      </c>
      <c r="L428" s="8" t="s">
        <v>3646</v>
      </c>
      <c r="M428" s="9" t="str">
        <f>VLOOKUP(B428,SAOM!B$2:H1401,7,0)</f>
        <v>SES-PIDE-3531</v>
      </c>
      <c r="N428" s="9">
        <v>4033</v>
      </c>
      <c r="O428" s="12">
        <f>VLOOKUP(B428,SAOM!B$2:I1401,8,0)</f>
        <v>41073</v>
      </c>
      <c r="P428" s="12" t="e">
        <f>VLOOKUP(B428,AG_Lider!A$1:F1760,6,0)</f>
        <v>#N/A</v>
      </c>
      <c r="Q428" s="17" t="str">
        <f>VLOOKUP(B428,SAOM!B$2:J1401,9,0)</f>
        <v>Jociane Aparecida Teixeira</v>
      </c>
      <c r="R428" s="12" t="str">
        <f>VLOOKUP(B428,SAOM!B$2:K1847,10,0)</f>
        <v>Rua Isaac Teixeira de Andrade, 59</v>
      </c>
      <c r="S428" s="17" t="str">
        <f>VLOOKUP(B428,SAOM!B$2:L2127,11,0)</f>
        <v>32 3335-1233</v>
      </c>
      <c r="T428" s="33"/>
      <c r="U428" s="8" t="str">
        <f>VLOOKUP(B428,SAOM!B$2:M1707,12,0)</f>
        <v>00:20:0e:10:49:a3</v>
      </c>
      <c r="V428" s="12">
        <v>41073</v>
      </c>
      <c r="W428" s="8" t="s">
        <v>1979</v>
      </c>
      <c r="X428" s="39">
        <v>41074</v>
      </c>
      <c r="Y428" s="41"/>
      <c r="Z428" s="105" t="s">
        <v>4113</v>
      </c>
      <c r="AA428" s="42">
        <v>41073</v>
      </c>
      <c r="AB428" s="8" t="s">
        <v>4114</v>
      </c>
    </row>
    <row r="429" spans="1:28" s="61" customFormat="1">
      <c r="A429" s="43">
        <v>3532</v>
      </c>
      <c r="B429" s="75">
        <v>3532</v>
      </c>
      <c r="C429" s="12">
        <v>41047</v>
      </c>
      <c r="D429" s="12">
        <f t="shared" si="36"/>
        <v>41092</v>
      </c>
      <c r="E429" s="47">
        <f t="shared" si="37"/>
        <v>41107</v>
      </c>
      <c r="F429" s="47" t="s">
        <v>503</v>
      </c>
      <c r="G429" s="7" t="s">
        <v>519</v>
      </c>
      <c r="H429" s="7" t="s">
        <v>501</v>
      </c>
      <c r="I429" s="7" t="s">
        <v>503</v>
      </c>
      <c r="J429" s="8" t="s">
        <v>3545</v>
      </c>
      <c r="K429" s="8" t="s">
        <v>3645</v>
      </c>
      <c r="L429" s="8" t="s">
        <v>3646</v>
      </c>
      <c r="M429" s="9" t="str">
        <f>VLOOKUP(B429,SAOM!B$2:H1402,7,0)</f>
        <v>SES-PIDE-3532</v>
      </c>
      <c r="N429" s="9">
        <v>4033</v>
      </c>
      <c r="O429" s="12">
        <f>VLOOKUP(B429,SAOM!B$2:I1402,8,0)</f>
        <v>41073</v>
      </c>
      <c r="P429" s="12" t="e">
        <f>VLOOKUP(B429,AG_Lider!A$1:F1761,6,0)</f>
        <v>#N/A</v>
      </c>
      <c r="Q429" s="17" t="str">
        <f>VLOOKUP(B429,SAOM!B$2:J1402,9,0)</f>
        <v>Mara da Conceição Gomes</v>
      </c>
      <c r="R429" s="12" t="str">
        <f>VLOOKUP(B429,SAOM!B$2:K1848,10,0)</f>
        <v>Rua João Eleotério, s/n</v>
      </c>
      <c r="S429" s="17" t="str">
        <f>VLOOKUP(B429,SAOM!B$2:L2128,11,0)</f>
        <v>32 3335-1656</v>
      </c>
      <c r="T429" s="33"/>
      <c r="U429" s="8" t="str">
        <f>VLOOKUP(B429,SAOM!B$2:M1708,12,0)</f>
        <v>00:20:0e:10:48:71</v>
      </c>
      <c r="V429" s="12">
        <v>41073</v>
      </c>
      <c r="W429" s="8" t="s">
        <v>1979</v>
      </c>
      <c r="X429" s="39">
        <v>41074</v>
      </c>
      <c r="Y429" s="41"/>
      <c r="Z429" s="105" t="s">
        <v>4113</v>
      </c>
      <c r="AA429" s="42">
        <v>41073</v>
      </c>
      <c r="AB429" s="8" t="s">
        <v>4111</v>
      </c>
    </row>
    <row r="430" spans="1:28" s="61" customFormat="1">
      <c r="A430" s="43">
        <v>3533</v>
      </c>
      <c r="B430" s="75">
        <v>3533</v>
      </c>
      <c r="C430" s="12">
        <v>41047</v>
      </c>
      <c r="D430" s="12">
        <f t="shared" si="36"/>
        <v>41092</v>
      </c>
      <c r="E430" s="47">
        <f t="shared" si="37"/>
        <v>41107</v>
      </c>
      <c r="F430" s="47" t="s">
        <v>503</v>
      </c>
      <c r="G430" s="7" t="s">
        <v>519</v>
      </c>
      <c r="H430" s="7" t="s">
        <v>501</v>
      </c>
      <c r="I430" s="7" t="s">
        <v>503</v>
      </c>
      <c r="J430" s="8" t="s">
        <v>3545</v>
      </c>
      <c r="K430" s="8" t="s">
        <v>3645</v>
      </c>
      <c r="L430" s="8" t="s">
        <v>3646</v>
      </c>
      <c r="M430" s="9" t="str">
        <f>VLOOKUP(B430,SAOM!B$2:H1409,7,0)</f>
        <v>SES-PIDE-3533</v>
      </c>
      <c r="N430" s="9">
        <v>4033</v>
      </c>
      <c r="O430" s="12">
        <f>VLOOKUP(B430,SAOM!B$2:I1409,8,0)</f>
        <v>41073</v>
      </c>
      <c r="P430" s="12" t="e">
        <f>VLOOKUP(B430,AG_Lider!A$1:F1768,6,0)</f>
        <v>#N/A</v>
      </c>
      <c r="Q430" s="17" t="str">
        <f>VLOOKUP(B430,SAOM!B$2:J1409,9,0)</f>
        <v>Rosélia Grazielle Coelho e Silva</v>
      </c>
      <c r="R430" s="12" t="str">
        <f>VLOOKUP(B430,SAOM!B$2:K1855,10,0)</f>
        <v>Rua Francisco Monteiro, 1</v>
      </c>
      <c r="S430" s="17" t="str">
        <f>VLOOKUP(B430,SAOM!B$2:L2135,11,0)</f>
        <v>32 3335-1395</v>
      </c>
      <c r="T430" s="33"/>
      <c r="U430" s="8" t="str">
        <f>VLOOKUP(B430,SAOM!B$2:M1715,12,0)</f>
        <v>00:20:0e:10:48:89</v>
      </c>
      <c r="V430" s="12">
        <v>41073</v>
      </c>
      <c r="W430" s="8" t="s">
        <v>2930</v>
      </c>
      <c r="X430" s="39">
        <v>41074</v>
      </c>
      <c r="Y430" s="41"/>
      <c r="Z430" s="105" t="s">
        <v>4113</v>
      </c>
      <c r="AA430" s="42">
        <v>41073</v>
      </c>
      <c r="AB430" s="139" t="s">
        <v>4115</v>
      </c>
    </row>
    <row r="431" spans="1:28" s="61" customFormat="1">
      <c r="A431" s="43">
        <v>3534</v>
      </c>
      <c r="B431" s="75">
        <v>3534</v>
      </c>
      <c r="C431" s="12">
        <v>41047</v>
      </c>
      <c r="D431" s="12">
        <f t="shared" si="36"/>
        <v>41092</v>
      </c>
      <c r="E431" s="47">
        <f t="shared" si="37"/>
        <v>41107</v>
      </c>
      <c r="F431" s="47" t="s">
        <v>503</v>
      </c>
      <c r="G431" s="7" t="s">
        <v>519</v>
      </c>
      <c r="H431" s="7" t="s">
        <v>501</v>
      </c>
      <c r="I431" s="7" t="s">
        <v>503</v>
      </c>
      <c r="J431" s="8" t="s">
        <v>2213</v>
      </c>
      <c r="K431" s="8" t="s">
        <v>3647</v>
      </c>
      <c r="L431" s="8" t="s">
        <v>3648</v>
      </c>
      <c r="M431" s="9" t="str">
        <f>VLOOKUP(B431,SAOM!B$2:H1408,7,0)</f>
        <v>SES-PROS-3534</v>
      </c>
      <c r="N431" s="9">
        <v>4033</v>
      </c>
      <c r="O431" s="12">
        <f>VLOOKUP(B431,SAOM!B$2:I1408,8,0)</f>
        <v>41087</v>
      </c>
      <c r="P431" s="12" t="e">
        <f>VLOOKUP(B431,AG_Lider!A$1:F1767,6,0)</f>
        <v>#N/A</v>
      </c>
      <c r="Q431" s="17" t="str">
        <f>VLOOKUP(B431,SAOM!B$2:J1408,9,0)</f>
        <v>Irai Silva de Carvalho</v>
      </c>
      <c r="R431" s="12" t="str">
        <f>VLOOKUP(B431,SAOM!B$2:K1854,10,0)</f>
        <v>Rua Cel João Luiz, 61</v>
      </c>
      <c r="S431" s="17" t="str">
        <f>VLOOKUP(B431,SAOM!B$2:L2134,11,0)</f>
        <v>32 3353-6399</v>
      </c>
      <c r="T431" s="33"/>
      <c r="U431" s="8" t="str">
        <f>VLOOKUP(B431,SAOM!B$2:M1714,12,0)</f>
        <v>00:20:0e:10:52:63</v>
      </c>
      <c r="V431" s="12">
        <v>41087</v>
      </c>
      <c r="W431" s="8" t="s">
        <v>2337</v>
      </c>
      <c r="X431" s="39">
        <v>41087</v>
      </c>
      <c r="Y431" s="41"/>
      <c r="Z431" s="105"/>
      <c r="AA431" s="42">
        <v>41087</v>
      </c>
      <c r="AB431" s="8" t="s">
        <v>4916</v>
      </c>
    </row>
    <row r="432" spans="1:28" s="61" customFormat="1">
      <c r="A432" s="43">
        <v>3535</v>
      </c>
      <c r="B432" s="75">
        <v>3535</v>
      </c>
      <c r="C432" s="12">
        <v>41047</v>
      </c>
      <c r="D432" s="12">
        <f t="shared" si="36"/>
        <v>41092</v>
      </c>
      <c r="E432" s="47">
        <f t="shared" si="37"/>
        <v>41107</v>
      </c>
      <c r="F432" s="47" t="s">
        <v>503</v>
      </c>
      <c r="G432" s="7" t="s">
        <v>756</v>
      </c>
      <c r="H432" s="7" t="s">
        <v>501</v>
      </c>
      <c r="I432" s="7" t="s">
        <v>501</v>
      </c>
      <c r="J432" s="8" t="s">
        <v>2213</v>
      </c>
      <c r="K432" s="8" t="s">
        <v>3647</v>
      </c>
      <c r="L432" s="8" t="s">
        <v>3648</v>
      </c>
      <c r="M432" s="9" t="str">
        <f>VLOOKUP(B432,SAOM!B$2:H1407,7,0)</f>
        <v>-</v>
      </c>
      <c r="N432" s="9">
        <v>4033</v>
      </c>
      <c r="O432" s="12" t="str">
        <f>VLOOKUP(B432,SAOM!B$2:I1407,8,0)</f>
        <v>-</v>
      </c>
      <c r="P432" s="12" t="e">
        <f>VLOOKUP(B432,AG_Lider!A$1:F1766,6,0)</f>
        <v>#N/A</v>
      </c>
      <c r="Q432" s="17" t="str">
        <f>VLOOKUP(B432,SAOM!B$2:J1407,9,0)</f>
        <v>Gabriela de Melo Reis</v>
      </c>
      <c r="R432" s="12" t="str">
        <f>VLOOKUP(B432,SAOM!B$2:K1853,10,0)</f>
        <v>Rua Vereador José Pedro de Moura, 734</v>
      </c>
      <c r="S432" s="17" t="str">
        <f>VLOOKUP(B432,SAOM!B$2:L2133,11,0)</f>
        <v>32 3353-6280</v>
      </c>
      <c r="T432" s="33"/>
      <c r="U432" s="8" t="str">
        <f>VLOOKUP(B432,SAOM!B$2:M1713,12,0)</f>
        <v>-</v>
      </c>
      <c r="V432" s="12"/>
      <c r="W432" s="8"/>
      <c r="X432" s="39"/>
      <c r="Y432" s="41"/>
      <c r="Z432" s="105"/>
      <c r="AA432" s="42"/>
      <c r="AB432" s="8"/>
    </row>
    <row r="433" spans="1:28" s="98" customFormat="1">
      <c r="A433" s="92">
        <v>3536</v>
      </c>
      <c r="B433" s="75">
        <v>3536</v>
      </c>
      <c r="C433" s="93">
        <v>41047</v>
      </c>
      <c r="D433" s="93">
        <f t="shared" si="36"/>
        <v>41092</v>
      </c>
      <c r="E433" s="47">
        <f t="shared" si="37"/>
        <v>41107</v>
      </c>
      <c r="F433" s="62" t="s">
        <v>503</v>
      </c>
      <c r="G433" s="7" t="s">
        <v>685</v>
      </c>
      <c r="H433" s="88" t="s">
        <v>501</v>
      </c>
      <c r="I433" s="7" t="s">
        <v>503</v>
      </c>
      <c r="J433" s="78" t="s">
        <v>2213</v>
      </c>
      <c r="K433" s="78" t="s">
        <v>3647</v>
      </c>
      <c r="L433" s="78" t="s">
        <v>3648</v>
      </c>
      <c r="M433" s="75" t="str">
        <f>VLOOKUP(B433,SAOM!B$2:H1406,7,0)</f>
        <v>-</v>
      </c>
      <c r="N433" s="75">
        <v>4033</v>
      </c>
      <c r="O433" s="93">
        <f>VLOOKUP(B433,SAOM!B$2:I1406,8,0)</f>
        <v>41117</v>
      </c>
      <c r="P433" s="93" t="e">
        <f>VLOOKUP(B433,AG_Lider!A$1:F1765,6,0)</f>
        <v>#N/A</v>
      </c>
      <c r="Q433" s="94" t="str">
        <f>VLOOKUP(B433,SAOM!B$2:J1406,9,0)</f>
        <v>Aline de Sousa Marques</v>
      </c>
      <c r="R433" s="93" t="str">
        <f>VLOOKUP(B433,SAOM!B$2:K1852,10,0)</f>
        <v>Praça Getulio Silva, 56</v>
      </c>
      <c r="S433" s="94" t="str">
        <f>VLOOKUP(B433,SAOM!B$2:L2132,11,0)</f>
        <v>32 3353-6460</v>
      </c>
      <c r="T433" s="95"/>
      <c r="U433" s="78" t="str">
        <f>VLOOKUP(B433,SAOM!B$2:M1712,12,0)</f>
        <v>-</v>
      </c>
      <c r="V433" s="93"/>
      <c r="W433" s="78"/>
      <c r="X433" s="96"/>
      <c r="Y433" s="97"/>
      <c r="Z433" s="107" t="s">
        <v>3835</v>
      </c>
      <c r="AA433" s="101">
        <v>41054</v>
      </c>
      <c r="AB433" s="78"/>
    </row>
    <row r="434" spans="1:28" s="61" customFormat="1">
      <c r="A434" s="43">
        <v>3537</v>
      </c>
      <c r="B434" s="75">
        <v>3537</v>
      </c>
      <c r="C434" s="12">
        <v>41047</v>
      </c>
      <c r="D434" s="12">
        <f t="shared" si="36"/>
        <v>41092</v>
      </c>
      <c r="E434" s="47">
        <f t="shared" si="37"/>
        <v>41107</v>
      </c>
      <c r="F434" s="47" t="s">
        <v>503</v>
      </c>
      <c r="G434" s="7" t="s">
        <v>756</v>
      </c>
      <c r="H434" s="7" t="s">
        <v>501</v>
      </c>
      <c r="I434" s="7" t="s">
        <v>501</v>
      </c>
      <c r="J434" s="8" t="s">
        <v>1802</v>
      </c>
      <c r="K434" s="8" t="s">
        <v>3649</v>
      </c>
      <c r="L434" s="8" t="s">
        <v>3650</v>
      </c>
      <c r="M434" s="9" t="str">
        <f>VLOOKUP(B434,SAOM!B$2:H1405,7,0)</f>
        <v>-</v>
      </c>
      <c r="N434" s="9">
        <v>4033</v>
      </c>
      <c r="O434" s="12" t="str">
        <f>VLOOKUP(B434,SAOM!B$2:I1405,8,0)</f>
        <v>-</v>
      </c>
      <c r="P434" s="12" t="e">
        <f>VLOOKUP(B434,AG_Lider!A$1:F1764,6,0)</f>
        <v>#N/A</v>
      </c>
      <c r="Q434" s="17" t="str">
        <f>VLOOKUP(B434,SAOM!B$2:J1405,9,0)</f>
        <v>Maria Goretti Sousa Resende</v>
      </c>
      <c r="R434" s="12" t="str">
        <f>VLOOKUP(B434,SAOM!B$2:K1851,10,0)</f>
        <v>Praça Marco Reis, 60</v>
      </c>
      <c r="S434" s="17" t="str">
        <f>VLOOKUP(B434,SAOM!B$2:L2131,11,0)</f>
        <v>32 3354-1657</v>
      </c>
      <c r="T434" s="33"/>
      <c r="U434" s="8" t="str">
        <f>VLOOKUP(B434,SAOM!B$2:M1711,12,0)</f>
        <v>-</v>
      </c>
      <c r="V434" s="12"/>
      <c r="W434" s="8"/>
      <c r="X434" s="39"/>
      <c r="Y434" s="41"/>
      <c r="Z434" s="105"/>
      <c r="AA434" s="42"/>
      <c r="AB434" s="8"/>
    </row>
    <row r="435" spans="1:28" s="61" customFormat="1">
      <c r="A435" s="43">
        <v>3538</v>
      </c>
      <c r="B435" s="75">
        <v>3538</v>
      </c>
      <c r="C435" s="12">
        <v>41047</v>
      </c>
      <c r="D435" s="12">
        <f t="shared" si="36"/>
        <v>41092</v>
      </c>
      <c r="E435" s="47">
        <f t="shared" si="37"/>
        <v>41107</v>
      </c>
      <c r="F435" s="47" t="s">
        <v>503</v>
      </c>
      <c r="G435" s="7" t="s">
        <v>519</v>
      </c>
      <c r="H435" s="7" t="s">
        <v>501</v>
      </c>
      <c r="I435" s="7" t="s">
        <v>503</v>
      </c>
      <c r="J435" s="8" t="s">
        <v>3556</v>
      </c>
      <c r="K435" s="8" t="s">
        <v>3651</v>
      </c>
      <c r="L435" s="8" t="s">
        <v>3652</v>
      </c>
      <c r="M435" s="9" t="str">
        <f>VLOOKUP(B435,SAOM!B$2:H1404,7,0)</f>
        <v>SES-RETA-3538</v>
      </c>
      <c r="N435" s="9">
        <v>4033</v>
      </c>
      <c r="O435" s="12">
        <f>VLOOKUP(B435,SAOM!B$2:I1404,8,0)</f>
        <v>41075</v>
      </c>
      <c r="P435" s="12" t="e">
        <f>VLOOKUP(B435,AG_Lider!A$1:F1763,6,0)</f>
        <v>#N/A</v>
      </c>
      <c r="Q435" s="17" t="str">
        <f>VLOOKUP(B435,SAOM!B$2:J1404,9,0)</f>
        <v>Silvia Celia de Oliveira</v>
      </c>
      <c r="R435" s="12" t="str">
        <f>VLOOKUP(B435,SAOM!B$2:K1850,10,0)</f>
        <v>Rua das Rosas, 55</v>
      </c>
      <c r="S435" s="17" t="str">
        <f>VLOOKUP(B435,SAOM!B$2:L2130,11,0)</f>
        <v>32 3354-1757</v>
      </c>
      <c r="T435" s="33"/>
      <c r="U435" s="8" t="str">
        <f>VLOOKUP(B435,SAOM!B$2:M1710,12,0)</f>
        <v>00:20:0e:10:52:bf</v>
      </c>
      <c r="V435" s="12">
        <v>41075</v>
      </c>
      <c r="W435" s="8" t="s">
        <v>1645</v>
      </c>
      <c r="X435" s="39">
        <v>41075</v>
      </c>
      <c r="Y435" s="41"/>
      <c r="Z435" s="105" t="s">
        <v>4112</v>
      </c>
      <c r="AA435" s="42">
        <v>41075</v>
      </c>
      <c r="AB435" s="139" t="s">
        <v>4264</v>
      </c>
    </row>
    <row r="436" spans="1:28" s="61" customFormat="1">
      <c r="A436" s="43">
        <v>3539</v>
      </c>
      <c r="B436" s="75">
        <v>3539</v>
      </c>
      <c r="C436" s="12">
        <v>41047</v>
      </c>
      <c r="D436" s="12">
        <f t="shared" si="36"/>
        <v>41092</v>
      </c>
      <c r="E436" s="47">
        <f t="shared" si="37"/>
        <v>41107</v>
      </c>
      <c r="F436" s="47" t="s">
        <v>503</v>
      </c>
      <c r="G436" s="7" t="s">
        <v>489</v>
      </c>
      <c r="H436" s="7" t="s">
        <v>501</v>
      </c>
      <c r="I436" s="7" t="s">
        <v>503</v>
      </c>
      <c r="J436" s="8" t="s">
        <v>3552</v>
      </c>
      <c r="K436" s="8" t="s">
        <v>3653</v>
      </c>
      <c r="L436" s="8" t="s">
        <v>3654</v>
      </c>
      <c r="M436" s="9" t="str">
        <f>VLOOKUP(B436,SAOM!B$2:H1403,7,0)</f>
        <v>SES-RIIS-3539</v>
      </c>
      <c r="N436" s="9">
        <v>4033</v>
      </c>
      <c r="O436" s="12">
        <f>VLOOKUP(B436,SAOM!B$2:I1403,8,0)</f>
        <v>41082</v>
      </c>
      <c r="P436" s="12" t="e">
        <f>VLOOKUP(B436,AG_Lider!A$1:F1762,6,0)</f>
        <v>#N/A</v>
      </c>
      <c r="Q436" s="17" t="str">
        <f>VLOOKUP(B436,SAOM!B$2:J1403,9,0)</f>
        <v>Ana Carolina Amaral Santos</v>
      </c>
      <c r="R436" s="12" t="str">
        <f>VLOOKUP(B436,SAOM!B$2:K1849,10,0)</f>
        <v>Rua Dr, João Ribeiro de Sousa, 90</v>
      </c>
      <c r="S436" s="17" t="str">
        <f>VLOOKUP(B436,SAOM!B$2:L2129,11,0)</f>
        <v>32 3356-1172</v>
      </c>
      <c r="T436" s="33"/>
      <c r="U436" s="8" t="str">
        <f>VLOOKUP(B436,SAOM!B$2:M1709,12,0)</f>
        <v>00:20:0e:10:52:61</v>
      </c>
      <c r="V436" s="12">
        <v>41082</v>
      </c>
      <c r="W436" s="8"/>
      <c r="X436" s="39"/>
      <c r="Y436" s="41"/>
      <c r="Z436" s="105"/>
      <c r="AA436" s="42">
        <v>41082</v>
      </c>
      <c r="AB436" s="8" t="s">
        <v>4665</v>
      </c>
    </row>
    <row r="437" spans="1:28" s="61" customFormat="1">
      <c r="A437" s="43">
        <v>3540</v>
      </c>
      <c r="B437" s="75">
        <v>3540</v>
      </c>
      <c r="C437" s="12">
        <v>41047</v>
      </c>
      <c r="D437" s="12">
        <f>E437</f>
        <v>41116</v>
      </c>
      <c r="E437" s="47">
        <v>41116</v>
      </c>
      <c r="F437" s="47">
        <v>41054</v>
      </c>
      <c r="G437" s="44" t="s">
        <v>756</v>
      </c>
      <c r="H437" s="7" t="s">
        <v>501</v>
      </c>
      <c r="I437" s="7" t="s">
        <v>503</v>
      </c>
      <c r="J437" s="8" t="s">
        <v>3552</v>
      </c>
      <c r="K437" s="8" t="s">
        <v>3653</v>
      </c>
      <c r="L437" s="8" t="s">
        <v>3654</v>
      </c>
      <c r="M437" s="9" t="str">
        <f>VLOOKUP(B437,SAOM!B$2:H1410,7,0)</f>
        <v>-</v>
      </c>
      <c r="N437" s="9">
        <v>4033</v>
      </c>
      <c r="O437" s="12" t="str">
        <f>VLOOKUP(B437,SAOM!B$2:I1410,8,0)</f>
        <v>-</v>
      </c>
      <c r="P437" s="12" t="e">
        <f>VLOOKUP(B437,AG_Lider!A$1:F1769,6,0)</f>
        <v>#N/A</v>
      </c>
      <c r="Q437" s="17" t="str">
        <f>VLOOKUP(B437,SAOM!B$2:J1410,9,0)</f>
        <v>Weni de Paulo Lima</v>
      </c>
      <c r="R437" s="12" t="str">
        <f>VLOOKUP(B437,SAOM!B$2:K1856,10,0)</f>
        <v>Rua Frei Gotardo Boon, 151</v>
      </c>
      <c r="S437" s="17" t="str">
        <f>VLOOKUP(B437,SAOM!B$2:L2136,11,0)</f>
        <v>32 3356-1177</v>
      </c>
      <c r="T437" s="33"/>
      <c r="U437" s="8" t="str">
        <f>VLOOKUP(B437,SAOM!B$2:M1716,12,0)</f>
        <v>-</v>
      </c>
      <c r="V437" s="12"/>
      <c r="W437" s="8"/>
      <c r="X437" s="39"/>
      <c r="Y437" s="41"/>
      <c r="Z437" s="105" t="s">
        <v>4622</v>
      </c>
      <c r="AA437" s="42">
        <v>41078</v>
      </c>
      <c r="AB437" s="114"/>
    </row>
    <row r="438" spans="1:28" s="61" customFormat="1">
      <c r="A438" s="43">
        <v>3541</v>
      </c>
      <c r="B438" s="75">
        <v>3541</v>
      </c>
      <c r="C438" s="12">
        <v>41047</v>
      </c>
      <c r="D438" s="12">
        <f t="shared" si="36"/>
        <v>41092</v>
      </c>
      <c r="E438" s="47">
        <f t="shared" si="37"/>
        <v>41107</v>
      </c>
      <c r="F438" s="47">
        <v>41054</v>
      </c>
      <c r="G438" s="7" t="s">
        <v>768</v>
      </c>
      <c r="H438" s="7" t="s">
        <v>501</v>
      </c>
      <c r="I438" s="7" t="s">
        <v>508</v>
      </c>
      <c r="J438" s="8" t="s">
        <v>3578</v>
      </c>
      <c r="K438" s="8" t="s">
        <v>3655</v>
      </c>
      <c r="L438" s="8" t="s">
        <v>3656</v>
      </c>
      <c r="M438" s="9" t="str">
        <f>VLOOKUP(B438,SAOM!B$2:H1411,7,0)</f>
        <v>-</v>
      </c>
      <c r="N438" s="9">
        <v>4033</v>
      </c>
      <c r="O438" s="12" t="str">
        <f>VLOOKUP(B438,SAOM!B$2:I1411,8,0)</f>
        <v>-</v>
      </c>
      <c r="P438" s="12" t="e">
        <f>VLOOKUP(B438,AG_Lider!A$1:F1770,6,0)</f>
        <v>#N/A</v>
      </c>
      <c r="Q438" s="17" t="str">
        <f>VLOOKUP(B438,SAOM!B$2:J1411,9,0)</f>
        <v>Marcos Gonzaga Milagres</v>
      </c>
      <c r="R438" s="12" t="str">
        <f>VLOOKUP(B438,SAOM!B$2:K1857,10,0)</f>
        <v>Rua Ouro Preto, 271</v>
      </c>
      <c r="S438" s="17" t="str">
        <f>VLOOKUP(B438,SAOM!B$2:L2137,11,0)</f>
        <v>32 3373-5837</v>
      </c>
      <c r="T438" s="33"/>
      <c r="U438" s="8" t="str">
        <f>VLOOKUP(B438,SAOM!B$2:M1717,12,0)</f>
        <v>-</v>
      </c>
      <c r="V438" s="12"/>
      <c r="W438" s="8"/>
      <c r="X438" s="39"/>
      <c r="Y438" s="41"/>
      <c r="Z438" s="105" t="s">
        <v>3819</v>
      </c>
      <c r="AA438" s="42">
        <v>41054</v>
      </c>
      <c r="AB438" s="8"/>
    </row>
    <row r="439" spans="1:28" s="61" customFormat="1">
      <c r="A439" s="43">
        <v>3542</v>
      </c>
      <c r="B439" s="75">
        <v>3542</v>
      </c>
      <c r="C439" s="12">
        <v>41047</v>
      </c>
      <c r="D439" s="12">
        <f t="shared" si="36"/>
        <v>41092</v>
      </c>
      <c r="E439" s="47">
        <f t="shared" si="37"/>
        <v>41107</v>
      </c>
      <c r="F439" s="47" t="s">
        <v>503</v>
      </c>
      <c r="G439" s="7" t="s">
        <v>519</v>
      </c>
      <c r="H439" s="7" t="s">
        <v>501</v>
      </c>
      <c r="I439" s="7" t="s">
        <v>503</v>
      </c>
      <c r="J439" s="8" t="s">
        <v>1974</v>
      </c>
      <c r="K439" s="8" t="s">
        <v>3657</v>
      </c>
      <c r="L439" s="8" t="s">
        <v>3658</v>
      </c>
      <c r="M439" s="9" t="str">
        <f>VLOOKUP(B439,SAOM!B$2:H1412,7,0)</f>
        <v>SES-SAEI-3542</v>
      </c>
      <c r="N439" s="9">
        <v>4033</v>
      </c>
      <c r="O439" s="12">
        <f>VLOOKUP(B439,SAOM!B$2:I1412,8,0)</f>
        <v>41079</v>
      </c>
      <c r="P439" s="12" t="e">
        <f>VLOOKUP(B439,AG_Lider!A$1:F1771,6,0)</f>
        <v>#N/A</v>
      </c>
      <c r="Q439" s="17" t="str">
        <f>VLOOKUP(B439,SAOM!B$2:J1412,9,0)</f>
        <v>Denilce Alves // Tatiana Grace</v>
      </c>
      <c r="R439" s="12" t="str">
        <f>VLOOKUP(B439,SAOM!B$2:K1858,10,0)</f>
        <v>Praça Carmelo Cardoso, 61</v>
      </c>
      <c r="S439" s="17" t="str">
        <f>VLOOKUP(B439,SAOM!B$2:L2138,11,0)</f>
        <v>32 3379-2716</v>
      </c>
      <c r="T439" s="33"/>
      <c r="U439" s="8" t="str">
        <f>VLOOKUP(B439,SAOM!B$2:M1718,12,0)</f>
        <v>00:20:0e:10:4a:2a</v>
      </c>
      <c r="V439" s="12">
        <v>41079</v>
      </c>
      <c r="W439" s="8" t="s">
        <v>1979</v>
      </c>
      <c r="X439" s="39">
        <v>41079</v>
      </c>
      <c r="Y439" s="41"/>
      <c r="Z439" s="105"/>
      <c r="AA439" s="42">
        <v>41079</v>
      </c>
      <c r="AB439" s="8" t="s">
        <v>4513</v>
      </c>
    </row>
    <row r="440" spans="1:28" s="61" customFormat="1">
      <c r="A440" s="43">
        <v>3543</v>
      </c>
      <c r="B440" s="75">
        <v>3543</v>
      </c>
      <c r="C440" s="12">
        <v>41047</v>
      </c>
      <c r="D440" s="12">
        <f t="shared" si="36"/>
        <v>41092</v>
      </c>
      <c r="E440" s="47">
        <f t="shared" si="37"/>
        <v>41107</v>
      </c>
      <c r="F440" s="47" t="s">
        <v>503</v>
      </c>
      <c r="G440" s="7" t="s">
        <v>685</v>
      </c>
      <c r="H440" s="7" t="s">
        <v>501</v>
      </c>
      <c r="I440" s="7" t="s">
        <v>503</v>
      </c>
      <c r="J440" s="8" t="s">
        <v>1974</v>
      </c>
      <c r="K440" s="8" t="s">
        <v>3657</v>
      </c>
      <c r="L440" s="8" t="s">
        <v>3658</v>
      </c>
      <c r="M440" s="9" t="str">
        <f>VLOOKUP(B440,SAOM!B$2:H1413,7,0)</f>
        <v>SES-SAEI-3543</v>
      </c>
      <c r="N440" s="9">
        <v>4033</v>
      </c>
      <c r="O440" s="12">
        <f>VLOOKUP(B440,SAOM!B$2:I1413,8,0)</f>
        <v>41089</v>
      </c>
      <c r="P440" s="12" t="e">
        <f>VLOOKUP(B440,AG_Lider!A$1:F1772,6,0)</f>
        <v>#N/A</v>
      </c>
      <c r="Q440" s="17" t="str">
        <f>VLOOKUP(B440,SAOM!B$2:J1413,9,0)</f>
        <v>Sidney Portela</v>
      </c>
      <c r="R440" s="12" t="str">
        <f>VLOOKUP(B440,SAOM!B$2:K1859,10,0)</f>
        <v>Rua José Pedro Azevedo, s/n</v>
      </c>
      <c r="S440" s="17" t="str">
        <f>VLOOKUP(B440,SAOM!B$2:L2139,11,0)</f>
        <v>32 3373-2543</v>
      </c>
      <c r="T440" s="33"/>
      <c r="U440" s="8" t="str">
        <f>VLOOKUP(B440,SAOM!B$2:M1719,12,0)</f>
        <v>-</v>
      </c>
      <c r="V440" s="12"/>
      <c r="W440" s="8"/>
      <c r="X440" s="39"/>
      <c r="Y440" s="41"/>
      <c r="Z440" s="105"/>
      <c r="AA440" s="42"/>
      <c r="AB440" s="8"/>
    </row>
    <row r="441" spans="1:28" s="61" customFormat="1">
      <c r="A441" s="43">
        <v>3545</v>
      </c>
      <c r="B441" s="75">
        <v>3545</v>
      </c>
      <c r="C441" s="12">
        <v>41047</v>
      </c>
      <c r="D441" s="12">
        <f t="shared" si="36"/>
        <v>41092</v>
      </c>
      <c r="E441" s="47">
        <f t="shared" si="37"/>
        <v>41107</v>
      </c>
      <c r="F441" s="47" t="s">
        <v>503</v>
      </c>
      <c r="G441" s="7" t="s">
        <v>519</v>
      </c>
      <c r="H441" s="7" t="s">
        <v>501</v>
      </c>
      <c r="I441" s="7" t="s">
        <v>503</v>
      </c>
      <c r="J441" s="8" t="s">
        <v>1974</v>
      </c>
      <c r="K441" s="8" t="s">
        <v>3657</v>
      </c>
      <c r="L441" s="8" t="s">
        <v>3658</v>
      </c>
      <c r="M441" s="9" t="str">
        <f>VLOOKUP(B441,SAOM!B$2:H1423,7,0)</f>
        <v>SES-SAEI-3545</v>
      </c>
      <c r="N441" s="9">
        <v>4033</v>
      </c>
      <c r="O441" s="12">
        <f>VLOOKUP(B441,SAOM!B$2:I1423,8,0)</f>
        <v>41080</v>
      </c>
      <c r="P441" s="12" t="e">
        <f>VLOOKUP(B441,AG_Lider!A$1:F1782,6,0)</f>
        <v>#N/A</v>
      </c>
      <c r="Q441" s="17" t="str">
        <f>VLOOKUP(B441,SAOM!B$2:J1423,9,0)</f>
        <v>Alini Trindade // Juliana Antunes</v>
      </c>
      <c r="R441" s="12" t="str">
        <f>VLOOKUP(B441,SAOM!B$2:K1869,10,0)</f>
        <v>Rua Leticia Dangelo, s/n</v>
      </c>
      <c r="S441" s="17" t="str">
        <f>VLOOKUP(B441,SAOM!B$2:L2149,11,0)</f>
        <v>32 3372-7420</v>
      </c>
      <c r="T441" s="33"/>
      <c r="U441" s="8" t="str">
        <f>VLOOKUP(B441,SAOM!B$2:M1729,12,0)</f>
        <v>00:20:0e:10:49:98</v>
      </c>
      <c r="V441" s="12">
        <v>41080</v>
      </c>
      <c r="W441" s="8" t="s">
        <v>1578</v>
      </c>
      <c r="X441" s="39">
        <v>41080</v>
      </c>
      <c r="Y441" s="41"/>
      <c r="Z441" s="105"/>
      <c r="AA441" s="42">
        <v>41080</v>
      </c>
      <c r="AB441" s="8" t="s">
        <v>4572</v>
      </c>
    </row>
    <row r="442" spans="1:28" s="61" customFormat="1">
      <c r="A442" s="43">
        <v>3546</v>
      </c>
      <c r="B442" s="75">
        <v>3546</v>
      </c>
      <c r="C442" s="12">
        <v>41047</v>
      </c>
      <c r="D442" s="12">
        <f t="shared" si="36"/>
        <v>41092</v>
      </c>
      <c r="E442" s="47">
        <f t="shared" si="37"/>
        <v>41107</v>
      </c>
      <c r="F442" s="47" t="s">
        <v>503</v>
      </c>
      <c r="G442" s="7" t="s">
        <v>519</v>
      </c>
      <c r="H442" s="7" t="s">
        <v>501</v>
      </c>
      <c r="I442" s="7" t="s">
        <v>503</v>
      </c>
      <c r="J442" s="8" t="s">
        <v>1974</v>
      </c>
      <c r="K442" s="8" t="s">
        <v>3657</v>
      </c>
      <c r="L442" s="8" t="s">
        <v>3658</v>
      </c>
      <c r="M442" s="9" t="str">
        <f>VLOOKUP(B442,SAOM!B$2:H1399,7,0)</f>
        <v>SES-SAEI-3546</v>
      </c>
      <c r="N442" s="9">
        <v>4033</v>
      </c>
      <c r="O442" s="12">
        <f>VLOOKUP(B442,SAOM!B$2:I1399,8,0)</f>
        <v>41075</v>
      </c>
      <c r="P442" s="12" t="e">
        <f>VLOOKUP(B442,AG_Lider!A$1:F1758,6,0)</f>
        <v>#N/A</v>
      </c>
      <c r="Q442" s="17" t="str">
        <f>VLOOKUP(B442,SAOM!B$2:J1399,9,0)</f>
        <v>Maria Joziane // Ana Paula Detomi</v>
      </c>
      <c r="R442" s="12" t="str">
        <f>VLOOKUP(B442,SAOM!B$2:K1845,10,0)</f>
        <v>Rua Tenente Mario Cesar Lopes, 240</v>
      </c>
      <c r="S442" s="17" t="str">
        <f>VLOOKUP(B442,SAOM!B$2:L2125,11,0)</f>
        <v>32 3372-8747</v>
      </c>
      <c r="T442" s="33"/>
      <c r="U442" s="8" t="str">
        <f>VLOOKUP(B442,SAOM!B$2:M1705,12,0)</f>
        <v>00:20:0e:10:4c:59</v>
      </c>
      <c r="V442" s="12">
        <v>41075</v>
      </c>
      <c r="W442" s="8" t="s">
        <v>1979</v>
      </c>
      <c r="X442" s="39">
        <v>41078</v>
      </c>
      <c r="Y442" s="41"/>
      <c r="Z442" s="105"/>
      <c r="AA442" s="42">
        <v>41078</v>
      </c>
      <c r="AB442" s="8" t="s">
        <v>4267</v>
      </c>
    </row>
    <row r="443" spans="1:28" s="61" customFormat="1">
      <c r="A443" s="43">
        <v>3548</v>
      </c>
      <c r="B443" s="75">
        <v>3548</v>
      </c>
      <c r="C443" s="12">
        <v>41047</v>
      </c>
      <c r="D443" s="12">
        <f t="shared" si="36"/>
        <v>41092</v>
      </c>
      <c r="E443" s="47">
        <f t="shared" si="37"/>
        <v>41107</v>
      </c>
      <c r="F443" s="47" t="s">
        <v>503</v>
      </c>
      <c r="G443" s="7" t="s">
        <v>519</v>
      </c>
      <c r="H443" s="7" t="s">
        <v>501</v>
      </c>
      <c r="I443" s="7" t="s">
        <v>503</v>
      </c>
      <c r="J443" s="8" t="s">
        <v>1974</v>
      </c>
      <c r="K443" s="8" t="s">
        <v>3657</v>
      </c>
      <c r="L443" s="8" t="s">
        <v>3658</v>
      </c>
      <c r="M443" s="9" t="str">
        <f>VLOOKUP(B443,SAOM!B$2:H1398,7,0)</f>
        <v>SES-SAEI-3548</v>
      </c>
      <c r="N443" s="9">
        <v>4033</v>
      </c>
      <c r="O443" s="12">
        <f>VLOOKUP(B443,SAOM!B$2:I1398,8,0)</f>
        <v>41075</v>
      </c>
      <c r="P443" s="12" t="e">
        <f>VLOOKUP(B443,AG_Lider!A$1:F1757,6,0)</f>
        <v>#N/A</v>
      </c>
      <c r="Q443" s="17" t="str">
        <f>VLOOKUP(B443,SAOM!B$2:J1398,9,0)</f>
        <v>Renato Cândido</v>
      </c>
      <c r="R443" s="12" t="str">
        <f>VLOOKUP(B443,SAOM!B$2:K1844,10,0)</f>
        <v>Rua José Candido de Gouveia, 72</v>
      </c>
      <c r="S443" s="17" t="str">
        <f>VLOOKUP(B443,SAOM!B$2:L2124,11,0)</f>
        <v>32 3372-3843</v>
      </c>
      <c r="T443" s="33"/>
      <c r="U443" s="8" t="str">
        <f>VLOOKUP(B443,SAOM!B$2:M1704,12,0)</f>
        <v>00:20:0e:10:4a:36</v>
      </c>
      <c r="V443" s="12">
        <v>41075</v>
      </c>
      <c r="W443" s="8" t="s">
        <v>4265</v>
      </c>
      <c r="X443" s="39">
        <v>41078</v>
      </c>
      <c r="Y443" s="41"/>
      <c r="Z443" s="105"/>
      <c r="AA443" s="42">
        <v>41078</v>
      </c>
      <c r="AB443" s="8" t="s">
        <v>4268</v>
      </c>
    </row>
    <row r="444" spans="1:28" s="61" customFormat="1">
      <c r="A444" s="43">
        <v>3549</v>
      </c>
      <c r="B444" s="75">
        <v>3549</v>
      </c>
      <c r="C444" s="12">
        <v>41047</v>
      </c>
      <c r="D444" s="12">
        <f t="shared" si="36"/>
        <v>41092</v>
      </c>
      <c r="E444" s="47">
        <f t="shared" si="37"/>
        <v>41107</v>
      </c>
      <c r="F444" s="47">
        <v>41054</v>
      </c>
      <c r="G444" s="7" t="s">
        <v>768</v>
      </c>
      <c r="H444" s="7" t="s">
        <v>501</v>
      </c>
      <c r="I444" s="7" t="s">
        <v>508</v>
      </c>
      <c r="J444" s="8" t="s">
        <v>1974</v>
      </c>
      <c r="K444" s="8" t="s">
        <v>3657</v>
      </c>
      <c r="L444" s="8" t="s">
        <v>3658</v>
      </c>
      <c r="M444" s="9" t="str">
        <f>VLOOKUP(B444,SAOM!B$2:H1397,7,0)</f>
        <v>-</v>
      </c>
      <c r="N444" s="9">
        <v>4033</v>
      </c>
      <c r="O444" s="12" t="str">
        <f>VLOOKUP(B444,SAOM!B$2:I1397,8,0)</f>
        <v>-</v>
      </c>
      <c r="P444" s="12" t="e">
        <f>VLOOKUP(B444,AG_Lider!A$1:F1756,6,0)</f>
        <v>#N/A</v>
      </c>
      <c r="Q444" s="17" t="str">
        <f>VLOOKUP(B444,SAOM!B$2:J1397,9,0)</f>
        <v>Miriam Canttaruti // Leticia Reis</v>
      </c>
      <c r="R444" s="12" t="str">
        <f>VLOOKUP(B444,SAOM!B$2:K1843,10,0)</f>
        <v>Rua Dom Delfim Ribeiro Guedes, s/n</v>
      </c>
      <c r="S444" s="17" t="str">
        <f>VLOOKUP(B444,SAOM!B$2:L2123,11,0)</f>
        <v>32 3379-2964</v>
      </c>
      <c r="T444" s="33"/>
      <c r="U444" s="8" t="str">
        <f>VLOOKUP(B444,SAOM!B$2:M1703,12,0)</f>
        <v>-</v>
      </c>
      <c r="V444" s="12"/>
      <c r="W444" s="8"/>
      <c r="X444" s="39"/>
      <c r="Y444" s="41"/>
      <c r="Z444" s="105" t="s">
        <v>3813</v>
      </c>
      <c r="AA444" s="42">
        <v>41054</v>
      </c>
      <c r="AB444" s="8"/>
    </row>
    <row r="445" spans="1:28" s="61" customFormat="1">
      <c r="A445" s="43">
        <v>3552</v>
      </c>
      <c r="B445" s="75">
        <v>3552</v>
      </c>
      <c r="C445" s="12">
        <v>41047</v>
      </c>
      <c r="D445" s="12">
        <f t="shared" si="36"/>
        <v>41092</v>
      </c>
      <c r="E445" s="47">
        <f t="shared" si="37"/>
        <v>41107</v>
      </c>
      <c r="F445" s="47">
        <v>41054</v>
      </c>
      <c r="G445" s="7" t="s">
        <v>768</v>
      </c>
      <c r="H445" s="7" t="s">
        <v>501</v>
      </c>
      <c r="I445" s="7" t="s">
        <v>508</v>
      </c>
      <c r="J445" s="8" t="s">
        <v>1974</v>
      </c>
      <c r="K445" s="8" t="s">
        <v>3657</v>
      </c>
      <c r="L445" s="8" t="s">
        <v>3658</v>
      </c>
      <c r="M445" s="9" t="str">
        <f>VLOOKUP(B445,SAOM!B$2:H1396,7,0)</f>
        <v>-</v>
      </c>
      <c r="N445" s="9">
        <v>4033</v>
      </c>
      <c r="O445" s="12" t="str">
        <f>VLOOKUP(B445,SAOM!B$2:I1396,8,0)</f>
        <v>-</v>
      </c>
      <c r="P445" s="12" t="e">
        <f>VLOOKUP(B445,AG_Lider!A$1:F1755,6,0)</f>
        <v>#N/A</v>
      </c>
      <c r="Q445" s="17" t="str">
        <f>VLOOKUP(B445,SAOM!B$2:J1396,9,0)</f>
        <v>Tatiana Maria</v>
      </c>
      <c r="R445" s="12" t="str">
        <f>VLOOKUP(B445,SAOM!B$2:K1842,10,0)</f>
        <v>Rua Vereador Vicente Cantelmo, 207</v>
      </c>
      <c r="S445" s="17" t="str">
        <f>VLOOKUP(B445,SAOM!B$2:L2122,11,0)</f>
        <v>32 3371-3292</v>
      </c>
      <c r="T445" s="33"/>
      <c r="U445" s="8" t="str">
        <f>VLOOKUP(B445,SAOM!B$2:M1702,12,0)</f>
        <v>-</v>
      </c>
      <c r="V445" s="12"/>
      <c r="W445" s="8"/>
      <c r="X445" s="39"/>
      <c r="Y445" s="41"/>
      <c r="Z445" s="105" t="s">
        <v>3820</v>
      </c>
      <c r="AA445" s="42">
        <v>40933</v>
      </c>
      <c r="AB445" s="8"/>
    </row>
    <row r="446" spans="1:28" s="61" customFormat="1">
      <c r="A446" s="43">
        <v>3565</v>
      </c>
      <c r="B446" s="75">
        <v>3565</v>
      </c>
      <c r="C446" s="12">
        <v>41051</v>
      </c>
      <c r="D446" s="12">
        <f t="shared" ref="D446:D455" si="38">C446+45</f>
        <v>41096</v>
      </c>
      <c r="E446" s="47">
        <f t="shared" ref="E446:E455" si="39">C446+60</f>
        <v>41111</v>
      </c>
      <c r="F446" s="47" t="s">
        <v>503</v>
      </c>
      <c r="G446" s="7" t="s">
        <v>756</v>
      </c>
      <c r="H446" s="7" t="s">
        <v>501</v>
      </c>
      <c r="I446" s="7" t="s">
        <v>501</v>
      </c>
      <c r="J446" s="8" t="s">
        <v>3692</v>
      </c>
      <c r="K446" s="8" t="s">
        <v>3726</v>
      </c>
      <c r="L446" s="8" t="s">
        <v>3727</v>
      </c>
      <c r="M446" s="9" t="str">
        <f>VLOOKUP(B446,SAOM!B$2:H1397,7,0)</f>
        <v>-</v>
      </c>
      <c r="N446" s="9">
        <v>4033</v>
      </c>
      <c r="O446" s="12" t="str">
        <f>VLOOKUP(B446,SAOM!B$2:I1397,8,0)</f>
        <v>-</v>
      </c>
      <c r="P446" s="12" t="e">
        <f>VLOOKUP(B446,AG_Lider!A$1:F1756,6,0)</f>
        <v>#N/A</v>
      </c>
      <c r="Q446" s="17" t="str">
        <f>VLOOKUP(B446,SAOM!B$2:J1397,9,0)</f>
        <v>Luana de Carvalho Aguiar</v>
      </c>
      <c r="R446" s="12" t="str">
        <f>VLOOKUP(B446,SAOM!B$2:K1843,10,0)</f>
        <v>Rua Antônio Quintiliano, 241</v>
      </c>
      <c r="S446" s="17" t="str">
        <f>VLOOKUP(B446,SAOM!B$2:L2123,11,0)</f>
        <v>32 3295-1118</v>
      </c>
      <c r="T446" s="33"/>
      <c r="U446" s="8" t="str">
        <f>VLOOKUP(B446,SAOM!B$2:M1703,12,0)</f>
        <v>-</v>
      </c>
      <c r="V446" s="12"/>
      <c r="W446" s="8"/>
      <c r="X446" s="39"/>
      <c r="Y446" s="41"/>
      <c r="Z446" s="105"/>
      <c r="AA446" s="42"/>
      <c r="AB446" s="8"/>
    </row>
    <row r="447" spans="1:28" s="61" customFormat="1">
      <c r="A447" s="43">
        <v>3564</v>
      </c>
      <c r="B447" s="75">
        <v>3564</v>
      </c>
      <c r="C447" s="12">
        <v>41051</v>
      </c>
      <c r="D447" s="12">
        <f t="shared" si="38"/>
        <v>41096</v>
      </c>
      <c r="E447" s="47">
        <f t="shared" si="39"/>
        <v>41111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3696</v>
      </c>
      <c r="K447" s="8" t="s">
        <v>3728</v>
      </c>
      <c r="L447" s="8" t="s">
        <v>3729</v>
      </c>
      <c r="M447" s="9" t="str">
        <f>VLOOKUP(B447,SAOM!B$2:H1398,7,0)</f>
        <v>SES-PAOS-3564</v>
      </c>
      <c r="N447" s="9">
        <v>4033</v>
      </c>
      <c r="O447" s="12">
        <f>VLOOKUP(B447,SAOM!B$2:I1398,8,0)</f>
        <v>41065</v>
      </c>
      <c r="P447" s="12" t="e">
        <f>VLOOKUP(B447,AG_Lider!A$1:F1757,6,0)</f>
        <v>#N/A</v>
      </c>
      <c r="Q447" s="17" t="str">
        <f>VLOOKUP(B447,SAOM!B$2:J1398,9,0)</f>
        <v>Mariana Rodrigues Venuto</v>
      </c>
      <c r="R447" s="12" t="str">
        <f>VLOOKUP(B447,SAOM!B$2:K1844,10,0)</f>
        <v>Avenida Arthur Bernardes, 203</v>
      </c>
      <c r="S447" s="17" t="str">
        <f>VLOOKUP(B447,SAOM!B$2:L2124,11,0)</f>
        <v>37 3274-1203</v>
      </c>
      <c r="T447" s="33"/>
      <c r="U447" s="8" t="str">
        <f>VLOOKUP(B447,SAOM!B$2:M1704,12,0)</f>
        <v>00:20:0e:10:52:ac</v>
      </c>
      <c r="V447" s="12">
        <v>41065</v>
      </c>
      <c r="W447" s="8" t="s">
        <v>2337</v>
      </c>
      <c r="X447" s="39">
        <v>41071</v>
      </c>
      <c r="Y447" s="41"/>
      <c r="Z447" s="105" t="s">
        <v>4095</v>
      </c>
      <c r="AA447" s="42">
        <v>41066</v>
      </c>
      <c r="AB447" t="s">
        <v>4097</v>
      </c>
    </row>
    <row r="448" spans="1:28" s="61" customFormat="1">
      <c r="A448" s="43">
        <v>3563</v>
      </c>
      <c r="B448" s="75">
        <v>3563</v>
      </c>
      <c r="C448" s="12">
        <v>41051</v>
      </c>
      <c r="D448" s="12">
        <f t="shared" ref="D448:D452" si="40">E448</f>
        <v>41111</v>
      </c>
      <c r="E448" s="47">
        <f t="shared" si="39"/>
        <v>41111</v>
      </c>
      <c r="F448" s="47">
        <v>41054</v>
      </c>
      <c r="G448" s="44" t="s">
        <v>756</v>
      </c>
      <c r="H448" s="7" t="s">
        <v>501</v>
      </c>
      <c r="I448" s="7" t="s">
        <v>503</v>
      </c>
      <c r="J448" s="8" t="s">
        <v>3700</v>
      </c>
      <c r="K448" s="8" t="s">
        <v>3730</v>
      </c>
      <c r="L448" s="8" t="s">
        <v>3731</v>
      </c>
      <c r="M448" s="9" t="str">
        <f>VLOOKUP(B448,SAOM!B$2:H1399,7,0)</f>
        <v>-</v>
      </c>
      <c r="N448" s="9">
        <v>4033</v>
      </c>
      <c r="O448" s="12" t="str">
        <f>VLOOKUP(B448,SAOM!B$2:I1399,8,0)</f>
        <v>-</v>
      </c>
      <c r="P448" s="12" t="e">
        <f>VLOOKUP(B448,AG_Lider!A$1:F1758,6,0)</f>
        <v>#N/A</v>
      </c>
      <c r="Q448" s="17" t="str">
        <f>VLOOKUP(B448,SAOM!B$2:J1399,9,0)</f>
        <v>Vinícius Almeida Assis</v>
      </c>
      <c r="R448" s="12" t="str">
        <f>VLOOKUP(B448,SAOM!B$2:K1845,10,0)</f>
        <v>Rua José Ferreira de Almeida, s/num</v>
      </c>
      <c r="S448" s="17" t="str">
        <f>VLOOKUP(B448,SAOM!B$2:L2125,11,0)</f>
        <v xml:space="preserve">  (33) 3374-9161</v>
      </c>
      <c r="T448" s="33"/>
      <c r="U448" s="8" t="str">
        <f>VLOOKUP(B448,SAOM!B$2:M1705,12,0)</f>
        <v>-</v>
      </c>
      <c r="V448" s="12"/>
      <c r="W448" s="8"/>
      <c r="X448" s="39"/>
      <c r="Y448" s="41"/>
      <c r="Z448" s="105" t="s">
        <v>4610</v>
      </c>
      <c r="AA448" s="42">
        <v>41078</v>
      </c>
      <c r="AB448" s="8"/>
    </row>
    <row r="449" spans="1:28" s="61" customFormat="1">
      <c r="A449" s="43">
        <v>3562</v>
      </c>
      <c r="B449" s="75">
        <v>3562</v>
      </c>
      <c r="C449" s="12">
        <v>41051</v>
      </c>
      <c r="D449" s="12">
        <f t="shared" si="40"/>
        <v>41120</v>
      </c>
      <c r="E449" s="47">
        <v>41120</v>
      </c>
      <c r="F449" s="47">
        <v>41054</v>
      </c>
      <c r="G449" s="44" t="s">
        <v>756</v>
      </c>
      <c r="H449" s="7" t="s">
        <v>501</v>
      </c>
      <c r="I449" s="7" t="s">
        <v>503</v>
      </c>
      <c r="J449" s="8" t="s">
        <v>3703</v>
      </c>
      <c r="K449" s="8" t="s">
        <v>3732</v>
      </c>
      <c r="L449" s="8" t="s">
        <v>3733</v>
      </c>
      <c r="M449" s="9" t="str">
        <f>VLOOKUP(B449,SAOM!B$2:H1400,7,0)</f>
        <v>-</v>
      </c>
      <c r="N449" s="9">
        <v>4033</v>
      </c>
      <c r="O449" s="12" t="str">
        <f>VLOOKUP(B449,SAOM!B$2:I1400,8,0)</f>
        <v>-</v>
      </c>
      <c r="P449" s="12" t="e">
        <f>VLOOKUP(B449,AG_Lider!A$1:F1759,6,0)</f>
        <v>#N/A</v>
      </c>
      <c r="Q449" s="17" t="str">
        <f>VLOOKUP(B449,SAOM!B$2:J1400,9,0)</f>
        <v>André José de Arãao</v>
      </c>
      <c r="R449" s="12" t="str">
        <f>VLOOKUP(B449,SAOM!B$2:K1846,10,0)</f>
        <v>Rua Astolfo Amaro Malta 54 - Centro</v>
      </c>
      <c r="S449" s="17" t="str">
        <f>VLOOKUP(B449,SAOM!B$2:L2126,11,0)</f>
        <v>32 3364-1209</v>
      </c>
      <c r="T449" s="33"/>
      <c r="U449" s="8" t="str">
        <f>VLOOKUP(B449,SAOM!B$2:M1706,12,0)</f>
        <v>-</v>
      </c>
      <c r="V449" s="12"/>
      <c r="W449" s="8"/>
      <c r="X449" s="39"/>
      <c r="Y449" s="41"/>
      <c r="Z449" s="105" t="s">
        <v>4612</v>
      </c>
      <c r="AA449" s="42">
        <v>41078</v>
      </c>
      <c r="AB449" s="8"/>
    </row>
    <row r="450" spans="1:28" s="61" customFormat="1">
      <c r="A450" s="43">
        <v>3561</v>
      </c>
      <c r="B450" s="75">
        <v>3561</v>
      </c>
      <c r="C450" s="12">
        <v>41051</v>
      </c>
      <c r="D450" s="12">
        <f t="shared" si="40"/>
        <v>41120</v>
      </c>
      <c r="E450" s="47">
        <v>41120</v>
      </c>
      <c r="F450" s="47">
        <v>41054</v>
      </c>
      <c r="G450" s="44" t="s">
        <v>756</v>
      </c>
      <c r="H450" s="7" t="s">
        <v>501</v>
      </c>
      <c r="I450" s="7" t="s">
        <v>503</v>
      </c>
      <c r="J450" s="8" t="s">
        <v>3706</v>
      </c>
      <c r="K450" s="8" t="s">
        <v>3734</v>
      </c>
      <c r="L450" s="8" t="s">
        <v>3735</v>
      </c>
      <c r="M450" s="9" t="str">
        <f>VLOOKUP(B450,SAOM!B$2:H1401,7,0)</f>
        <v>-</v>
      </c>
      <c r="N450" s="9">
        <v>4033</v>
      </c>
      <c r="O450" s="12" t="str">
        <f>VLOOKUP(B450,SAOM!B$2:I1401,8,0)</f>
        <v>-</v>
      </c>
      <c r="P450" s="12" t="e">
        <f>VLOOKUP(B450,AG_Lider!A$1:F1760,6,0)</f>
        <v>#N/A</v>
      </c>
      <c r="Q450" s="17" t="str">
        <f>VLOOKUP(B450,SAOM!B$2:J1401,9,0)</f>
        <v>André Souza Silva</v>
      </c>
      <c r="R450" s="12" t="str">
        <f>VLOOKUP(B450,SAOM!B$2:K1847,10,0)</f>
        <v xml:space="preserve">  Rua João Raimundo de Carvalho, nº 253. - Centro</v>
      </c>
      <c r="S450" s="17" t="str">
        <f>VLOOKUP(B450,SAOM!B$2:L2127,11,0)</f>
        <v>38 3831 8101</v>
      </c>
      <c r="T450" s="33"/>
      <c r="U450" s="8" t="str">
        <f>VLOOKUP(B450,SAOM!B$2:M1707,12,0)</f>
        <v>-</v>
      </c>
      <c r="V450" s="12"/>
      <c r="W450" s="8"/>
      <c r="X450" s="39"/>
      <c r="Y450" s="41"/>
      <c r="Z450" s="105" t="s">
        <v>4609</v>
      </c>
      <c r="AA450" s="42">
        <v>41078</v>
      </c>
      <c r="AB450" s="8"/>
    </row>
    <row r="451" spans="1:28" s="61" customFormat="1">
      <c r="A451" s="43">
        <v>3559</v>
      </c>
      <c r="B451" s="75">
        <v>3559</v>
      </c>
      <c r="C451" s="12">
        <v>41051</v>
      </c>
      <c r="D451" s="12">
        <f t="shared" si="40"/>
        <v>41120</v>
      </c>
      <c r="E451" s="47">
        <v>41120</v>
      </c>
      <c r="F451" s="47">
        <v>41054</v>
      </c>
      <c r="G451" s="44" t="s">
        <v>756</v>
      </c>
      <c r="H451" s="7" t="s">
        <v>501</v>
      </c>
      <c r="I451" s="7" t="s">
        <v>503</v>
      </c>
      <c r="J451" s="8" t="s">
        <v>3709</v>
      </c>
      <c r="K451" s="8" t="s">
        <v>3736</v>
      </c>
      <c r="L451" s="8" t="s">
        <v>3737</v>
      </c>
      <c r="M451" s="9" t="str">
        <f>VLOOKUP(B451,SAOM!B$2:H1402,7,0)</f>
        <v>-</v>
      </c>
      <c r="N451" s="9">
        <v>4033</v>
      </c>
      <c r="O451" s="12" t="str">
        <f>VLOOKUP(B451,SAOM!B$2:I1402,8,0)</f>
        <v>-</v>
      </c>
      <c r="P451" s="12" t="e">
        <f>VLOOKUP(B451,AG_Lider!A$1:F1761,6,0)</f>
        <v>#N/A</v>
      </c>
      <c r="Q451" s="17" t="str">
        <f>VLOOKUP(B451,SAOM!B$2:J1402,9,0)</f>
        <v>Sandro Arnaud Dias</v>
      </c>
      <c r="R451" s="12" t="str">
        <f>VLOOKUP(B451,SAOM!B$2:K1848,10,0)</f>
        <v>Rua Diamantina, n° 600 - Centro</v>
      </c>
      <c r="S451" s="17" t="str">
        <f>VLOOKUP(B451,SAOM!B$2:L2128,11,0)</f>
        <v>(38) 32517131</v>
      </c>
      <c r="T451" s="33"/>
      <c r="U451" s="8" t="str">
        <f>VLOOKUP(B451,SAOM!B$2:M1708,12,0)</f>
        <v>-</v>
      </c>
      <c r="V451" s="12"/>
      <c r="W451" s="8"/>
      <c r="X451" s="39"/>
      <c r="Y451" s="41"/>
      <c r="Z451" s="105" t="s">
        <v>4606</v>
      </c>
      <c r="AA451" s="42">
        <v>41078</v>
      </c>
      <c r="AB451" s="8"/>
    </row>
    <row r="452" spans="1:28" s="61" customFormat="1">
      <c r="A452" s="43">
        <v>3558</v>
      </c>
      <c r="B452" s="75">
        <v>3558</v>
      </c>
      <c r="C452" s="12">
        <v>41051</v>
      </c>
      <c r="D452" s="12">
        <f t="shared" si="40"/>
        <v>41120</v>
      </c>
      <c r="E452" s="47">
        <v>41120</v>
      </c>
      <c r="F452" s="47">
        <v>41054</v>
      </c>
      <c r="G452" s="44" t="s">
        <v>756</v>
      </c>
      <c r="H452" s="7" t="s">
        <v>501</v>
      </c>
      <c r="I452" s="7" t="s">
        <v>503</v>
      </c>
      <c r="J452" s="8" t="s">
        <v>3711</v>
      </c>
      <c r="K452" s="8" t="s">
        <v>3738</v>
      </c>
      <c r="L452" s="8" t="s">
        <v>3739</v>
      </c>
      <c r="M452" s="9" t="str">
        <f>VLOOKUP(B452,SAOM!B$2:H1403,7,0)</f>
        <v>-</v>
      </c>
      <c r="N452" s="9">
        <v>4033</v>
      </c>
      <c r="O452" s="12" t="str">
        <f>VLOOKUP(B452,SAOM!B$2:I1403,8,0)</f>
        <v>-</v>
      </c>
      <c r="P452" s="12" t="e">
        <f>VLOOKUP(B452,AG_Lider!A$1:F1762,6,0)</f>
        <v>#N/A</v>
      </c>
      <c r="Q452" s="17" t="str">
        <f>VLOOKUP(B452,SAOM!B$2:J1403,9,0)</f>
        <v>Leonardo Albuquerque Tavares</v>
      </c>
      <c r="R452" s="12" t="str">
        <f>VLOOKUP(B452,SAOM!B$2:K1849,10,0)</f>
        <v>Avenida Doutor Antônio da Cunha, 478</v>
      </c>
      <c r="S452" s="17" t="str">
        <f>VLOOKUP(B452,SAOM!B$2:L2129,11,0)</f>
        <v>(33)3294-1353</v>
      </c>
      <c r="T452" s="33"/>
      <c r="U452" s="8" t="str">
        <f>VLOOKUP(B452,SAOM!B$2:M1709,12,0)</f>
        <v>-</v>
      </c>
      <c r="V452" s="12"/>
      <c r="W452" s="8"/>
      <c r="X452" s="39"/>
      <c r="Y452" s="41"/>
      <c r="Z452" s="105" t="s">
        <v>4605</v>
      </c>
      <c r="AA452" s="42">
        <v>41078</v>
      </c>
      <c r="AB452" s="8"/>
    </row>
    <row r="453" spans="1:28" s="61" customFormat="1">
      <c r="A453" s="43">
        <v>3557</v>
      </c>
      <c r="B453" s="75">
        <v>3557</v>
      </c>
      <c r="C453" s="12">
        <v>41051</v>
      </c>
      <c r="D453" s="12">
        <f t="shared" si="38"/>
        <v>41096</v>
      </c>
      <c r="E453" s="47">
        <f t="shared" si="39"/>
        <v>41111</v>
      </c>
      <c r="F453" s="47" t="s">
        <v>503</v>
      </c>
      <c r="G453" s="7" t="s">
        <v>685</v>
      </c>
      <c r="H453" s="7" t="s">
        <v>501</v>
      </c>
      <c r="I453" s="7" t="s">
        <v>503</v>
      </c>
      <c r="J453" s="8" t="s">
        <v>3714</v>
      </c>
      <c r="K453" s="8" t="s">
        <v>3740</v>
      </c>
      <c r="L453" s="8" t="s">
        <v>3741</v>
      </c>
      <c r="M453" s="9" t="str">
        <f>VLOOKUP(B453,SAOM!B$2:H1404,7,0)</f>
        <v>-</v>
      </c>
      <c r="N453" s="9">
        <v>4033</v>
      </c>
      <c r="O453" s="12">
        <f>VLOOKUP(B453,SAOM!B$2:I1404,8,0)</f>
        <v>41088</v>
      </c>
      <c r="P453" s="12" t="e">
        <f>VLOOKUP(B453,AG_Lider!A$1:F1763,6,0)</f>
        <v>#N/A</v>
      </c>
      <c r="Q453" s="17" t="str">
        <f>VLOOKUP(B453,SAOM!B$2:J1404,9,0)</f>
        <v>Lucélia Vieira de Pinho</v>
      </c>
      <c r="R453" s="12" t="str">
        <f>VLOOKUP(B453,SAOM!B$2:K1850,10,0)</f>
        <v>Avenida Augusto Sá, 459</v>
      </c>
      <c r="S453" s="17" t="str">
        <f>VLOOKUP(B453,SAOM!B$2:L2130,11,0)</f>
        <v>38 3825-1241</v>
      </c>
      <c r="T453" s="33"/>
      <c r="U453" s="8" t="str">
        <f>VLOOKUP(B453,SAOM!B$2:M1710,12,0)</f>
        <v>-</v>
      </c>
      <c r="V453" s="12"/>
      <c r="W453" s="8"/>
      <c r="X453" s="39"/>
      <c r="Y453" s="41"/>
      <c r="Z453" s="105"/>
      <c r="AA453" s="42"/>
      <c r="AB453" s="8"/>
    </row>
    <row r="454" spans="1:28" s="61" customFormat="1">
      <c r="A454" s="43">
        <v>3555</v>
      </c>
      <c r="B454" s="75">
        <v>3555</v>
      </c>
      <c r="C454" s="12">
        <v>41051</v>
      </c>
      <c r="D454" s="12">
        <f t="shared" si="38"/>
        <v>41096</v>
      </c>
      <c r="E454" s="47">
        <f t="shared" si="39"/>
        <v>41111</v>
      </c>
      <c r="F454" s="47" t="s">
        <v>503</v>
      </c>
      <c r="G454" s="7" t="s">
        <v>519</v>
      </c>
      <c r="H454" s="7" t="s">
        <v>501</v>
      </c>
      <c r="I454" s="7" t="s">
        <v>503</v>
      </c>
      <c r="J454" s="8" t="s">
        <v>3718</v>
      </c>
      <c r="K454" s="8" t="s">
        <v>3742</v>
      </c>
      <c r="L454" s="8" t="s">
        <v>3743</v>
      </c>
      <c r="M454" s="9" t="str">
        <f>VLOOKUP(B454,SAOM!B$2:H1405,7,0)</f>
        <v>SES-MADE-3555</v>
      </c>
      <c r="N454" s="9">
        <v>4033</v>
      </c>
      <c r="O454" s="12">
        <f>VLOOKUP(B454,SAOM!B$2:I1405,8,0)</f>
        <v>41085</v>
      </c>
      <c r="P454" s="12" t="e">
        <f>VLOOKUP(B454,AG_Lider!A$1:F1764,6,0)</f>
        <v>#N/A</v>
      </c>
      <c r="Q454" s="17" t="str">
        <f>VLOOKUP(B454,SAOM!B$2:J1405,9,0)</f>
        <v>Nilma Juliana Costa Freitas</v>
      </c>
      <c r="R454" s="12" t="str">
        <f>VLOOKUP(B454,SAOM!B$2:K1851,10,0)</f>
        <v>Avenida José Alves Miranda, 525</v>
      </c>
      <c r="S454" s="17" t="str">
        <f>VLOOKUP(B454,SAOM!B$2:L2131,11,0)</f>
        <v>38 3813-1249</v>
      </c>
      <c r="T454" s="33"/>
      <c r="U454" s="8" t="str">
        <f>VLOOKUP(B454,SAOM!B$2:M1711,12,0)</f>
        <v>00:20:0e:10:52:aa</v>
      </c>
      <c r="V454" s="12">
        <v>41086</v>
      </c>
      <c r="W454" s="8" t="s">
        <v>4672</v>
      </c>
      <c r="X454" s="39">
        <v>41086</v>
      </c>
      <c r="Y454" s="41"/>
      <c r="Z454" s="105"/>
      <c r="AA454" s="42">
        <v>41086</v>
      </c>
      <c r="AB454" s="8" t="s">
        <v>4671</v>
      </c>
    </row>
    <row r="455" spans="1:28" s="61" customFormat="1">
      <c r="A455" s="43">
        <v>3554</v>
      </c>
      <c r="B455" s="75">
        <v>3554</v>
      </c>
      <c r="C455" s="12">
        <v>41051</v>
      </c>
      <c r="D455" s="12">
        <f t="shared" si="38"/>
        <v>41096</v>
      </c>
      <c r="E455" s="47">
        <f t="shared" si="39"/>
        <v>41111</v>
      </c>
      <c r="F455" s="47" t="s">
        <v>503</v>
      </c>
      <c r="G455" s="7" t="s">
        <v>685</v>
      </c>
      <c r="H455" s="7" t="s">
        <v>501</v>
      </c>
      <c r="I455" s="7" t="s">
        <v>503</v>
      </c>
      <c r="J455" s="8" t="s">
        <v>3722</v>
      </c>
      <c r="K455" s="8" t="s">
        <v>3744</v>
      </c>
      <c r="L455" s="8" t="s">
        <v>3745</v>
      </c>
      <c r="M455" s="9" t="str">
        <f>VLOOKUP(B455,SAOM!B$2:H1406,7,0)</f>
        <v>SES-MATO-3554</v>
      </c>
      <c r="N455" s="9">
        <v>4033</v>
      </c>
      <c r="O455" s="12">
        <f>VLOOKUP(B455,SAOM!B$2:I1406,8,0)</f>
        <v>41065</v>
      </c>
      <c r="P455" s="12" t="e">
        <f>VLOOKUP(B455,AG_Lider!A$1:F1765,6,0)</f>
        <v>#N/A</v>
      </c>
      <c r="Q455" s="17" t="str">
        <f>VLOOKUP(B455,SAOM!B$2:J1406,9,0)</f>
        <v>Júnia Carla de Oliveira Alves</v>
      </c>
      <c r="R455" s="12" t="str">
        <f>VLOOKUP(B455,SAOM!B$2:K1852,10,0)</f>
        <v>Rua Joaquim Cecílio, 36</v>
      </c>
      <c r="S455" s="17" t="str">
        <f>VLOOKUP(B455,SAOM!B$2:L2132,11,0)</f>
        <v>33 3284-1488</v>
      </c>
      <c r="T455" s="33"/>
      <c r="U455" s="8" t="str">
        <f>VLOOKUP(B455,SAOM!B$2:M1712,12,0)</f>
        <v>-</v>
      </c>
      <c r="V455" s="12"/>
      <c r="W455" s="8"/>
      <c r="X455" s="39"/>
      <c r="Y455" s="41"/>
      <c r="Z455" s="105"/>
      <c r="AA455" s="42"/>
      <c r="AB455" s="8"/>
    </row>
    <row r="456" spans="1:28" s="61" customFormat="1">
      <c r="A456" s="43">
        <v>3580</v>
      </c>
      <c r="B456" s="75">
        <v>3580</v>
      </c>
      <c r="C456" s="12">
        <v>41052</v>
      </c>
      <c r="D456" s="12">
        <f t="shared" ref="D456:D464" si="41">C456+45</f>
        <v>41097</v>
      </c>
      <c r="E456" s="47">
        <f t="shared" ref="E456:E464" si="42">C456+60</f>
        <v>41112</v>
      </c>
      <c r="F456" s="47" t="s">
        <v>503</v>
      </c>
      <c r="G456" s="7" t="s">
        <v>756</v>
      </c>
      <c r="H456" s="7" t="s">
        <v>501</v>
      </c>
      <c r="I456" s="7" t="s">
        <v>501</v>
      </c>
      <c r="J456" s="8" t="s">
        <v>3747</v>
      </c>
      <c r="K456" s="8" t="s">
        <v>3788</v>
      </c>
      <c r="L456" s="8" t="s">
        <v>3789</v>
      </c>
      <c r="M456" s="9" t="str">
        <f>VLOOKUP(B456,SAOM!B$2:H1407,7,0)</f>
        <v>-</v>
      </c>
      <c r="N456" s="9">
        <v>4033</v>
      </c>
      <c r="O456" s="12" t="str">
        <f>VLOOKUP(B456,SAOM!B$2:I1407,8,0)</f>
        <v>-</v>
      </c>
      <c r="P456" s="12" t="e">
        <f>VLOOKUP(B456,AG_Lider!A$1:F1766,6,0)</f>
        <v>#N/A</v>
      </c>
      <c r="Q456" s="17" t="str">
        <f>VLOOKUP(B456,SAOM!B$2:J1407,9,0)</f>
        <v>Luciano Pereira Nascimento</v>
      </c>
      <c r="R456" s="12" t="str">
        <f>VLOOKUP(B456,SAOM!B$2:K1853,10,0)</f>
        <v>Rua Lafayete Freira, 160</v>
      </c>
      <c r="S456" s="17" t="str">
        <f>VLOOKUP(B456,SAOM!B$2:L2133,11,0)</f>
        <v>33 3525-1287</v>
      </c>
      <c r="T456" s="33"/>
      <c r="U456" s="8" t="str">
        <f>VLOOKUP(B456,SAOM!B$2:M1713,12,0)</f>
        <v>-</v>
      </c>
      <c r="V456" s="12"/>
      <c r="W456" s="8"/>
      <c r="X456" s="39"/>
      <c r="Y456" s="41"/>
      <c r="Z456" s="105"/>
      <c r="AA456" s="42"/>
      <c r="AB456" s="8"/>
    </row>
    <row r="457" spans="1:28" s="61" customFormat="1">
      <c r="A457" s="43">
        <v>3579</v>
      </c>
      <c r="B457" s="75">
        <v>3579</v>
      </c>
      <c r="C457" s="12">
        <v>41052</v>
      </c>
      <c r="D457" s="12">
        <f t="shared" si="41"/>
        <v>41097</v>
      </c>
      <c r="E457" s="47">
        <f t="shared" si="42"/>
        <v>41112</v>
      </c>
      <c r="F457" s="47" t="s">
        <v>503</v>
      </c>
      <c r="G457" s="7" t="s">
        <v>756</v>
      </c>
      <c r="H457" s="7" t="s">
        <v>501</v>
      </c>
      <c r="I457" s="7" t="s">
        <v>501</v>
      </c>
      <c r="J457" s="8" t="s">
        <v>3751</v>
      </c>
      <c r="K457" s="8" t="s">
        <v>3790</v>
      </c>
      <c r="L457" s="8" t="s">
        <v>3791</v>
      </c>
      <c r="M457" s="9" t="str">
        <f>VLOOKUP(B457,SAOM!B$2:H1408,7,0)</f>
        <v>-</v>
      </c>
      <c r="N457" s="9">
        <v>4033</v>
      </c>
      <c r="O457" s="12" t="str">
        <f>VLOOKUP(B457,SAOM!B$2:I1408,8,0)</f>
        <v>-</v>
      </c>
      <c r="P457" s="12" t="e">
        <f>VLOOKUP(B457,AG_Lider!A$1:F1767,6,0)</f>
        <v>#N/A</v>
      </c>
      <c r="Q457" s="17" t="str">
        <f>VLOOKUP(B457,SAOM!B$2:J1408,9,0)</f>
        <v>Mariana Cristina Bridi</v>
      </c>
      <c r="R457" s="12" t="str">
        <f>VLOOKUP(B457,SAOM!B$2:K1854,10,0)</f>
        <v>Rua João Januário, n 803</v>
      </c>
      <c r="S457" s="17" t="str">
        <f>VLOOKUP(B457,SAOM!B$2:L2134,11,0)</f>
        <v>34 3427-7034</v>
      </c>
      <c r="T457" s="33"/>
      <c r="U457" s="8" t="str">
        <f>VLOOKUP(B457,SAOM!B$2:M1714,12,0)</f>
        <v>-</v>
      </c>
      <c r="V457" s="12"/>
      <c r="W457" s="8"/>
      <c r="X457" s="39"/>
      <c r="Y457" s="41"/>
      <c r="Z457" s="105"/>
      <c r="AA457" s="42"/>
      <c r="AB457" s="8"/>
    </row>
    <row r="458" spans="1:28" s="61" customFormat="1">
      <c r="A458" s="43">
        <v>3569</v>
      </c>
      <c r="B458" s="75">
        <v>3569</v>
      </c>
      <c r="C458" s="12">
        <v>41052</v>
      </c>
      <c r="D458" s="12">
        <f t="shared" si="41"/>
        <v>41097</v>
      </c>
      <c r="E458" s="47">
        <f t="shared" si="42"/>
        <v>41112</v>
      </c>
      <c r="F458" s="47" t="s">
        <v>503</v>
      </c>
      <c r="G458" s="7" t="s">
        <v>685</v>
      </c>
      <c r="H458" s="7" t="s">
        <v>501</v>
      </c>
      <c r="I458" s="7" t="s">
        <v>503</v>
      </c>
      <c r="J458" s="8" t="s">
        <v>3755</v>
      </c>
      <c r="K458" s="8" t="s">
        <v>3792</v>
      </c>
      <c r="L458" s="8" t="s">
        <v>3793</v>
      </c>
      <c r="M458" s="9" t="str">
        <f>VLOOKUP(B458,SAOM!B$2:H1409,7,0)</f>
        <v>-</v>
      </c>
      <c r="N458" s="9">
        <v>4033</v>
      </c>
      <c r="O458" s="12">
        <f>VLOOKUP(B458,SAOM!B$2:I1409,8,0)</f>
        <v>41088</v>
      </c>
      <c r="P458" s="12" t="e">
        <f>VLOOKUP(B458,AG_Lider!A$1:F1768,6,0)</f>
        <v>#N/A</v>
      </c>
      <c r="Q458" s="17" t="str">
        <f>VLOOKUP(B458,SAOM!B$2:J1409,9,0)</f>
        <v>Jaqueline Oliveira Alves</v>
      </c>
      <c r="R458" s="12" t="str">
        <f>VLOOKUP(B458,SAOM!B$2:K1855,10,0)</f>
        <v>Rua Capitão Martinho, s/n</v>
      </c>
      <c r="S458" s="17" t="str">
        <f>VLOOKUP(B458,SAOM!B$2:L2135,11,0)</f>
        <v>32 3537-1248</v>
      </c>
      <c r="T458" s="33"/>
      <c r="U458" s="8" t="str">
        <f>VLOOKUP(B458,SAOM!B$2:M1715,12,0)</f>
        <v>-</v>
      </c>
      <c r="V458" s="12"/>
      <c r="W458" s="8"/>
      <c r="X458" s="39"/>
      <c r="Y458" s="41"/>
      <c r="Z458" s="105"/>
      <c r="AA458" s="42"/>
      <c r="AB458" s="8"/>
    </row>
    <row r="459" spans="1:28" s="61" customFormat="1">
      <c r="A459" s="43">
        <v>3570</v>
      </c>
      <c r="B459" s="75">
        <v>3570</v>
      </c>
      <c r="C459" s="12">
        <v>41052</v>
      </c>
      <c r="D459" s="12">
        <f t="shared" si="41"/>
        <v>41097</v>
      </c>
      <c r="E459" s="47">
        <f t="shared" si="42"/>
        <v>41112</v>
      </c>
      <c r="F459" s="47" t="s">
        <v>503</v>
      </c>
      <c r="G459" s="7" t="s">
        <v>685</v>
      </c>
      <c r="H459" s="7" t="s">
        <v>501</v>
      </c>
      <c r="I459" s="7" t="s">
        <v>503</v>
      </c>
      <c r="J459" s="8" t="s">
        <v>3759</v>
      </c>
      <c r="K459" s="8" t="s">
        <v>3794</v>
      </c>
      <c r="L459" s="8" t="s">
        <v>3795</v>
      </c>
      <c r="M459" s="9" t="str">
        <f>VLOOKUP(B459,SAOM!B$2:H1410,7,0)</f>
        <v>-</v>
      </c>
      <c r="N459" s="9">
        <v>4033</v>
      </c>
      <c r="O459" s="12">
        <f>VLOOKUP(B459,SAOM!B$2:I1410,8,0)</f>
        <v>41089</v>
      </c>
      <c r="P459" s="12" t="e">
        <f>VLOOKUP(B459,AG_Lider!A$1:F1769,6,0)</f>
        <v>#N/A</v>
      </c>
      <c r="Q459" s="17" t="str">
        <f>VLOOKUP(B459,SAOM!B$2:J1410,9,0)</f>
        <v>Rafael Araújo Godinho</v>
      </c>
      <c r="R459" s="12" t="str">
        <f>VLOOKUP(B459,SAOM!B$2:K1856,10,0)</f>
        <v>Rua Herculano Ferreira da Mata, 182</v>
      </c>
      <c r="S459" s="17" t="str">
        <f>VLOOKUP(B459,SAOM!B$2:L2136,11,0)</f>
        <v>33 3413-1185</v>
      </c>
      <c r="T459" s="33"/>
      <c r="U459" s="8" t="str">
        <f>VLOOKUP(B459,SAOM!B$2:M1716,12,0)</f>
        <v>-</v>
      </c>
      <c r="V459" s="12"/>
      <c r="W459" s="8"/>
      <c r="X459" s="39"/>
      <c r="Y459" s="41"/>
      <c r="Z459" s="105"/>
      <c r="AA459" s="42"/>
      <c r="AB459" s="8"/>
    </row>
    <row r="460" spans="1:28" s="61" customFormat="1">
      <c r="A460" s="43">
        <v>3572</v>
      </c>
      <c r="B460" s="75">
        <v>3572</v>
      </c>
      <c r="C460" s="12">
        <v>41052</v>
      </c>
      <c r="D460" s="12">
        <f t="shared" si="41"/>
        <v>41097</v>
      </c>
      <c r="E460" s="47">
        <f t="shared" si="42"/>
        <v>41112</v>
      </c>
      <c r="F460" s="47" t="s">
        <v>503</v>
      </c>
      <c r="G460" s="7" t="s">
        <v>519</v>
      </c>
      <c r="H460" s="7" t="s">
        <v>501</v>
      </c>
      <c r="I460" s="7" t="s">
        <v>503</v>
      </c>
      <c r="J460" s="8" t="s">
        <v>3763</v>
      </c>
      <c r="K460" s="8" t="s">
        <v>3796</v>
      </c>
      <c r="L460" s="8" t="s">
        <v>3797</v>
      </c>
      <c r="M460" s="9" t="str">
        <f>VLOOKUP(B460,SAOM!B$2:H1411,7,0)</f>
        <v>SES-PEDA-3572</v>
      </c>
      <c r="N460" s="9">
        <v>4033</v>
      </c>
      <c r="O460" s="12">
        <f>VLOOKUP(B460,SAOM!B$2:I1411,8,0)</f>
        <v>41065</v>
      </c>
      <c r="P460" s="12" t="e">
        <f>VLOOKUP(B460,AG_Lider!A$1:F1770,6,0)</f>
        <v>#N/A</v>
      </c>
      <c r="Q460" s="17" t="str">
        <f>VLOOKUP(B460,SAOM!B$2:J1411,9,0)</f>
        <v>Letícia Muller Miranda</v>
      </c>
      <c r="R460" s="12" t="str">
        <f>VLOOKUP(B460,SAOM!B$2:K1857,10,0)</f>
        <v>Rua Alexandre Fava, n 25</v>
      </c>
      <c r="S460" s="17" t="str">
        <f>VLOOKUP(B460,SAOM!B$2:L2137,11,0)</f>
        <v>32 3748-1012</v>
      </c>
      <c r="T460" s="33"/>
      <c r="U460" s="8" t="str">
        <f>VLOOKUP(B460,SAOM!B$2:M1717,12,0)</f>
        <v>00:20:0e:10:4a:51</v>
      </c>
      <c r="V460" s="12">
        <v>41065</v>
      </c>
      <c r="W460" s="8" t="s">
        <v>2930</v>
      </c>
      <c r="X460" s="39">
        <v>41066</v>
      </c>
      <c r="Y460" s="41"/>
      <c r="Z460" s="105" t="s">
        <v>4057</v>
      </c>
      <c r="AA460" s="42">
        <v>41066</v>
      </c>
      <c r="AB460" s="8" t="s">
        <v>4098</v>
      </c>
    </row>
    <row r="461" spans="1:28" s="61" customFormat="1">
      <c r="A461" s="43">
        <v>3571</v>
      </c>
      <c r="B461" s="75">
        <v>3571</v>
      </c>
      <c r="C461" s="12">
        <v>41052</v>
      </c>
      <c r="D461" s="12">
        <f t="shared" si="41"/>
        <v>41097</v>
      </c>
      <c r="E461" s="47">
        <f t="shared" si="42"/>
        <v>41112</v>
      </c>
      <c r="F461" s="47" t="s">
        <v>503</v>
      </c>
      <c r="G461" s="7" t="s">
        <v>756</v>
      </c>
      <c r="H461" s="7" t="s">
        <v>501</v>
      </c>
      <c r="I461" s="7" t="s">
        <v>501</v>
      </c>
      <c r="J461" s="8" t="s">
        <v>3767</v>
      </c>
      <c r="K461" s="8" t="s">
        <v>3798</v>
      </c>
      <c r="L461" s="8" t="s">
        <v>3799</v>
      </c>
      <c r="M461" s="9" t="str">
        <f>VLOOKUP(B461,SAOM!B$2:H1412,7,0)</f>
        <v>-</v>
      </c>
      <c r="N461" s="9">
        <v>4033</v>
      </c>
      <c r="O461" s="12" t="str">
        <f>VLOOKUP(B461,SAOM!B$2:I1412,8,0)</f>
        <v>-</v>
      </c>
      <c r="P461" s="12" t="e">
        <f>VLOOKUP(B461,AG_Lider!A$1:F1771,6,0)</f>
        <v>#N/A</v>
      </c>
      <c r="Q461" s="17" t="str">
        <f>VLOOKUP(B461,SAOM!B$2:J1412,9,0)</f>
        <v>José Celso Gomes</v>
      </c>
      <c r="R461" s="12" t="str">
        <f>VLOOKUP(B461,SAOM!B$2:K1858,10,0)</f>
        <v>Rua Leopoldino de Almeida, 123</v>
      </c>
      <c r="S461" s="17" t="str">
        <f>VLOOKUP(B461,SAOM!B$2:L2138,11,0)</f>
        <v>31 3872 9102</v>
      </c>
      <c r="T461" s="33"/>
      <c r="U461" s="8" t="str">
        <f>VLOOKUP(B461,SAOM!B$2:M1718,12,0)</f>
        <v>-</v>
      </c>
      <c r="V461" s="12"/>
      <c r="W461" s="8"/>
      <c r="X461" s="39"/>
      <c r="Y461" s="41"/>
      <c r="Z461" s="105"/>
      <c r="AA461" s="42"/>
      <c r="AB461" s="8"/>
    </row>
    <row r="462" spans="1:28" s="61" customFormat="1">
      <c r="A462" s="43">
        <v>3573</v>
      </c>
      <c r="B462" s="75">
        <v>3573</v>
      </c>
      <c r="C462" s="12">
        <v>41052</v>
      </c>
      <c r="D462" s="12">
        <f t="shared" si="41"/>
        <v>41097</v>
      </c>
      <c r="E462" s="47">
        <f t="shared" si="42"/>
        <v>41112</v>
      </c>
      <c r="F462" s="47" t="s">
        <v>503</v>
      </c>
      <c r="G462" s="7" t="s">
        <v>685</v>
      </c>
      <c r="H462" s="7" t="s">
        <v>501</v>
      </c>
      <c r="I462" s="7" t="s">
        <v>503</v>
      </c>
      <c r="J462" s="8" t="s">
        <v>3771</v>
      </c>
      <c r="K462" s="8" t="s">
        <v>3800</v>
      </c>
      <c r="L462" s="8" t="s">
        <v>3801</v>
      </c>
      <c r="M462" s="9" t="str">
        <f>VLOOKUP(B462,SAOM!B$2:H1413,7,0)</f>
        <v>-</v>
      </c>
      <c r="N462" s="9">
        <v>4033</v>
      </c>
      <c r="O462" s="12">
        <f>VLOOKUP(B462,SAOM!B$2:I1413,8,0)</f>
        <v>41088</v>
      </c>
      <c r="P462" s="12" t="e">
        <f>VLOOKUP(B462,AG_Lider!A$1:F1772,6,0)</f>
        <v>#N/A</v>
      </c>
      <c r="Q462" s="17" t="str">
        <f>VLOOKUP(B462,SAOM!B$2:J1413,9,0)</f>
        <v>Josiane Garcia</v>
      </c>
      <c r="R462" s="12" t="str">
        <f>VLOOKUP(B462,SAOM!B$2:K1859,10,0)</f>
        <v>Av. Josefina Ferreira dos Santos, n 108</v>
      </c>
      <c r="S462" s="17" t="str">
        <f>VLOOKUP(B462,SAOM!B$2:L2139,11,0)</f>
        <v>34 3355-2014</v>
      </c>
      <c r="T462" s="33"/>
      <c r="U462" s="8" t="str">
        <f>VLOOKUP(B462,SAOM!B$2:M1719,12,0)</f>
        <v>-</v>
      </c>
      <c r="V462" s="12"/>
      <c r="W462" s="8"/>
      <c r="X462" s="39"/>
      <c r="Y462" s="41"/>
      <c r="Z462" s="105"/>
      <c r="AA462" s="42"/>
      <c r="AB462" s="8"/>
    </row>
    <row r="463" spans="1:28" s="61" customFormat="1">
      <c r="A463" s="43">
        <v>3574</v>
      </c>
      <c r="B463" s="75">
        <v>3574</v>
      </c>
      <c r="C463" s="12">
        <v>41052</v>
      </c>
      <c r="D463" s="12">
        <f t="shared" si="41"/>
        <v>41097</v>
      </c>
      <c r="E463" s="47">
        <f t="shared" si="42"/>
        <v>41112</v>
      </c>
      <c r="F463" s="47" t="s">
        <v>503</v>
      </c>
      <c r="G463" s="7" t="s">
        <v>756</v>
      </c>
      <c r="H463" s="7" t="s">
        <v>501</v>
      </c>
      <c r="I463" s="7" t="s">
        <v>501</v>
      </c>
      <c r="J463" s="8" t="s">
        <v>3775</v>
      </c>
      <c r="K463" s="8" t="s">
        <v>3802</v>
      </c>
      <c r="L463" s="8" t="s">
        <v>3803</v>
      </c>
      <c r="M463" s="9" t="str">
        <f>VLOOKUP(B463,SAOM!B$2:H1414,7,0)</f>
        <v>-</v>
      </c>
      <c r="N463" s="9">
        <v>4033</v>
      </c>
      <c r="O463" s="12" t="str">
        <f>VLOOKUP(B463,SAOM!B$2:I1414,8,0)</f>
        <v>-</v>
      </c>
      <c r="P463" s="12" t="e">
        <f>VLOOKUP(B463,AG_Lider!A$1:F1773,6,0)</f>
        <v>#N/A</v>
      </c>
      <c r="Q463" s="17" t="str">
        <f>VLOOKUP(B463,SAOM!B$2:J1414,9,0)</f>
        <v>Marcela de Castro Lopes</v>
      </c>
      <c r="R463" s="12" t="str">
        <f>VLOOKUP(B463,SAOM!B$2:K1860,10,0)</f>
        <v>Rua Silva Jardim, s/n</v>
      </c>
      <c r="S463" s="17" t="str">
        <f>VLOOKUP(B463,SAOM!B$2:L2140,11,0)</f>
        <v>32 3254-1335</v>
      </c>
      <c r="T463" s="33"/>
      <c r="U463" s="8" t="str">
        <f>VLOOKUP(B463,SAOM!B$2:M1720,12,0)</f>
        <v>-</v>
      </c>
      <c r="V463" s="12"/>
      <c r="W463" s="8"/>
      <c r="X463" s="39"/>
      <c r="Y463" s="41"/>
      <c r="Z463" s="105"/>
      <c r="AA463" s="42"/>
      <c r="AB463" s="8"/>
    </row>
    <row r="464" spans="1:28" s="61" customFormat="1">
      <c r="A464" s="43">
        <v>3577</v>
      </c>
      <c r="B464" s="75">
        <v>3577</v>
      </c>
      <c r="C464" s="12">
        <v>41052</v>
      </c>
      <c r="D464" s="12">
        <f t="shared" si="41"/>
        <v>41097</v>
      </c>
      <c r="E464" s="47">
        <f t="shared" si="42"/>
        <v>41112</v>
      </c>
      <c r="F464" s="47" t="s">
        <v>503</v>
      </c>
      <c r="G464" s="7" t="s">
        <v>756</v>
      </c>
      <c r="H464" s="7" t="s">
        <v>501</v>
      </c>
      <c r="I464" s="7" t="s">
        <v>501</v>
      </c>
      <c r="J464" s="8" t="s">
        <v>1802</v>
      </c>
      <c r="K464" s="8" t="s">
        <v>2569</v>
      </c>
      <c r="L464" s="8" t="s">
        <v>2570</v>
      </c>
      <c r="M464" s="9" t="str">
        <f>VLOOKUP(B464,SAOM!B$2:H1415,7,0)</f>
        <v>-</v>
      </c>
      <c r="N464" s="9">
        <v>4033</v>
      </c>
      <c r="O464" s="12" t="str">
        <f>VLOOKUP(B464,SAOM!B$2:I1415,8,0)</f>
        <v>-</v>
      </c>
      <c r="P464" s="12" t="e">
        <f>VLOOKUP(B464,AG_Lider!A$1:F1774,6,0)</f>
        <v>#N/A</v>
      </c>
      <c r="Q464" s="17" t="str">
        <f>VLOOKUP(B464,SAOM!B$2:J1415,9,0)</f>
        <v>Glauce Oliveira Mendes Mendes Brito</v>
      </c>
      <c r="R464" s="12" t="str">
        <f>VLOOKUP(B464,SAOM!B$2:K1861,10,0)</f>
        <v>Rua Martins Peixoto, n 162</v>
      </c>
      <c r="S464" s="17" t="str">
        <f>VLOOKUP(B464,SAOM!B$2:L2141,11,0)</f>
        <v>32 3465-1418</v>
      </c>
      <c r="T464" s="33"/>
      <c r="U464" s="8" t="str">
        <f>VLOOKUP(B464,SAOM!B$2:M1721,12,0)</f>
        <v>-</v>
      </c>
      <c r="V464" s="12"/>
      <c r="W464" s="8"/>
      <c r="X464" s="39"/>
      <c r="Y464" s="41"/>
      <c r="Z464" s="105"/>
      <c r="AA464" s="42"/>
      <c r="AB464" s="8"/>
    </row>
    <row r="465" spans="1:28" s="61" customFormat="1">
      <c r="A465" s="43">
        <v>3578</v>
      </c>
      <c r="B465" s="75">
        <v>3578</v>
      </c>
      <c r="C465" s="12">
        <v>41052</v>
      </c>
      <c r="D465" s="12">
        <f t="shared" ref="D465:D466" si="43">E465</f>
        <v>41118</v>
      </c>
      <c r="E465" s="47">
        <v>41118</v>
      </c>
      <c r="F465" s="47">
        <v>41057</v>
      </c>
      <c r="G465" s="44" t="s">
        <v>756</v>
      </c>
      <c r="H465" s="7" t="s">
        <v>501</v>
      </c>
      <c r="I465" s="7" t="s">
        <v>503</v>
      </c>
      <c r="J465" s="8" t="s">
        <v>3782</v>
      </c>
      <c r="K465" s="8" t="s">
        <v>3804</v>
      </c>
      <c r="L465" s="8" t="s">
        <v>3805</v>
      </c>
      <c r="M465" s="9" t="str">
        <f>VLOOKUP(B465,SAOM!B$2:H1416,7,0)</f>
        <v>-</v>
      </c>
      <c r="N465" s="9">
        <v>4033</v>
      </c>
      <c r="O465" s="12" t="str">
        <f>VLOOKUP(B465,SAOM!B$2:I1416,8,0)</f>
        <v>-</v>
      </c>
      <c r="P465" s="12" t="e">
        <f>VLOOKUP(B465,AG_Lider!A$1:F1775,6,0)</f>
        <v>#N/A</v>
      </c>
      <c r="Q465" s="17" t="str">
        <f>VLOOKUP(B465,SAOM!B$2:J1416,9,0)</f>
        <v>Vanderlei Vidal de Oliveira</v>
      </c>
      <c r="R465" s="12" t="str">
        <f>VLOOKUP(B465,SAOM!B$2:K1862,10,0)</f>
        <v xml:space="preserve">  Rua Maria de Aguiar / SN - João Gonçalves Daneiva</v>
      </c>
      <c r="S465" s="17" t="str">
        <f>VLOOKUP(B465,SAOM!B$2:L2142,11,0)</f>
        <v>32 3573-2292</v>
      </c>
      <c r="T465" s="33"/>
      <c r="U465" s="8" t="str">
        <f>VLOOKUP(B465,SAOM!B$2:M1722,12,0)</f>
        <v>-</v>
      </c>
      <c r="V465" s="12"/>
      <c r="W465" s="8"/>
      <c r="X465" s="39"/>
      <c r="Y465" s="41"/>
      <c r="Z465" s="108" t="s">
        <v>4620</v>
      </c>
      <c r="AA465" s="42">
        <v>41078</v>
      </c>
      <c r="AB465" s="8"/>
    </row>
    <row r="466" spans="1:28" s="61" customFormat="1">
      <c r="A466" s="43">
        <v>3576</v>
      </c>
      <c r="B466" s="75">
        <v>3576</v>
      </c>
      <c r="C466" s="12">
        <v>41052</v>
      </c>
      <c r="D466" s="12">
        <f t="shared" si="43"/>
        <v>41116</v>
      </c>
      <c r="E466" s="47">
        <v>41116</v>
      </c>
      <c r="F466" s="47">
        <v>41059</v>
      </c>
      <c r="G466" s="44" t="s">
        <v>756</v>
      </c>
      <c r="H466" s="7" t="s">
        <v>501</v>
      </c>
      <c r="I466" s="7" t="s">
        <v>503</v>
      </c>
      <c r="J466" s="8" t="s">
        <v>3785</v>
      </c>
      <c r="K466" s="8" t="s">
        <v>3806</v>
      </c>
      <c r="L466" s="8" t="s">
        <v>3807</v>
      </c>
      <c r="M466" s="9" t="str">
        <f>VLOOKUP(B466,SAOM!B$2:H1417,7,0)</f>
        <v>-</v>
      </c>
      <c r="N466" s="9">
        <v>4033</v>
      </c>
      <c r="O466" s="12" t="str">
        <f>VLOOKUP(B466,SAOM!B$2:I1417,8,0)</f>
        <v>-</v>
      </c>
      <c r="P466" s="12" t="e">
        <f>VLOOKUP(B466,AG_Lider!A$1:F1776,6,0)</f>
        <v>#N/A</v>
      </c>
      <c r="Q466" s="17" t="str">
        <f>VLOOKUP(B466,SAOM!B$2:J1417,9,0)</f>
        <v>Sheila Moraes Flauzino Dias</v>
      </c>
      <c r="R466" s="12" t="str">
        <f>VLOOKUP(B466,SAOM!B$2:K1863,10,0)</f>
        <v>Rua Braz Mariana, 41 - Centro</v>
      </c>
      <c r="S466" s="17" t="str">
        <f>VLOOKUP(B466,SAOM!B$2:L2143,11,0)</f>
        <v>35 3643-1534</v>
      </c>
      <c r="T466" s="33"/>
      <c r="U466" s="8" t="str">
        <f>VLOOKUP(B466,SAOM!B$2:M1723,12,0)</f>
        <v>-</v>
      </c>
      <c r="V466" s="12"/>
      <c r="W466" s="8"/>
      <c r="X466" s="39"/>
      <c r="Y466" s="41"/>
      <c r="Z466" s="105" t="s">
        <v>4621</v>
      </c>
      <c r="AA466" s="42">
        <v>41078</v>
      </c>
      <c r="AB466" s="8"/>
    </row>
    <row r="467" spans="1:28" s="61" customFormat="1">
      <c r="A467" s="43">
        <v>3625</v>
      </c>
      <c r="B467" s="75">
        <v>3625</v>
      </c>
      <c r="C467" s="12">
        <v>41057</v>
      </c>
      <c r="D467" s="12">
        <f t="shared" ref="D467:D511" si="44">C467+45</f>
        <v>41102</v>
      </c>
      <c r="E467" s="12">
        <f t="shared" ref="E467:E511" si="45">C467+60</f>
        <v>41117</v>
      </c>
      <c r="F467" s="47" t="s">
        <v>503</v>
      </c>
      <c r="G467" s="7" t="s">
        <v>756</v>
      </c>
      <c r="H467" s="7" t="s">
        <v>501</v>
      </c>
      <c r="I467" s="7" t="s">
        <v>501</v>
      </c>
      <c r="J467" s="8" t="s">
        <v>3844</v>
      </c>
      <c r="K467" s="8" t="s">
        <v>3987</v>
      </c>
      <c r="L467" s="8" t="s">
        <v>4009</v>
      </c>
      <c r="M467" s="9" t="str">
        <f>VLOOKUP(B467,SAOM!B$2:H1418,7,0)</f>
        <v>-</v>
      </c>
      <c r="N467" s="9">
        <v>4033</v>
      </c>
      <c r="O467" s="12" t="str">
        <f>VLOOKUP(B467,SAOM!B$2:I1418,8,0)</f>
        <v>-</v>
      </c>
      <c r="P467" s="12" t="e">
        <f>VLOOKUP(B467,AG_Lider!A$1:F1777,6,0)</f>
        <v>#N/A</v>
      </c>
      <c r="Q467" s="17" t="str">
        <f>VLOOKUP(B467,SAOM!B$2:J1418,9,0)</f>
        <v>Wivian Cristiane de Arruda</v>
      </c>
      <c r="R467" s="12" t="str">
        <f>VLOOKUP(B467,SAOM!B$2:K1864,10,0)</f>
        <v>Rua Emília Vidigal Soares, 85</v>
      </c>
      <c r="S467" s="17" t="str">
        <f>VLOOKUP(B467,SAOM!B$2:L2144,11,0)</f>
        <v>32 3339-2133</v>
      </c>
      <c r="T467" s="33"/>
      <c r="U467" s="8" t="str">
        <f>VLOOKUP(B467,SAOM!B$2:M1724,12,0)</f>
        <v>-</v>
      </c>
      <c r="V467" s="12"/>
      <c r="W467" s="8"/>
      <c r="X467" s="39"/>
      <c r="Y467" s="41"/>
      <c r="Z467" s="105"/>
      <c r="AA467" s="42"/>
      <c r="AB467" s="8"/>
    </row>
    <row r="468" spans="1:28" s="61" customFormat="1">
      <c r="A468" s="43">
        <v>3630</v>
      </c>
      <c r="B468" s="75">
        <v>3630</v>
      </c>
      <c r="C468" s="12">
        <v>41057</v>
      </c>
      <c r="D468" s="12">
        <f t="shared" si="44"/>
        <v>41102</v>
      </c>
      <c r="E468" s="12">
        <f t="shared" si="45"/>
        <v>41117</v>
      </c>
      <c r="F468" s="47" t="s">
        <v>503</v>
      </c>
      <c r="G468" s="7" t="s">
        <v>756</v>
      </c>
      <c r="H468" s="7" t="s">
        <v>501</v>
      </c>
      <c r="I468" s="7" t="s">
        <v>501</v>
      </c>
      <c r="J468" s="8" t="s">
        <v>3844</v>
      </c>
      <c r="K468" s="8" t="s">
        <v>3987</v>
      </c>
      <c r="L468" s="8" t="s">
        <v>4009</v>
      </c>
      <c r="M468" s="9" t="str">
        <f>VLOOKUP(B468,SAOM!B$2:H1419,7,0)</f>
        <v>-</v>
      </c>
      <c r="N468" s="9">
        <v>4033</v>
      </c>
      <c r="O468" s="12" t="str">
        <f>VLOOKUP(B468,SAOM!B$2:I1419,8,0)</f>
        <v>-</v>
      </c>
      <c r="P468" s="12" t="e">
        <f>VLOOKUP(B468,AG_Lider!A$1:F1778,6,0)</f>
        <v>#N/A</v>
      </c>
      <c r="Q468" s="17" t="str">
        <f>VLOOKUP(B468,SAOM!B$2:J1419,9,0)</f>
        <v>Luís Fabiano Gouveia Araújo</v>
      </c>
      <c r="R468" s="12" t="str">
        <f>VLOOKUP(B468,SAOM!B$2:K1865,10,0)</f>
        <v>Rua São Vicente de Paulo, s/n</v>
      </c>
      <c r="S468" s="17" t="str">
        <f>VLOOKUP(B468,SAOM!B$2:L2145,11,0)</f>
        <v>32 3393-7062</v>
      </c>
      <c r="T468" s="33"/>
      <c r="U468" s="8" t="str">
        <f>VLOOKUP(B468,SAOM!B$2:M1725,12,0)</f>
        <v>-</v>
      </c>
      <c r="V468" s="12"/>
      <c r="W468" s="8"/>
      <c r="X468" s="39"/>
      <c r="Y468" s="41"/>
      <c r="Z468" s="105"/>
      <c r="AA468" s="42"/>
      <c r="AB468" s="8"/>
    </row>
    <row r="469" spans="1:28" s="61" customFormat="1">
      <c r="A469" s="43">
        <v>3626</v>
      </c>
      <c r="B469" s="75">
        <v>3626</v>
      </c>
      <c r="C469" s="12">
        <v>41057</v>
      </c>
      <c r="D469" s="12">
        <f t="shared" si="44"/>
        <v>41102</v>
      </c>
      <c r="E469" s="12">
        <f t="shared" si="45"/>
        <v>41117</v>
      </c>
      <c r="F469" s="47">
        <v>41065</v>
      </c>
      <c r="G469" s="7" t="s">
        <v>768</v>
      </c>
      <c r="H469" s="7" t="s">
        <v>501</v>
      </c>
      <c r="I469" s="7" t="s">
        <v>508</v>
      </c>
      <c r="J469" s="8" t="s">
        <v>3844</v>
      </c>
      <c r="K469" s="8" t="s">
        <v>3987</v>
      </c>
      <c r="L469" s="8" t="s">
        <v>4009</v>
      </c>
      <c r="M469" s="9" t="str">
        <f>VLOOKUP(B469,SAOM!B$2:H1420,7,0)</f>
        <v>-</v>
      </c>
      <c r="N469" s="9">
        <v>4033</v>
      </c>
      <c r="O469" s="12" t="str">
        <f>VLOOKUP(B469,SAOM!B$2:I1420,8,0)</f>
        <v>-</v>
      </c>
      <c r="P469" s="12" t="e">
        <f>VLOOKUP(B469,AG_Lider!A$1:F1779,6,0)</f>
        <v>#N/A</v>
      </c>
      <c r="Q469" s="17" t="str">
        <f>VLOOKUP(B469,SAOM!B$2:J1420,9,0)</f>
        <v>Carmem Lúcia de Assis Lima Candian</v>
      </c>
      <c r="R469" s="12" t="str">
        <f>VLOOKUP(B469,SAOM!B$2:K1866,10,0)</f>
        <v>Alameda George Bernanos, 423</v>
      </c>
      <c r="S469" s="17" t="str">
        <f>VLOOKUP(B469,SAOM!B$2:L2146,11,0)</f>
        <v>32 3339-2125</v>
      </c>
      <c r="T469" s="33"/>
      <c r="U469" s="8" t="str">
        <f>VLOOKUP(B469,SAOM!B$2:M1726,12,0)</f>
        <v>-</v>
      </c>
      <c r="V469" s="12"/>
      <c r="W469" s="8"/>
      <c r="X469" s="39"/>
      <c r="Y469" s="41"/>
      <c r="Z469" s="105" t="s">
        <v>4086</v>
      </c>
      <c r="AA469" s="42">
        <v>41065</v>
      </c>
      <c r="AB469" s="8"/>
    </row>
    <row r="470" spans="1:28" s="61" customFormat="1">
      <c r="A470" s="43">
        <v>3627</v>
      </c>
      <c r="B470" s="75">
        <v>3627</v>
      </c>
      <c r="C470" s="12">
        <v>41057</v>
      </c>
      <c r="D470" s="12">
        <f t="shared" si="44"/>
        <v>41102</v>
      </c>
      <c r="E470" s="12">
        <f t="shared" si="45"/>
        <v>41117</v>
      </c>
      <c r="F470" s="47" t="s">
        <v>503</v>
      </c>
      <c r="G470" s="7" t="s">
        <v>756</v>
      </c>
      <c r="H470" s="7" t="s">
        <v>501</v>
      </c>
      <c r="I470" s="7" t="s">
        <v>501</v>
      </c>
      <c r="J470" s="8" t="s">
        <v>3844</v>
      </c>
      <c r="K470" s="8" t="s">
        <v>3987</v>
      </c>
      <c r="L470" s="8" t="s">
        <v>4009</v>
      </c>
      <c r="M470" s="9" t="str">
        <f>VLOOKUP(B470,SAOM!B$2:H1421,7,0)</f>
        <v>-</v>
      </c>
      <c r="N470" s="9">
        <v>4033</v>
      </c>
      <c r="O470" s="12" t="str">
        <f>VLOOKUP(B470,SAOM!B$2:I1421,8,0)</f>
        <v>-</v>
      </c>
      <c r="P470" s="12" t="e">
        <f>VLOOKUP(B470,AG_Lider!A$1:F1780,6,0)</f>
        <v>#N/A</v>
      </c>
      <c r="Q470" s="17" t="str">
        <f>VLOOKUP(B470,SAOM!B$2:J1421,9,0)</f>
        <v>Valter Adriano Paulino de Campos</v>
      </c>
      <c r="R470" s="12" t="str">
        <f>VLOOKUP(B470,SAOM!B$2:K1867,10,0)</f>
        <v>Rua Dr. Teobaldo Tolendal, 89</v>
      </c>
      <c r="S470" s="17" t="str">
        <f>VLOOKUP(B470,SAOM!B$2:L2147,11,0)</f>
        <v>32 3339-2085</v>
      </c>
      <c r="T470" s="33"/>
      <c r="U470" s="8" t="str">
        <f>VLOOKUP(B470,SAOM!B$2:M1727,12,0)</f>
        <v>-</v>
      </c>
      <c r="V470" s="12"/>
      <c r="W470" s="8"/>
      <c r="X470" s="39"/>
      <c r="Y470" s="41"/>
      <c r="Z470" s="105"/>
      <c r="AA470" s="42"/>
      <c r="AB470" s="8"/>
    </row>
    <row r="471" spans="1:28" s="61" customFormat="1">
      <c r="A471" s="43">
        <v>3629</v>
      </c>
      <c r="B471" s="75">
        <v>3629</v>
      </c>
      <c r="C471" s="12">
        <v>41057</v>
      </c>
      <c r="D471" s="12">
        <f t="shared" si="44"/>
        <v>41102</v>
      </c>
      <c r="E471" s="12">
        <f t="shared" si="45"/>
        <v>41117</v>
      </c>
      <c r="F471" s="47" t="s">
        <v>503</v>
      </c>
      <c r="G471" s="7" t="s">
        <v>756</v>
      </c>
      <c r="H471" s="7" t="s">
        <v>501</v>
      </c>
      <c r="I471" s="7" t="s">
        <v>501</v>
      </c>
      <c r="J471" s="8" t="s">
        <v>3844</v>
      </c>
      <c r="K471" s="8" t="s">
        <v>3987</v>
      </c>
      <c r="L471" s="8" t="s">
        <v>4009</v>
      </c>
      <c r="M471" s="9" t="str">
        <f>VLOOKUP(B471,SAOM!B$2:H1422,7,0)</f>
        <v>-</v>
      </c>
      <c r="N471" s="9">
        <v>4033</v>
      </c>
      <c r="O471" s="12" t="str">
        <f>VLOOKUP(B471,SAOM!B$2:I1422,8,0)</f>
        <v>-</v>
      </c>
      <c r="P471" s="12" t="e">
        <f>VLOOKUP(B471,AG_Lider!A$1:F1781,6,0)</f>
        <v>#N/A</v>
      </c>
      <c r="Q471" s="17" t="str">
        <f>VLOOKUP(B471,SAOM!B$2:J1422,9,0)</f>
        <v>Domingos Sávio Silva Madeira</v>
      </c>
      <c r="R471" s="12" t="str">
        <f>VLOOKUP(B471,SAOM!B$2:K1868,10,0)</f>
        <v>Rua Principal, s/n</v>
      </c>
      <c r="S471" s="17" t="str">
        <f>VLOOKUP(B471,SAOM!B$2:L2148,11,0)</f>
        <v>32 3393-3023</v>
      </c>
      <c r="T471" s="33"/>
      <c r="U471" s="8" t="str">
        <f>VLOOKUP(B471,SAOM!B$2:M1728,12,0)</f>
        <v>-</v>
      </c>
      <c r="V471" s="12"/>
      <c r="W471" s="8"/>
      <c r="X471" s="39"/>
      <c r="Y471" s="41"/>
      <c r="Z471" s="105"/>
      <c r="AA471" s="42"/>
      <c r="AB471" s="8"/>
    </row>
    <row r="472" spans="1:28" s="61" customFormat="1">
      <c r="A472" s="43">
        <v>3628</v>
      </c>
      <c r="B472" s="75">
        <v>3628</v>
      </c>
      <c r="C472" s="12">
        <v>41057</v>
      </c>
      <c r="D472" s="12">
        <f t="shared" si="44"/>
        <v>41102</v>
      </c>
      <c r="E472" s="12">
        <f t="shared" si="45"/>
        <v>41117</v>
      </c>
      <c r="F472" s="47">
        <v>41065</v>
      </c>
      <c r="G472" s="7" t="s">
        <v>768</v>
      </c>
      <c r="H472" s="7" t="s">
        <v>501</v>
      </c>
      <c r="I472" s="7" t="s">
        <v>508</v>
      </c>
      <c r="J472" s="8" t="s">
        <v>3844</v>
      </c>
      <c r="K472" s="8" t="s">
        <v>3987</v>
      </c>
      <c r="L472" s="8" t="s">
        <v>4009</v>
      </c>
      <c r="M472" s="9" t="str">
        <f>VLOOKUP(B472,SAOM!B$2:H1423,7,0)</f>
        <v>-</v>
      </c>
      <c r="N472" s="9">
        <v>4033</v>
      </c>
      <c r="O472" s="12" t="str">
        <f>VLOOKUP(B472,SAOM!B$2:I1423,8,0)</f>
        <v>-</v>
      </c>
      <c r="P472" s="12" t="e">
        <f>VLOOKUP(B472,AG_Lider!A$1:F1782,6,0)</f>
        <v>#N/A</v>
      </c>
      <c r="Q472" s="17" t="str">
        <f>VLOOKUP(B472,SAOM!B$2:J1423,9,0)</f>
        <v>Raphaela Braga Magalhães</v>
      </c>
      <c r="R472" s="12" t="str">
        <f>VLOOKUP(B472,SAOM!B$2:K1869,10,0)</f>
        <v>Alameda Rocha Lagoa , 3200</v>
      </c>
      <c r="S472" s="17" t="str">
        <f>VLOOKUP(B472,SAOM!B$2:L2149,11,0)</f>
        <v>32 3339--2128</v>
      </c>
      <c r="T472" s="33"/>
      <c r="U472" s="8" t="str">
        <f>VLOOKUP(B472,SAOM!B$2:M1729,12,0)</f>
        <v>-</v>
      </c>
      <c r="V472" s="12"/>
      <c r="W472" s="8"/>
      <c r="X472" s="39"/>
      <c r="Y472" s="41"/>
      <c r="Z472" s="105" t="s">
        <v>4087</v>
      </c>
      <c r="AA472" s="42">
        <v>41065</v>
      </c>
      <c r="AB472" s="8"/>
    </row>
    <row r="473" spans="1:28" s="61" customFormat="1">
      <c r="A473" s="43">
        <v>3616</v>
      </c>
      <c r="B473" s="75">
        <v>3616</v>
      </c>
      <c r="C473" s="12">
        <v>41057</v>
      </c>
      <c r="D473" s="12">
        <f t="shared" si="44"/>
        <v>41102</v>
      </c>
      <c r="E473" s="12">
        <f t="shared" si="45"/>
        <v>41117</v>
      </c>
      <c r="F473" s="47">
        <v>41074</v>
      </c>
      <c r="G473" s="7" t="s">
        <v>768</v>
      </c>
      <c r="H473" s="7" t="s">
        <v>501</v>
      </c>
      <c r="I473" s="7" t="s">
        <v>508</v>
      </c>
      <c r="J473" s="8" t="s">
        <v>3844</v>
      </c>
      <c r="K473" s="8" t="s">
        <v>3987</v>
      </c>
      <c r="L473" s="8" t="s">
        <v>4009</v>
      </c>
      <c r="M473" s="9" t="str">
        <f>VLOOKUP(B473,SAOM!B$2:H1424,7,0)</f>
        <v>-</v>
      </c>
      <c r="N473" s="9">
        <v>4033</v>
      </c>
      <c r="O473" s="12" t="str">
        <f>VLOOKUP(B473,SAOM!B$2:I1424,8,0)</f>
        <v>-</v>
      </c>
      <c r="P473" s="12" t="e">
        <f>VLOOKUP(B473,AG_Lider!A$1:F1783,6,0)</f>
        <v>#N/A</v>
      </c>
      <c r="Q473" s="17" t="str">
        <f>VLOOKUP(B473,SAOM!B$2:J1424,9,0)</f>
        <v>Raphaella P. de Moura Nascimento</v>
      </c>
      <c r="R473" s="12" t="str">
        <f>VLOOKUP(B473,SAOM!B$2:K1870,10,0)</f>
        <v>Rua Ito Américo Azevedo, s/n</v>
      </c>
      <c r="S473" s="17" t="str">
        <f>VLOOKUP(B473,SAOM!B$2:L2150,11,0)</f>
        <v>32 3339-2158</v>
      </c>
      <c r="T473" s="33"/>
      <c r="U473" s="8" t="str">
        <f>VLOOKUP(B473,SAOM!B$2:M1730,12,0)</f>
        <v>-</v>
      </c>
      <c r="V473" s="12"/>
      <c r="W473" s="8"/>
      <c r="X473" s="39"/>
      <c r="Y473" s="41"/>
      <c r="Z473" s="105" t="s">
        <v>4122</v>
      </c>
      <c r="AA473" s="42">
        <v>41074</v>
      </c>
      <c r="AB473" s="8"/>
    </row>
    <row r="474" spans="1:28" s="61" customFormat="1">
      <c r="A474" s="43">
        <v>3620</v>
      </c>
      <c r="B474" s="75">
        <v>3620</v>
      </c>
      <c r="C474" s="12">
        <v>41057</v>
      </c>
      <c r="D474" s="12">
        <f t="shared" si="44"/>
        <v>41102</v>
      </c>
      <c r="E474" s="12">
        <f t="shared" si="45"/>
        <v>41117</v>
      </c>
      <c r="F474" s="47">
        <v>41074</v>
      </c>
      <c r="G474" s="7" t="s">
        <v>768</v>
      </c>
      <c r="H474" s="7" t="s">
        <v>501</v>
      </c>
      <c r="I474" s="7" t="s">
        <v>508</v>
      </c>
      <c r="J474" s="8" t="s">
        <v>3844</v>
      </c>
      <c r="K474" s="8" t="s">
        <v>3987</v>
      </c>
      <c r="L474" s="8" t="s">
        <v>4009</v>
      </c>
      <c r="M474" s="9" t="str">
        <f>VLOOKUP(B474,SAOM!B$2:H1425,7,0)</f>
        <v>-</v>
      </c>
      <c r="N474" s="9">
        <v>4033</v>
      </c>
      <c r="O474" s="12" t="str">
        <f>VLOOKUP(B474,SAOM!B$2:I1425,8,0)</f>
        <v>-</v>
      </c>
      <c r="P474" s="12" t="e">
        <f>VLOOKUP(B474,AG_Lider!A$1:F1784,6,0)</f>
        <v>#N/A</v>
      </c>
      <c r="Q474" s="17" t="str">
        <f>VLOOKUP(B474,SAOM!B$2:J1425,9,0)</f>
        <v>Letícia Ribeiro Sanglard</v>
      </c>
      <c r="R474" s="12" t="str">
        <f>VLOOKUP(B474,SAOM!B$2:K1871,10,0)</f>
        <v>Rua Antônio Alves de Oliveira, s/n</v>
      </c>
      <c r="S474" s="17" t="str">
        <f>VLOOKUP(B474,SAOM!B$2:L2151,11,0)</f>
        <v>32 3339-2111</v>
      </c>
      <c r="T474" s="33"/>
      <c r="U474" s="8" t="str">
        <f>VLOOKUP(B474,SAOM!B$2:M1731,12,0)</f>
        <v>-</v>
      </c>
      <c r="V474" s="12"/>
      <c r="W474" s="8"/>
      <c r="X474" s="39"/>
      <c r="Y474" s="41"/>
      <c r="Z474" s="105" t="s">
        <v>4122</v>
      </c>
      <c r="AA474" s="42">
        <v>41074</v>
      </c>
      <c r="AB474" s="8"/>
    </row>
    <row r="475" spans="1:28" s="61" customFormat="1">
      <c r="A475" s="43">
        <v>3619</v>
      </c>
      <c r="B475" s="75">
        <v>3619</v>
      </c>
      <c r="C475" s="12">
        <v>41057</v>
      </c>
      <c r="D475" s="12">
        <f t="shared" si="44"/>
        <v>41102</v>
      </c>
      <c r="E475" s="12">
        <f t="shared" si="45"/>
        <v>41117</v>
      </c>
      <c r="F475" s="47" t="s">
        <v>503</v>
      </c>
      <c r="G475" s="7" t="s">
        <v>756</v>
      </c>
      <c r="H475" s="7" t="s">
        <v>501</v>
      </c>
      <c r="I475" s="7" t="s">
        <v>501</v>
      </c>
      <c r="J475" s="8" t="s">
        <v>3844</v>
      </c>
      <c r="K475" s="8" t="s">
        <v>3987</v>
      </c>
      <c r="L475" s="8" t="s">
        <v>4009</v>
      </c>
      <c r="M475" s="9" t="str">
        <f>VLOOKUP(B475,SAOM!B$2:H1426,7,0)</f>
        <v>-</v>
      </c>
      <c r="N475" s="9">
        <v>4033</v>
      </c>
      <c r="O475" s="12" t="str">
        <f>VLOOKUP(B475,SAOM!B$2:I1426,8,0)</f>
        <v>-</v>
      </c>
      <c r="P475" s="12" t="e">
        <f>VLOOKUP(B475,AG_Lider!A$1:F1785,6,0)</f>
        <v>#N/A</v>
      </c>
      <c r="Q475" s="17" t="str">
        <f>VLOOKUP(B475,SAOM!B$2:J1426,9,0)</f>
        <v>Ana Carolina Franco Nascimento</v>
      </c>
      <c r="R475" s="12" t="str">
        <f>VLOOKUP(B475,SAOM!B$2:K1872,10,0)</f>
        <v>Rua José Sete Pinheiro, s/n</v>
      </c>
      <c r="S475" s="17" t="str">
        <f>VLOOKUP(B475,SAOM!B$2:L2152,11,0)</f>
        <v>32 3339-2139</v>
      </c>
      <c r="T475" s="33"/>
      <c r="U475" s="8" t="str">
        <f>VLOOKUP(B475,SAOM!B$2:M1732,12,0)</f>
        <v>-</v>
      </c>
      <c r="V475" s="12"/>
      <c r="W475" s="8"/>
      <c r="X475" s="39"/>
      <c r="Y475" s="41"/>
      <c r="Z475" s="105"/>
      <c r="AA475" s="42"/>
      <c r="AB475" s="8"/>
    </row>
    <row r="476" spans="1:28" s="61" customFormat="1">
      <c r="A476" s="43">
        <v>3632</v>
      </c>
      <c r="B476" s="75">
        <v>3632</v>
      </c>
      <c r="C476" s="12">
        <v>41057</v>
      </c>
      <c r="D476" s="12">
        <f t="shared" si="44"/>
        <v>41102</v>
      </c>
      <c r="E476" s="12">
        <f t="shared" si="45"/>
        <v>41117</v>
      </c>
      <c r="F476" s="47">
        <v>41065</v>
      </c>
      <c r="G476" s="7" t="s">
        <v>756</v>
      </c>
      <c r="H476" s="7" t="s">
        <v>501</v>
      </c>
      <c r="I476" s="7" t="s">
        <v>501</v>
      </c>
      <c r="J476" s="8" t="s">
        <v>3844</v>
      </c>
      <c r="K476" s="8" t="s">
        <v>3987</v>
      </c>
      <c r="L476" s="8" t="s">
        <v>4009</v>
      </c>
      <c r="M476" s="9" t="str">
        <f>VLOOKUP(B476,SAOM!B$2:H1427,7,0)</f>
        <v>-</v>
      </c>
      <c r="N476" s="9">
        <v>4033</v>
      </c>
      <c r="O476" s="12" t="str">
        <f>VLOOKUP(B476,SAOM!B$2:I1427,8,0)</f>
        <v>-</v>
      </c>
      <c r="P476" s="12" t="e">
        <f>VLOOKUP(B476,AG_Lider!A$1:F1786,6,0)</f>
        <v>#N/A</v>
      </c>
      <c r="Q476" s="17" t="str">
        <f>VLOOKUP(B476,SAOM!B$2:J1427,9,0)</f>
        <v>Otávio Augusto Ramos Vieira</v>
      </c>
      <c r="R476" s="12" t="str">
        <f>VLOOKUP(B476,SAOM!B$2:K1873,10,0)</f>
        <v>Rua João Simões, s/n</v>
      </c>
      <c r="S476" s="17" t="str">
        <f>VLOOKUP(B476,SAOM!B$2:L2153,11,0)</f>
        <v>32 3339-2124</v>
      </c>
      <c r="T476" s="33"/>
      <c r="U476" s="8" t="str">
        <f>VLOOKUP(B476,SAOM!B$2:M1733,12,0)</f>
        <v>-</v>
      </c>
      <c r="V476" s="12"/>
      <c r="W476" s="8"/>
      <c r="X476" s="39"/>
      <c r="Y476" s="41"/>
      <c r="Z476" s="111" t="s">
        <v>4088</v>
      </c>
      <c r="AA476" s="42">
        <v>41065</v>
      </c>
      <c r="AB476" s="8"/>
    </row>
    <row r="477" spans="1:28" s="61" customFormat="1">
      <c r="A477" s="43">
        <v>3633</v>
      </c>
      <c r="B477" s="75">
        <v>3633</v>
      </c>
      <c r="C477" s="12">
        <v>41057</v>
      </c>
      <c r="D477" s="12">
        <f t="shared" si="44"/>
        <v>41102</v>
      </c>
      <c r="E477" s="12">
        <f t="shared" si="45"/>
        <v>41117</v>
      </c>
      <c r="F477" s="47">
        <v>41065</v>
      </c>
      <c r="G477" s="7" t="s">
        <v>756</v>
      </c>
      <c r="H477" s="7" t="s">
        <v>501</v>
      </c>
      <c r="I477" s="7" t="s">
        <v>501</v>
      </c>
      <c r="J477" s="8" t="s">
        <v>3844</v>
      </c>
      <c r="K477" s="8" t="s">
        <v>3987</v>
      </c>
      <c r="L477" s="8" t="s">
        <v>4009</v>
      </c>
      <c r="M477" s="9" t="str">
        <f>VLOOKUP(B477,SAOM!B$2:H1428,7,0)</f>
        <v>-</v>
      </c>
      <c r="N477" s="9">
        <v>4033</v>
      </c>
      <c r="O477" s="12" t="str">
        <f>VLOOKUP(B477,SAOM!B$2:I1428,8,0)</f>
        <v>-</v>
      </c>
      <c r="P477" s="12" t="e">
        <f>VLOOKUP(B477,AG_Lider!A$1:F1787,6,0)</f>
        <v>#N/A</v>
      </c>
      <c r="Q477" s="17" t="str">
        <f>VLOOKUP(B477,SAOM!B$2:J1428,9,0)</f>
        <v>Otávio Augusto Ramos Vieira</v>
      </c>
      <c r="R477" s="12" t="str">
        <f>VLOOKUP(B477,SAOM!B$2:K1874,10,0)</f>
        <v>Rua São Sebastião, s/n</v>
      </c>
      <c r="S477" s="17" t="str">
        <f>VLOOKUP(B477,SAOM!B$2:L2154,11,0)</f>
        <v>32 3339-2124</v>
      </c>
      <c r="T477" s="33"/>
      <c r="U477" s="8" t="str">
        <f>VLOOKUP(B477,SAOM!B$2:M1734,12,0)</f>
        <v>-</v>
      </c>
      <c r="V477" s="12"/>
      <c r="W477" s="8"/>
      <c r="X477" s="39"/>
      <c r="Y477" s="41"/>
      <c r="Z477" s="111" t="s">
        <v>4089</v>
      </c>
      <c r="AA477" s="42">
        <v>41065</v>
      </c>
      <c r="AB477" s="8"/>
    </row>
    <row r="478" spans="1:28" s="61" customFormat="1">
      <c r="A478" s="43">
        <v>3634</v>
      </c>
      <c r="B478" s="75">
        <v>3634</v>
      </c>
      <c r="C478" s="12">
        <v>41057</v>
      </c>
      <c r="D478" s="12">
        <f t="shared" si="44"/>
        <v>41102</v>
      </c>
      <c r="E478" s="12">
        <f t="shared" si="45"/>
        <v>41117</v>
      </c>
      <c r="F478" s="47">
        <v>41065</v>
      </c>
      <c r="G478" s="7" t="s">
        <v>756</v>
      </c>
      <c r="H478" s="7" t="s">
        <v>501</v>
      </c>
      <c r="I478" s="7" t="s">
        <v>501</v>
      </c>
      <c r="J478" s="8" t="s">
        <v>3844</v>
      </c>
      <c r="K478" s="8" t="s">
        <v>3987</v>
      </c>
      <c r="L478" s="8" t="s">
        <v>4009</v>
      </c>
      <c r="M478" s="9" t="str">
        <f>VLOOKUP(B478,SAOM!B$2:H1429,7,0)</f>
        <v>-</v>
      </c>
      <c r="N478" s="9">
        <v>4033</v>
      </c>
      <c r="O478" s="12" t="str">
        <f>VLOOKUP(B478,SAOM!B$2:I1429,8,0)</f>
        <v>-</v>
      </c>
      <c r="P478" s="12" t="e">
        <f>VLOOKUP(B478,AG_Lider!A$1:F1788,6,0)</f>
        <v>#N/A</v>
      </c>
      <c r="Q478" s="17" t="str">
        <f>VLOOKUP(B478,SAOM!B$2:J1429,9,0)</f>
        <v>Otávio Augusto Ramos Vieira</v>
      </c>
      <c r="R478" s="12" t="str">
        <f>VLOOKUP(B478,SAOM!B$2:K1875,10,0)</f>
        <v>Rua Maria das Graças Vidal, s/n</v>
      </c>
      <c r="S478" s="17" t="str">
        <f>VLOOKUP(B478,SAOM!B$2:L2155,11,0)</f>
        <v>32 3339-2124</v>
      </c>
      <c r="T478" s="33"/>
      <c r="U478" s="8" t="str">
        <f>VLOOKUP(B478,SAOM!B$2:M1735,12,0)</f>
        <v>-</v>
      </c>
      <c r="V478" s="12"/>
      <c r="W478" s="8"/>
      <c r="X478" s="39"/>
      <c r="Y478" s="41"/>
      <c r="Z478" s="111" t="s">
        <v>4090</v>
      </c>
      <c r="AA478" s="42">
        <v>41065</v>
      </c>
      <c r="AB478" s="8"/>
    </row>
    <row r="479" spans="1:28" s="61" customFormat="1">
      <c r="A479" s="43">
        <v>3618</v>
      </c>
      <c r="B479" s="75">
        <v>3618</v>
      </c>
      <c r="C479" s="12">
        <v>41057</v>
      </c>
      <c r="D479" s="12">
        <f t="shared" si="44"/>
        <v>41102</v>
      </c>
      <c r="E479" s="12">
        <f t="shared" si="45"/>
        <v>41117</v>
      </c>
      <c r="F479" s="47">
        <v>41065</v>
      </c>
      <c r="G479" s="7" t="s">
        <v>768</v>
      </c>
      <c r="H479" s="7" t="s">
        <v>501</v>
      </c>
      <c r="I479" s="7" t="s">
        <v>508</v>
      </c>
      <c r="J479" s="8" t="s">
        <v>3844</v>
      </c>
      <c r="K479" s="8" t="s">
        <v>3987</v>
      </c>
      <c r="L479" s="8" t="s">
        <v>4009</v>
      </c>
      <c r="M479" s="9" t="str">
        <f>VLOOKUP(B479,SAOM!B$2:H1430,7,0)</f>
        <v>-</v>
      </c>
      <c r="N479" s="9">
        <v>4033</v>
      </c>
      <c r="O479" s="12" t="str">
        <f>VLOOKUP(B479,SAOM!B$2:I1430,8,0)</f>
        <v>-</v>
      </c>
      <c r="P479" s="12" t="e">
        <f>VLOOKUP(B479,AG_Lider!A$1:F1789,6,0)</f>
        <v>#N/A</v>
      </c>
      <c r="Q479" s="17" t="str">
        <f>VLOOKUP(B479,SAOM!B$2:J1430,9,0)</f>
        <v>Thanee Ap. de Almeida Cruz</v>
      </c>
      <c r="R479" s="12" t="str">
        <f>VLOOKUP(B479,SAOM!B$2:K1876,10,0)</f>
        <v>Rua Basílio de Moraes s/n</v>
      </c>
      <c r="S479" s="17" t="str">
        <f>VLOOKUP(B479,SAOM!B$2:L2156,11,0)</f>
        <v>32 3339-2129</v>
      </c>
      <c r="T479" s="33"/>
      <c r="U479" s="8" t="str">
        <f>VLOOKUP(B479,SAOM!B$2:M1736,12,0)</f>
        <v>-</v>
      </c>
      <c r="V479" s="12"/>
      <c r="W479" s="8"/>
      <c r="X479" s="39"/>
      <c r="Y479" s="41"/>
      <c r="Z479" s="112" t="s">
        <v>4091</v>
      </c>
      <c r="AA479" s="42">
        <v>41065</v>
      </c>
      <c r="AB479" s="8"/>
    </row>
    <row r="480" spans="1:28" s="61" customFormat="1">
      <c r="A480" s="43">
        <v>3635</v>
      </c>
      <c r="B480" s="75">
        <v>3635</v>
      </c>
      <c r="C480" s="12">
        <v>41057</v>
      </c>
      <c r="D480" s="12">
        <f t="shared" si="44"/>
        <v>41102</v>
      </c>
      <c r="E480" s="12">
        <f t="shared" si="45"/>
        <v>41117</v>
      </c>
      <c r="F480" s="47">
        <v>41065</v>
      </c>
      <c r="G480" s="7" t="s">
        <v>756</v>
      </c>
      <c r="H480" s="7" t="s">
        <v>501</v>
      </c>
      <c r="I480" s="7" t="s">
        <v>501</v>
      </c>
      <c r="J480" s="8" t="s">
        <v>3844</v>
      </c>
      <c r="K480" s="8" t="s">
        <v>3987</v>
      </c>
      <c r="L480" s="8" t="s">
        <v>4009</v>
      </c>
      <c r="M480" s="9" t="str">
        <f>VLOOKUP(B480,SAOM!B$2:H1431,7,0)</f>
        <v>-</v>
      </c>
      <c r="N480" s="9">
        <v>4033</v>
      </c>
      <c r="O480" s="12" t="str">
        <f>VLOOKUP(B480,SAOM!B$2:I1431,8,0)</f>
        <v>-</v>
      </c>
      <c r="P480" s="12" t="e">
        <f>VLOOKUP(B480,AG_Lider!A$1:F1790,6,0)</f>
        <v>#N/A</v>
      </c>
      <c r="Q480" s="17" t="str">
        <f>VLOOKUP(B480,SAOM!B$2:J1431,9,0)</f>
        <v>Otávio Augusto Ramos Vieira</v>
      </c>
      <c r="R480" s="12" t="str">
        <f>VLOOKUP(B480,SAOM!B$2:K1877,10,0)</f>
        <v>Rua Emília Augusta de Oliveira, s/n</v>
      </c>
      <c r="S480" s="17" t="str">
        <f>VLOOKUP(B480,SAOM!B$2:L2157,11,0)</f>
        <v>32 3339-2124</v>
      </c>
      <c r="T480" s="33"/>
      <c r="U480" s="8" t="str">
        <f>VLOOKUP(B480,SAOM!B$2:M1737,12,0)</f>
        <v>-</v>
      </c>
      <c r="V480" s="12"/>
      <c r="W480" s="8"/>
      <c r="X480" s="39"/>
      <c r="Y480" s="41"/>
      <c r="Z480" s="111" t="s">
        <v>4092</v>
      </c>
      <c r="AA480" s="42">
        <v>41065</v>
      </c>
      <c r="AB480" s="8"/>
    </row>
    <row r="481" spans="1:28" s="61" customFormat="1">
      <c r="A481" s="43">
        <v>3617</v>
      </c>
      <c r="B481" s="75">
        <v>3617</v>
      </c>
      <c r="C481" s="12">
        <v>41057</v>
      </c>
      <c r="D481" s="12">
        <f t="shared" si="44"/>
        <v>41102</v>
      </c>
      <c r="E481" s="12">
        <f t="shared" si="45"/>
        <v>41117</v>
      </c>
      <c r="F481" s="47">
        <v>41065</v>
      </c>
      <c r="G481" s="7" t="s">
        <v>768</v>
      </c>
      <c r="H481" s="7" t="s">
        <v>501</v>
      </c>
      <c r="I481" s="7" t="s">
        <v>508</v>
      </c>
      <c r="J481" s="8" t="s">
        <v>3844</v>
      </c>
      <c r="K481" s="8" t="s">
        <v>3987</v>
      </c>
      <c r="L481" s="8" t="s">
        <v>4009</v>
      </c>
      <c r="M481" s="9" t="str">
        <f>VLOOKUP(B481,SAOM!B$2:H1432,7,0)</f>
        <v>-</v>
      </c>
      <c r="N481" s="9">
        <v>4033</v>
      </c>
      <c r="O481" s="12" t="str">
        <f>VLOOKUP(B481,SAOM!B$2:I1432,8,0)</f>
        <v>-</v>
      </c>
      <c r="P481" s="12" t="e">
        <f>VLOOKUP(B481,AG_Lider!A$1:F1791,6,0)</f>
        <v>#N/A</v>
      </c>
      <c r="Q481" s="17" t="str">
        <f>VLOOKUP(B481,SAOM!B$2:J1432,9,0)</f>
        <v>Maria José Lopes da Silva</v>
      </c>
      <c r="R481" s="12" t="str">
        <f>VLOOKUP(B481,SAOM!B$2:K1878,10,0)</f>
        <v>Praça Comendador Tompson Scafuto, s/n</v>
      </c>
      <c r="S481" s="17" t="str">
        <f>VLOOKUP(B481,SAOM!B$2:L2158,11,0)</f>
        <v>32 3339-2127</v>
      </c>
      <c r="T481" s="33"/>
      <c r="U481" s="8" t="str">
        <f>VLOOKUP(B481,SAOM!B$2:M1738,12,0)</f>
        <v>-</v>
      </c>
      <c r="V481" s="12"/>
      <c r="W481" s="8"/>
      <c r="X481" s="39"/>
      <c r="Y481" s="41"/>
      <c r="Z481" s="112" t="s">
        <v>4093</v>
      </c>
      <c r="AA481" s="42">
        <v>41065</v>
      </c>
      <c r="AB481" s="8"/>
    </row>
    <row r="482" spans="1:28" s="61" customFormat="1">
      <c r="A482" s="43">
        <v>3621</v>
      </c>
      <c r="B482" s="75">
        <v>3621</v>
      </c>
      <c r="C482" s="12">
        <v>41057</v>
      </c>
      <c r="D482" s="12">
        <f t="shared" si="44"/>
        <v>41102</v>
      </c>
      <c r="E482" s="12">
        <f t="shared" si="45"/>
        <v>41117</v>
      </c>
      <c r="F482" s="47" t="s">
        <v>503</v>
      </c>
      <c r="G482" s="7" t="s">
        <v>756</v>
      </c>
      <c r="H482" s="7" t="s">
        <v>501</v>
      </c>
      <c r="I482" s="7" t="s">
        <v>501</v>
      </c>
      <c r="J482" s="8" t="s">
        <v>3844</v>
      </c>
      <c r="K482" s="8" t="s">
        <v>3987</v>
      </c>
      <c r="L482" s="8" t="s">
        <v>4009</v>
      </c>
      <c r="M482" s="9" t="str">
        <f>VLOOKUP(B482,SAOM!B$2:H1433,7,0)</f>
        <v>-</v>
      </c>
      <c r="N482" s="9">
        <v>4033</v>
      </c>
      <c r="O482" s="12" t="str">
        <f>VLOOKUP(B482,SAOM!B$2:I1433,8,0)</f>
        <v>-</v>
      </c>
      <c r="P482" s="12" t="e">
        <f>VLOOKUP(B482,AG_Lider!A$1:F1792,6,0)</f>
        <v>#N/A</v>
      </c>
      <c r="Q482" s="17" t="str">
        <f>VLOOKUP(B482,SAOM!B$2:J1433,9,0)</f>
        <v>Anny Vianna</v>
      </c>
      <c r="R482" s="12" t="str">
        <f>VLOOKUP(B482,SAOM!B$2:K1879,10,0)</f>
        <v>Rua Rufino José, s/n</v>
      </c>
      <c r="S482" s="17" t="str">
        <f>VLOOKUP(B482,SAOM!B$2:L2159,11,0)</f>
        <v>32 3330-9106</v>
      </c>
      <c r="T482" s="33"/>
      <c r="U482" s="8" t="str">
        <f>VLOOKUP(B482,SAOM!B$2:M1739,12,0)</f>
        <v>-</v>
      </c>
      <c r="V482" s="12"/>
      <c r="W482" s="8"/>
      <c r="X482" s="39"/>
      <c r="Y482" s="41"/>
      <c r="Z482" s="105"/>
      <c r="AA482" s="42"/>
      <c r="AB482" s="8"/>
    </row>
    <row r="483" spans="1:28" s="61" customFormat="1">
      <c r="A483" s="43">
        <v>3622</v>
      </c>
      <c r="B483" s="75">
        <v>3622</v>
      </c>
      <c r="C483" s="12">
        <v>41057</v>
      </c>
      <c r="D483" s="12">
        <f t="shared" si="44"/>
        <v>41102</v>
      </c>
      <c r="E483" s="12">
        <f t="shared" si="45"/>
        <v>41117</v>
      </c>
      <c r="F483" s="47" t="s">
        <v>503</v>
      </c>
      <c r="G483" s="7" t="s">
        <v>756</v>
      </c>
      <c r="H483" s="7" t="s">
        <v>501</v>
      </c>
      <c r="I483" s="7" t="s">
        <v>501</v>
      </c>
      <c r="J483" s="8" t="s">
        <v>3844</v>
      </c>
      <c r="K483" s="8" t="s">
        <v>3987</v>
      </c>
      <c r="L483" s="8" t="s">
        <v>4009</v>
      </c>
      <c r="M483" s="9" t="str">
        <f>VLOOKUP(B483,SAOM!B$2:H1434,7,0)</f>
        <v>-</v>
      </c>
      <c r="N483" s="9">
        <v>4033</v>
      </c>
      <c r="O483" s="12" t="str">
        <f>VLOOKUP(B483,SAOM!B$2:I1434,8,0)</f>
        <v>-</v>
      </c>
      <c r="P483" s="12" t="e">
        <f>VLOOKUP(B483,AG_Lider!A$1:F1793,6,0)</f>
        <v>#N/A</v>
      </c>
      <c r="Q483" s="17" t="str">
        <f>VLOOKUP(B483,SAOM!B$2:J1434,9,0)</f>
        <v>Carolina Lambert de Souza</v>
      </c>
      <c r="R483" s="12" t="str">
        <f>VLOOKUP(B483,SAOM!B$2:K1880,10,0)</f>
        <v>Rua São Francisco de Assis, 63</v>
      </c>
      <c r="S483" s="17" t="str">
        <f>VLOOKUP(B483,SAOM!B$2:L2160,11,0)</f>
        <v>32 3339-2138</v>
      </c>
      <c r="T483" s="33"/>
      <c r="U483" s="8" t="str">
        <f>VLOOKUP(B483,SAOM!B$2:M1740,12,0)</f>
        <v>-</v>
      </c>
      <c r="V483" s="12"/>
      <c r="W483" s="8"/>
      <c r="X483" s="39"/>
      <c r="Y483" s="41"/>
      <c r="Z483" s="105"/>
      <c r="AA483" s="42"/>
      <c r="AB483" s="8"/>
    </row>
    <row r="484" spans="1:28" s="61" customFormat="1">
      <c r="A484" s="43">
        <v>3631</v>
      </c>
      <c r="B484" s="75">
        <v>3631</v>
      </c>
      <c r="C484" s="12">
        <v>41057</v>
      </c>
      <c r="D484" s="12">
        <f t="shared" si="44"/>
        <v>41102</v>
      </c>
      <c r="E484" s="12">
        <f t="shared" si="45"/>
        <v>41117</v>
      </c>
      <c r="F484" s="47" t="s">
        <v>503</v>
      </c>
      <c r="G484" s="7" t="s">
        <v>756</v>
      </c>
      <c r="H484" s="7" t="s">
        <v>501</v>
      </c>
      <c r="I484" s="7" t="s">
        <v>501</v>
      </c>
      <c r="J484" s="8" t="s">
        <v>3844</v>
      </c>
      <c r="K484" s="8" t="s">
        <v>3987</v>
      </c>
      <c r="L484" s="8" t="s">
        <v>4009</v>
      </c>
      <c r="M484" s="9" t="str">
        <f>VLOOKUP(B484,SAOM!B$2:H1435,7,0)</f>
        <v>-</v>
      </c>
      <c r="N484" s="9">
        <v>4033</v>
      </c>
      <c r="O484" s="12" t="str">
        <f>VLOOKUP(B484,SAOM!B$2:I1435,8,0)</f>
        <v>-</v>
      </c>
      <c r="P484" s="12" t="e">
        <f>VLOOKUP(B484,AG_Lider!A$1:F1794,6,0)</f>
        <v>#N/A</v>
      </c>
      <c r="Q484" s="17" t="str">
        <f>VLOOKUP(B484,SAOM!B$2:J1435,9,0)</f>
        <v>Yamiinnie de Oliveira Alves</v>
      </c>
      <c r="R484" s="12" t="str">
        <f>VLOOKUP(B484,SAOM!B$2:K1881,10,0)</f>
        <v>Rua Manoel, 102</v>
      </c>
      <c r="S484" s="17" t="str">
        <f>VLOOKUP(B484,SAOM!B$2:L2161,11,0)</f>
        <v>32 3393-8026</v>
      </c>
      <c r="T484" s="33"/>
      <c r="U484" s="8" t="str">
        <f>VLOOKUP(B484,SAOM!B$2:M1741,12,0)</f>
        <v>-</v>
      </c>
      <c r="V484" s="12"/>
      <c r="W484" s="8"/>
      <c r="X484" s="39"/>
      <c r="Y484" s="41"/>
      <c r="Z484" s="105"/>
      <c r="AA484" s="42"/>
      <c r="AB484" s="8"/>
    </row>
    <row r="485" spans="1:28" s="61" customFormat="1">
      <c r="A485" s="43">
        <v>3623</v>
      </c>
      <c r="B485" s="75">
        <v>3623</v>
      </c>
      <c r="C485" s="12">
        <v>41057</v>
      </c>
      <c r="D485" s="12">
        <f t="shared" si="44"/>
        <v>41102</v>
      </c>
      <c r="E485" s="12">
        <f t="shared" si="45"/>
        <v>41117</v>
      </c>
      <c r="F485" s="47" t="s">
        <v>503</v>
      </c>
      <c r="G485" s="7" t="s">
        <v>756</v>
      </c>
      <c r="H485" s="7" t="s">
        <v>501</v>
      </c>
      <c r="I485" s="7" t="s">
        <v>501</v>
      </c>
      <c r="J485" s="8" t="s">
        <v>3844</v>
      </c>
      <c r="K485" s="8" t="s">
        <v>3987</v>
      </c>
      <c r="L485" s="8" t="s">
        <v>4009</v>
      </c>
      <c r="M485" s="9" t="str">
        <f>VLOOKUP(B485,SAOM!B$2:H1436,7,0)</f>
        <v>-</v>
      </c>
      <c r="N485" s="9">
        <v>4033</v>
      </c>
      <c r="O485" s="12" t="str">
        <f>VLOOKUP(B485,SAOM!B$2:I1436,8,0)</f>
        <v>-</v>
      </c>
      <c r="P485" s="12" t="e">
        <f>VLOOKUP(B485,AG_Lider!A$1:F1795,6,0)</f>
        <v>#N/A</v>
      </c>
      <c r="Q485" s="17" t="str">
        <f>VLOOKUP(B485,SAOM!B$2:J1436,9,0)</f>
        <v>José Maria de Camargos</v>
      </c>
      <c r="R485" s="12" t="str">
        <f>VLOOKUP(B485,SAOM!B$2:K1882,10,0)</f>
        <v>Rua José Paula Coelho, s/n</v>
      </c>
      <c r="S485" s="17" t="str">
        <f>VLOOKUP(B485,SAOM!B$2:L2162,11,0)</f>
        <v>32 3339-2110</v>
      </c>
      <c r="T485" s="33"/>
      <c r="U485" s="8" t="str">
        <f>VLOOKUP(B485,SAOM!B$2:M1742,12,0)</f>
        <v>-</v>
      </c>
      <c r="V485" s="12"/>
      <c r="W485" s="8"/>
      <c r="X485" s="39"/>
      <c r="Y485" s="41"/>
      <c r="Z485" s="105"/>
      <c r="AA485" s="42"/>
      <c r="AB485" s="8"/>
    </row>
    <row r="486" spans="1:28" s="61" customFormat="1">
      <c r="A486" s="43">
        <v>3624</v>
      </c>
      <c r="B486" s="75">
        <v>3624</v>
      </c>
      <c r="C486" s="12">
        <v>41057</v>
      </c>
      <c r="D486" s="12">
        <f t="shared" si="44"/>
        <v>41102</v>
      </c>
      <c r="E486" s="12">
        <f t="shared" si="45"/>
        <v>41117</v>
      </c>
      <c r="F486" s="47" t="s">
        <v>503</v>
      </c>
      <c r="G486" s="7" t="s">
        <v>756</v>
      </c>
      <c r="H486" s="7" t="s">
        <v>501</v>
      </c>
      <c r="I486" s="7" t="s">
        <v>501</v>
      </c>
      <c r="J486" s="8" t="s">
        <v>3844</v>
      </c>
      <c r="K486" s="8" t="s">
        <v>3987</v>
      </c>
      <c r="L486" s="8" t="s">
        <v>4009</v>
      </c>
      <c r="M486" s="9" t="str">
        <f>VLOOKUP(B486,SAOM!B$2:H1437,7,0)</f>
        <v>-</v>
      </c>
      <c r="N486" s="9">
        <v>4033</v>
      </c>
      <c r="O486" s="12" t="str">
        <f>VLOOKUP(B486,SAOM!B$2:I1437,8,0)</f>
        <v>-</v>
      </c>
      <c r="P486" s="12" t="e">
        <f>VLOOKUP(B486,AG_Lider!A$1:F1796,6,0)</f>
        <v>#N/A</v>
      </c>
      <c r="Q486" s="17" t="str">
        <f>VLOOKUP(B486,SAOM!B$2:J1437,9,0)</f>
        <v>Débora Cristina da Silva Nery Chaves</v>
      </c>
      <c r="R486" s="12" t="str">
        <f>VLOOKUP(B486,SAOM!B$2:K1883,10,0)</f>
        <v>Praça Fortaleza, s/n</v>
      </c>
      <c r="S486" s="17" t="str">
        <f>VLOOKUP(B486,SAOM!B$2:L2163,11,0)</f>
        <v>32 3339-2130</v>
      </c>
      <c r="T486" s="33"/>
      <c r="U486" s="8" t="str">
        <f>VLOOKUP(B486,SAOM!B$2:M1743,12,0)</f>
        <v>-</v>
      </c>
      <c r="V486" s="12"/>
      <c r="W486" s="8"/>
      <c r="X486" s="39"/>
      <c r="Y486" s="41"/>
      <c r="Z486" s="105"/>
      <c r="AA486" s="42"/>
      <c r="AB486" s="8"/>
    </row>
    <row r="487" spans="1:28" s="61" customFormat="1">
      <c r="A487" s="43">
        <v>3614</v>
      </c>
      <c r="B487" s="75">
        <v>3614</v>
      </c>
      <c r="C487" s="12">
        <v>41057</v>
      </c>
      <c r="D487" s="12">
        <f t="shared" si="44"/>
        <v>41102</v>
      </c>
      <c r="E487" s="12">
        <f t="shared" si="45"/>
        <v>41117</v>
      </c>
      <c r="F487" s="47" t="s">
        <v>503</v>
      </c>
      <c r="G487" s="7" t="s">
        <v>756</v>
      </c>
      <c r="H487" s="7" t="s">
        <v>501</v>
      </c>
      <c r="I487" s="7" t="s">
        <v>501</v>
      </c>
      <c r="J487" s="8" t="s">
        <v>3844</v>
      </c>
      <c r="K487" s="8" t="s">
        <v>3987</v>
      </c>
      <c r="L487" s="8" t="s">
        <v>4009</v>
      </c>
      <c r="M487" s="9" t="str">
        <f>VLOOKUP(B487,SAOM!B$2:H1438,7,0)</f>
        <v>-</v>
      </c>
      <c r="N487" s="9">
        <v>4033</v>
      </c>
      <c r="O487" s="12" t="str">
        <f>VLOOKUP(B487,SAOM!B$2:I1438,8,0)</f>
        <v>-</v>
      </c>
      <c r="P487" s="12" t="e">
        <f>VLOOKUP(B487,AG_Lider!A$1:F1797,6,0)</f>
        <v>#N/A</v>
      </c>
      <c r="Q487" s="17" t="str">
        <f>VLOOKUP(B487,SAOM!B$2:J1438,9,0)</f>
        <v>Gelsa Mara Martins Pimenta</v>
      </c>
      <c r="R487" s="12" t="str">
        <f>VLOOKUP(B487,SAOM!B$2:K1884,10,0)</f>
        <v>Praça Cônego Nelson de Souza, s/n</v>
      </c>
      <c r="S487" s="17" t="str">
        <f>VLOOKUP(B487,SAOM!B$2:L2164,11,0)</f>
        <v>32 3339-2112</v>
      </c>
      <c r="T487" s="33"/>
      <c r="U487" s="8" t="str">
        <f>VLOOKUP(B487,SAOM!B$2:M1744,12,0)</f>
        <v>-</v>
      </c>
      <c r="V487" s="12"/>
      <c r="W487" s="8"/>
      <c r="X487" s="39"/>
      <c r="Y487" s="41"/>
      <c r="Z487" s="105"/>
      <c r="AA487" s="42"/>
      <c r="AB487" s="8"/>
    </row>
    <row r="488" spans="1:28" s="61" customFormat="1">
      <c r="A488" s="43">
        <v>3613</v>
      </c>
      <c r="B488" s="75">
        <v>3613</v>
      </c>
      <c r="C488" s="12">
        <v>41057</v>
      </c>
      <c r="D488" s="12">
        <f t="shared" si="44"/>
        <v>41102</v>
      </c>
      <c r="E488" s="12">
        <f t="shared" si="45"/>
        <v>41117</v>
      </c>
      <c r="F488" s="47" t="s">
        <v>503</v>
      </c>
      <c r="G488" s="7" t="s">
        <v>756</v>
      </c>
      <c r="H488" s="7" t="s">
        <v>501</v>
      </c>
      <c r="I488" s="7" t="s">
        <v>501</v>
      </c>
      <c r="J488" s="8" t="s">
        <v>3844</v>
      </c>
      <c r="K488" s="8" t="s">
        <v>3987</v>
      </c>
      <c r="L488" s="8" t="s">
        <v>4009</v>
      </c>
      <c r="M488" s="9" t="str">
        <f>VLOOKUP(B488,SAOM!B$2:H1439,7,0)</f>
        <v>-</v>
      </c>
      <c r="N488" s="9">
        <v>4033</v>
      </c>
      <c r="O488" s="12" t="str">
        <f>VLOOKUP(B488,SAOM!B$2:I1439,8,0)</f>
        <v>-</v>
      </c>
      <c r="P488" s="12" t="e">
        <f>VLOOKUP(B488,AG_Lider!A$1:F1798,6,0)</f>
        <v>#N/A</v>
      </c>
      <c r="Q488" s="17" t="str">
        <f>VLOOKUP(B488,SAOM!B$2:J1439,9,0)</f>
        <v>Marcos Iran Dias</v>
      </c>
      <c r="R488" s="12" t="str">
        <f>VLOOKUP(B488,SAOM!B$2:K1885,10,0)</f>
        <v>Rua Tenente Aloir Amaral Nogueira, 20</v>
      </c>
      <c r="S488" s="17" t="str">
        <f>VLOOKUP(B488,SAOM!B$2:L2165,11,0)</f>
        <v>32 3339-2113</v>
      </c>
      <c r="T488" s="33"/>
      <c r="U488" s="8" t="str">
        <f>VLOOKUP(B488,SAOM!B$2:M1745,12,0)</f>
        <v>-</v>
      </c>
      <c r="V488" s="12"/>
      <c r="W488" s="8"/>
      <c r="X488" s="39"/>
      <c r="Y488" s="41"/>
      <c r="Z488" s="105"/>
      <c r="AA488" s="42"/>
      <c r="AB488" s="8"/>
    </row>
    <row r="489" spans="1:28" s="61" customFormat="1">
      <c r="A489" s="43">
        <v>3612</v>
      </c>
      <c r="B489" s="75">
        <v>3612</v>
      </c>
      <c r="C489" s="12">
        <v>41057</v>
      </c>
      <c r="D489" s="12">
        <f t="shared" si="44"/>
        <v>41102</v>
      </c>
      <c r="E489" s="12">
        <f t="shared" si="45"/>
        <v>41117</v>
      </c>
      <c r="F489" s="47" t="s">
        <v>503</v>
      </c>
      <c r="G489" s="7" t="s">
        <v>756</v>
      </c>
      <c r="H489" s="7" t="s">
        <v>501</v>
      </c>
      <c r="I489" s="7" t="s">
        <v>501</v>
      </c>
      <c r="J489" s="8" t="s">
        <v>3844</v>
      </c>
      <c r="K489" s="8" t="s">
        <v>3987</v>
      </c>
      <c r="L489" s="8" t="s">
        <v>4009</v>
      </c>
      <c r="M489" s="9" t="str">
        <f>VLOOKUP(B489,SAOM!B$2:H1440,7,0)</f>
        <v>-</v>
      </c>
      <c r="N489" s="9">
        <v>4033</v>
      </c>
      <c r="O489" s="12" t="str">
        <f>VLOOKUP(B489,SAOM!B$2:I1440,8,0)</f>
        <v>-</v>
      </c>
      <c r="P489" s="12" t="e">
        <f>VLOOKUP(B489,AG_Lider!A$1:F1799,6,0)</f>
        <v>#N/A</v>
      </c>
      <c r="Q489" s="17" t="str">
        <f>VLOOKUP(B489,SAOM!B$2:J1440,9,0)</f>
        <v>Danila Batista Dutra Camara</v>
      </c>
      <c r="R489" s="12" t="str">
        <f>VLOOKUP(B489,SAOM!B$2:K1886,10,0)</f>
        <v>Rua João Batista Cantarutti, s/n</v>
      </c>
      <c r="S489" s="17" t="str">
        <f>VLOOKUP(B489,SAOM!B$2:L2166,11,0)</f>
        <v>32- 3339-2131</v>
      </c>
      <c r="T489" s="33"/>
      <c r="U489" s="8" t="str">
        <f>VLOOKUP(B489,SAOM!B$2:M1746,12,0)</f>
        <v>-</v>
      </c>
      <c r="V489" s="12"/>
      <c r="W489" s="8"/>
      <c r="X489" s="39"/>
      <c r="Y489" s="41"/>
      <c r="Z489" s="105"/>
      <c r="AA489" s="42"/>
      <c r="AB489" s="8"/>
    </row>
    <row r="490" spans="1:28" s="61" customFormat="1">
      <c r="A490" s="43">
        <v>3593</v>
      </c>
      <c r="B490" s="75">
        <v>3593</v>
      </c>
      <c r="C490" s="12">
        <v>41057</v>
      </c>
      <c r="D490" s="12">
        <f t="shared" si="44"/>
        <v>41102</v>
      </c>
      <c r="E490" s="12">
        <f t="shared" si="45"/>
        <v>41117</v>
      </c>
      <c r="F490" s="47" t="s">
        <v>503</v>
      </c>
      <c r="G490" s="7" t="s">
        <v>756</v>
      </c>
      <c r="H490" s="7" t="s">
        <v>501</v>
      </c>
      <c r="I490" s="7" t="s">
        <v>501</v>
      </c>
      <c r="J490" s="8" t="s">
        <v>3906</v>
      </c>
      <c r="K490" s="8" t="s">
        <v>3988</v>
      </c>
      <c r="L490" s="8" t="s">
        <v>4010</v>
      </c>
      <c r="M490" s="9" t="str">
        <f>VLOOKUP(B490,SAOM!B$2:H1441,7,0)</f>
        <v>-</v>
      </c>
      <c r="N490" s="9">
        <v>4033</v>
      </c>
      <c r="O490" s="12" t="str">
        <f>VLOOKUP(B490,SAOM!B$2:I1441,8,0)</f>
        <v>-</v>
      </c>
      <c r="P490" s="12" t="e">
        <f>VLOOKUP(B490,AG_Lider!A$1:F1800,6,0)</f>
        <v>#N/A</v>
      </c>
      <c r="Q490" s="17" t="str">
        <f>VLOOKUP(B490,SAOM!B$2:J1441,9,0)</f>
        <v>Luana Lopes Ferreira</v>
      </c>
      <c r="R490" s="12" t="str">
        <f>VLOOKUP(B490,SAOM!B$2:K1887,10,0)</f>
        <v>Rua Peixe Vivo, s/n</v>
      </c>
      <c r="S490" s="17" t="str">
        <f>VLOOKUP(B490,SAOM!B$2:L2167,11,0)</f>
        <v>38 3546-1220</v>
      </c>
      <c r="T490" s="33"/>
      <c r="U490" s="8" t="str">
        <f>VLOOKUP(B490,SAOM!B$2:M1747,12,0)</f>
        <v>-</v>
      </c>
      <c r="V490" s="12"/>
      <c r="W490" s="8"/>
      <c r="X490" s="39"/>
      <c r="Y490" s="41"/>
      <c r="Z490" s="105"/>
      <c r="AA490" s="42"/>
      <c r="AB490" s="8"/>
    </row>
    <row r="491" spans="1:28" s="61" customFormat="1">
      <c r="A491" s="43">
        <v>3594</v>
      </c>
      <c r="B491" s="75">
        <v>3594</v>
      </c>
      <c r="C491" s="12">
        <v>41057</v>
      </c>
      <c r="D491" s="12">
        <f t="shared" si="44"/>
        <v>41102</v>
      </c>
      <c r="E491" s="12">
        <f t="shared" si="45"/>
        <v>41117</v>
      </c>
      <c r="F491" s="47" t="s">
        <v>503</v>
      </c>
      <c r="G491" s="7" t="s">
        <v>756</v>
      </c>
      <c r="H491" s="7" t="s">
        <v>501</v>
      </c>
      <c r="I491" s="7" t="s">
        <v>501</v>
      </c>
      <c r="J491" s="8" t="s">
        <v>3910</v>
      </c>
      <c r="K491" s="8" t="s">
        <v>3989</v>
      </c>
      <c r="L491" s="8" t="s">
        <v>4011</v>
      </c>
      <c r="M491" s="9" t="str">
        <f>VLOOKUP(B491,SAOM!B$2:H1442,7,0)</f>
        <v>-</v>
      </c>
      <c r="N491" s="9">
        <v>4033</v>
      </c>
      <c r="O491" s="12" t="str">
        <f>VLOOKUP(B491,SAOM!B$2:I1442,8,0)</f>
        <v>-</v>
      </c>
      <c r="P491" s="12" t="e">
        <f>VLOOKUP(B491,AG_Lider!A$1:F1801,6,0)</f>
        <v>#N/A</v>
      </c>
      <c r="Q491" s="17" t="str">
        <f>VLOOKUP(B491,SAOM!B$2:J1442,9,0)</f>
        <v>Waldinelio Godinho Cordeiro</v>
      </c>
      <c r="R491" s="12" t="str">
        <f>VLOOKUP(B491,SAOM!B$2:K1888,10,0)</f>
        <v>Rua Senhora Aparecida, 43</v>
      </c>
      <c r="S491" s="17" t="str">
        <f>VLOOKUP(B491,SAOM!B$2:L2168,11,0)</f>
        <v>33 3293-1399</v>
      </c>
      <c r="T491" s="33"/>
      <c r="U491" s="8" t="str">
        <f>VLOOKUP(B491,SAOM!B$2:M1748,12,0)</f>
        <v>-</v>
      </c>
      <c r="V491" s="12"/>
      <c r="W491" s="8"/>
      <c r="X491" s="39"/>
      <c r="Y491" s="41"/>
      <c r="Z491" s="105"/>
      <c r="AA491" s="42"/>
      <c r="AB491" s="8"/>
    </row>
    <row r="492" spans="1:28" s="61" customFormat="1">
      <c r="A492" s="43">
        <v>3595</v>
      </c>
      <c r="B492" s="75">
        <v>3595</v>
      </c>
      <c r="C492" s="12">
        <v>41057</v>
      </c>
      <c r="D492" s="12">
        <f t="shared" si="44"/>
        <v>41102</v>
      </c>
      <c r="E492" s="12">
        <f t="shared" si="45"/>
        <v>41117</v>
      </c>
      <c r="F492" s="47" t="s">
        <v>503</v>
      </c>
      <c r="G492" s="7" t="s">
        <v>756</v>
      </c>
      <c r="H492" s="7" t="s">
        <v>687</v>
      </c>
      <c r="I492" s="7" t="s">
        <v>687</v>
      </c>
      <c r="J492" s="8" t="s">
        <v>3914</v>
      </c>
      <c r="K492" s="8" t="s">
        <v>3990</v>
      </c>
      <c r="L492" s="8" t="s">
        <v>4012</v>
      </c>
      <c r="M492" s="9" t="str">
        <f>VLOOKUP(B492,SAOM!B$2:H1443,7,0)</f>
        <v>-</v>
      </c>
      <c r="N492" s="9">
        <v>4033</v>
      </c>
      <c r="O492" s="12" t="str">
        <f>VLOOKUP(B492,SAOM!B$2:I1443,8,0)</f>
        <v>-</v>
      </c>
      <c r="P492" s="12" t="e">
        <f>VLOOKUP(B492,AG_Lider!A$1:F1802,6,0)</f>
        <v>#N/A</v>
      </c>
      <c r="Q492" s="17" t="str">
        <f>VLOOKUP(B492,SAOM!B$2:J1443,9,0)</f>
        <v>Cristiane Mara Silva</v>
      </c>
      <c r="R492" s="12" t="str">
        <f>VLOOKUP(B492,SAOM!B$2:K1889,10,0)</f>
        <v>Av. José Augusto de Moraes, 09</v>
      </c>
      <c r="S492" s="17" t="str">
        <f>VLOOKUP(B492,SAOM!B$2:L2169,11,0)</f>
        <v>37 3275-1046</v>
      </c>
      <c r="T492" s="33"/>
      <c r="U492" s="8" t="str">
        <f>VLOOKUP(B492,SAOM!B$2:M1749,12,0)</f>
        <v>-</v>
      </c>
      <c r="V492" s="12"/>
      <c r="W492" s="8"/>
      <c r="X492" s="39"/>
      <c r="Y492" s="41"/>
      <c r="Z492" s="105"/>
      <c r="AA492" s="42"/>
      <c r="AB492" s="8"/>
    </row>
    <row r="493" spans="1:28" s="61" customFormat="1">
      <c r="A493" s="43">
        <v>3596</v>
      </c>
      <c r="B493" s="75">
        <v>3596</v>
      </c>
      <c r="C493" s="12">
        <v>41057</v>
      </c>
      <c r="D493" s="12">
        <f t="shared" si="44"/>
        <v>41102</v>
      </c>
      <c r="E493" s="12">
        <f t="shared" si="45"/>
        <v>41117</v>
      </c>
      <c r="F493" s="47" t="s">
        <v>503</v>
      </c>
      <c r="G493" s="7" t="s">
        <v>756</v>
      </c>
      <c r="H493" s="7" t="s">
        <v>501</v>
      </c>
      <c r="I493" s="7" t="s">
        <v>501</v>
      </c>
      <c r="J493" s="8" t="s">
        <v>3918</v>
      </c>
      <c r="K493" s="8" t="s">
        <v>3991</v>
      </c>
      <c r="L493" s="8" t="s">
        <v>4013</v>
      </c>
      <c r="M493" s="9" t="str">
        <f>VLOOKUP(B493,SAOM!B$2:H1444,7,0)</f>
        <v>-</v>
      </c>
      <c r="N493" s="9">
        <v>4033</v>
      </c>
      <c r="O493" s="12" t="str">
        <f>VLOOKUP(B493,SAOM!B$2:I1444,8,0)</f>
        <v>-</v>
      </c>
      <c r="P493" s="12" t="e">
        <f>VLOOKUP(B493,AG_Lider!A$1:F1803,6,0)</f>
        <v>#N/A</v>
      </c>
      <c r="Q493" s="17" t="str">
        <f>VLOOKUP(B493,SAOM!B$2:J1444,9,0)</f>
        <v>Derivaldo Tadeu da Costa</v>
      </c>
      <c r="R493" s="12" t="str">
        <f>VLOOKUP(B493,SAOM!B$2:K1890,10,0)</f>
        <v>Rua da Saudade, 173</v>
      </c>
      <c r="S493" s="17" t="str">
        <f>VLOOKUP(B493,SAOM!B$2:L2170,11,0)</f>
        <v>35 3645-1580</v>
      </c>
      <c r="T493" s="33"/>
      <c r="U493" s="8" t="str">
        <f>VLOOKUP(B493,SAOM!B$2:M1750,12,0)</f>
        <v>-</v>
      </c>
      <c r="V493" s="12"/>
      <c r="W493" s="8"/>
      <c r="X493" s="39"/>
      <c r="Y493" s="41"/>
      <c r="Z493" s="105"/>
      <c r="AA493" s="42"/>
      <c r="AB493" s="8"/>
    </row>
    <row r="494" spans="1:28" s="61" customFormat="1">
      <c r="A494" s="43">
        <v>3597</v>
      </c>
      <c r="B494" s="75">
        <v>3597</v>
      </c>
      <c r="C494" s="12">
        <v>41057</v>
      </c>
      <c r="D494" s="12">
        <f t="shared" si="44"/>
        <v>41102</v>
      </c>
      <c r="E494" s="12">
        <f t="shared" si="45"/>
        <v>41117</v>
      </c>
      <c r="F494" s="47" t="s">
        <v>503</v>
      </c>
      <c r="G494" s="7" t="s">
        <v>756</v>
      </c>
      <c r="H494" s="7" t="s">
        <v>501</v>
      </c>
      <c r="I494" s="7" t="s">
        <v>501</v>
      </c>
      <c r="J494" s="8" t="s">
        <v>3922</v>
      </c>
      <c r="K494" s="8" t="s">
        <v>3992</v>
      </c>
      <c r="L494" s="8" t="s">
        <v>4014</v>
      </c>
      <c r="M494" s="9" t="str">
        <f>VLOOKUP(B494,SAOM!B$2:H1445,7,0)</f>
        <v>-</v>
      </c>
      <c r="N494" s="9">
        <v>4033</v>
      </c>
      <c r="O494" s="12" t="str">
        <f>VLOOKUP(B494,SAOM!B$2:I1445,8,0)</f>
        <v>-</v>
      </c>
      <c r="P494" s="12" t="e">
        <f>VLOOKUP(B494,AG_Lider!A$1:F1804,6,0)</f>
        <v>#N/A</v>
      </c>
      <c r="Q494" s="17" t="str">
        <f>VLOOKUP(B494,SAOM!B$2:J1445,9,0)</f>
        <v>Cinthia Caldas Rios</v>
      </c>
      <c r="R494" s="12" t="str">
        <f>VLOOKUP(B494,SAOM!B$2:K1891,10,0)</f>
        <v>Av. Afonso Lisboa, s/n</v>
      </c>
      <c r="S494" s="17" t="str">
        <f>VLOOKUP(B494,SAOM!B$2:L2171,11,0)</f>
        <v>33 3352-1403</v>
      </c>
      <c r="T494" s="33"/>
      <c r="U494" s="8" t="str">
        <f>VLOOKUP(B494,SAOM!B$2:M1751,12,0)</f>
        <v>-</v>
      </c>
      <c r="V494" s="12"/>
      <c r="W494" s="8"/>
      <c r="X494" s="39"/>
      <c r="Y494" s="41"/>
      <c r="Z494" s="105"/>
      <c r="AA494" s="42"/>
      <c r="AB494" s="8"/>
    </row>
    <row r="495" spans="1:28" s="61" customFormat="1">
      <c r="A495" s="43">
        <v>3598</v>
      </c>
      <c r="B495" s="75">
        <v>3598</v>
      </c>
      <c r="C495" s="12">
        <v>41057</v>
      </c>
      <c r="D495" s="12">
        <f t="shared" si="44"/>
        <v>41102</v>
      </c>
      <c r="E495" s="12">
        <f t="shared" si="45"/>
        <v>41117</v>
      </c>
      <c r="F495" s="47" t="s">
        <v>503</v>
      </c>
      <c r="G495" s="7" t="s">
        <v>756</v>
      </c>
      <c r="H495" s="7" t="s">
        <v>687</v>
      </c>
      <c r="I495" s="7" t="s">
        <v>687</v>
      </c>
      <c r="J495" s="8" t="s">
        <v>3926</v>
      </c>
      <c r="K495" s="8" t="s">
        <v>3993</v>
      </c>
      <c r="L495" s="8" t="s">
        <v>4015</v>
      </c>
      <c r="M495" s="9" t="str">
        <f>VLOOKUP(B495,SAOM!B$2:H1446,7,0)</f>
        <v>-</v>
      </c>
      <c r="N495" s="9">
        <v>4033</v>
      </c>
      <c r="O495" s="12" t="str">
        <f>VLOOKUP(B495,SAOM!B$2:I1446,8,0)</f>
        <v>-</v>
      </c>
      <c r="P495" s="12" t="e">
        <f>VLOOKUP(B495,AG_Lider!A$1:F1805,6,0)</f>
        <v>#N/A</v>
      </c>
      <c r="Q495" s="17" t="str">
        <f>VLOOKUP(B495,SAOM!B$2:J1446,9,0)</f>
        <v>Maria Aparecida Moraes Almeida</v>
      </c>
      <c r="R495" s="12" t="str">
        <f>VLOOKUP(B495,SAOM!B$2:K1892,10,0)</f>
        <v>Rua Bonfim, 135</v>
      </c>
      <c r="S495" s="17" t="str">
        <f>VLOOKUP(B495,SAOM!B$2:L2172,11,0)</f>
        <v>31 3867-5205</v>
      </c>
      <c r="T495" s="33"/>
      <c r="U495" s="8" t="str">
        <f>VLOOKUP(B495,SAOM!B$2:M1752,12,0)</f>
        <v>-</v>
      </c>
      <c r="V495" s="12"/>
      <c r="W495" s="8"/>
      <c r="X495" s="39"/>
      <c r="Y495" s="41"/>
      <c r="Z495" s="105"/>
      <c r="AA495" s="42"/>
      <c r="AB495" s="8"/>
    </row>
    <row r="496" spans="1:28" s="61" customFormat="1">
      <c r="A496" s="43">
        <v>3599</v>
      </c>
      <c r="B496" s="75">
        <v>3599</v>
      </c>
      <c r="C496" s="12">
        <v>41057</v>
      </c>
      <c r="D496" s="12">
        <f t="shared" si="44"/>
        <v>41102</v>
      </c>
      <c r="E496" s="12">
        <f t="shared" si="45"/>
        <v>41117</v>
      </c>
      <c r="F496" s="47" t="s">
        <v>503</v>
      </c>
      <c r="G496" s="7" t="s">
        <v>756</v>
      </c>
      <c r="H496" s="7" t="s">
        <v>687</v>
      </c>
      <c r="I496" s="7" t="s">
        <v>687</v>
      </c>
      <c r="J496" s="8" t="s">
        <v>3929</v>
      </c>
      <c r="K496" s="8" t="s">
        <v>3994</v>
      </c>
      <c r="L496" s="8" t="s">
        <v>4016</v>
      </c>
      <c r="M496" s="9" t="str">
        <f>VLOOKUP(B496,SAOM!B$2:H1447,7,0)</f>
        <v>-</v>
      </c>
      <c r="N496" s="9">
        <v>4033</v>
      </c>
      <c r="O496" s="12" t="str">
        <f>VLOOKUP(B496,SAOM!B$2:I1447,8,0)</f>
        <v>-</v>
      </c>
      <c r="P496" s="12" t="e">
        <f>VLOOKUP(B496,AG_Lider!A$1:F1806,6,0)</f>
        <v>#N/A</v>
      </c>
      <c r="Q496" s="17" t="str">
        <f>VLOOKUP(B496,SAOM!B$2:J1447,9,0)</f>
        <v>Fábio</v>
      </c>
      <c r="R496" s="12" t="str">
        <f>VLOOKUP(B496,SAOM!B$2:K1893,10,0)</f>
        <v>Rua Santa Rosa de Lima, 78 - Centro</v>
      </c>
      <c r="S496" s="17" t="str">
        <f>VLOOKUP(B496,SAOM!B$2:L2173,11,0)</f>
        <v>31 3577-7790</v>
      </c>
      <c r="T496" s="33"/>
      <c r="U496" s="8" t="str">
        <f>VLOOKUP(B496,SAOM!B$2:M1753,12,0)</f>
        <v>-</v>
      </c>
      <c r="V496" s="12"/>
      <c r="W496" s="8"/>
      <c r="X496" s="39"/>
      <c r="Y496" s="41"/>
      <c r="Z496" s="105"/>
      <c r="AA496" s="42"/>
      <c r="AB496" s="8"/>
    </row>
    <row r="497" spans="1:28" s="61" customFormat="1">
      <c r="A497" s="43">
        <v>3600</v>
      </c>
      <c r="B497" s="75">
        <v>3600</v>
      </c>
      <c r="C497" s="12">
        <v>41057</v>
      </c>
      <c r="D497" s="12">
        <f t="shared" si="44"/>
        <v>41102</v>
      </c>
      <c r="E497" s="12">
        <f t="shared" si="45"/>
        <v>41117</v>
      </c>
      <c r="F497" s="47" t="s">
        <v>503</v>
      </c>
      <c r="G497" s="7" t="s">
        <v>756</v>
      </c>
      <c r="H497" s="7" t="s">
        <v>501</v>
      </c>
      <c r="I497" s="7" t="s">
        <v>501</v>
      </c>
      <c r="J497" s="8" t="s">
        <v>3931</v>
      </c>
      <c r="K497" s="8" t="s">
        <v>3995</v>
      </c>
      <c r="L497" s="8" t="s">
        <v>4017</v>
      </c>
      <c r="M497" s="9" t="str">
        <f>VLOOKUP(B497,SAOM!B$2:H1448,7,0)</f>
        <v>-</v>
      </c>
      <c r="N497" s="9">
        <v>4033</v>
      </c>
      <c r="O497" s="12" t="str">
        <f>VLOOKUP(B497,SAOM!B$2:I1448,8,0)</f>
        <v>-</v>
      </c>
      <c r="P497" s="12" t="e">
        <f>VLOOKUP(B497,AG_Lider!A$1:F1807,6,0)</f>
        <v>#N/A</v>
      </c>
      <c r="Q497" s="17" t="str">
        <f>VLOOKUP(B497,SAOM!B$2:J1448,9,0)</f>
        <v>Maricélia Gianini Nerif</v>
      </c>
      <c r="R497" s="12" t="str">
        <f>VLOOKUP(B497,SAOM!B$2:K1894,10,0)</f>
        <v>Rua Jaíra Raposo Ramos, s/n</v>
      </c>
      <c r="S497" s="17" t="str">
        <f>VLOOKUP(B497,SAOM!B$2:L2174,11,0)</f>
        <v>35 3451-1442</v>
      </c>
      <c r="T497" s="33"/>
      <c r="U497" s="8" t="str">
        <f>VLOOKUP(B497,SAOM!B$2:M1754,12,0)</f>
        <v>-</v>
      </c>
      <c r="V497" s="12"/>
      <c r="W497" s="8"/>
      <c r="X497" s="39"/>
      <c r="Y497" s="41"/>
      <c r="Z497" s="105"/>
      <c r="AA497" s="42"/>
      <c r="AB497" s="8"/>
    </row>
    <row r="498" spans="1:28" s="61" customFormat="1">
      <c r="A498" s="43">
        <v>3601</v>
      </c>
      <c r="B498" s="75">
        <v>3601</v>
      </c>
      <c r="C498" s="12">
        <v>41057</v>
      </c>
      <c r="D498" s="12">
        <f t="shared" si="44"/>
        <v>41102</v>
      </c>
      <c r="E498" s="12">
        <f t="shared" si="45"/>
        <v>41117</v>
      </c>
      <c r="F498" s="47" t="s">
        <v>503</v>
      </c>
      <c r="G498" s="7" t="s">
        <v>756</v>
      </c>
      <c r="H498" s="7" t="s">
        <v>501</v>
      </c>
      <c r="I498" s="7" t="s">
        <v>501</v>
      </c>
      <c r="J498" s="8" t="s">
        <v>3935</v>
      </c>
      <c r="K498" s="8" t="s">
        <v>3996</v>
      </c>
      <c r="L498" s="8" t="s">
        <v>4018</v>
      </c>
      <c r="M498" s="9" t="str">
        <f>VLOOKUP(B498,SAOM!B$2:H1449,7,0)</f>
        <v>-</v>
      </c>
      <c r="N498" s="9">
        <v>4033</v>
      </c>
      <c r="O498" s="12" t="str">
        <f>VLOOKUP(B498,SAOM!B$2:I1449,8,0)</f>
        <v>-</v>
      </c>
      <c r="P498" s="12" t="e">
        <f>VLOOKUP(B498,AG_Lider!A$1:F1808,6,0)</f>
        <v>#N/A</v>
      </c>
      <c r="Q498" s="17" t="str">
        <f>VLOOKUP(B498,SAOM!B$2:J1449,9,0)</f>
        <v>Alex Portugal Correa</v>
      </c>
      <c r="R498" s="12" t="str">
        <f>VLOOKUP(B498,SAOM!B$2:K1895,10,0)</f>
        <v>Rua Gabriel Rodrigues , 11</v>
      </c>
      <c r="S498" s="17" t="str">
        <f>VLOOKUP(B498,SAOM!B$2:L2175,11,0)</f>
        <v>33 3314-8122</v>
      </c>
      <c r="T498" s="33"/>
      <c r="U498" s="8" t="str">
        <f>VLOOKUP(B498,SAOM!B$2:M1755,12,0)</f>
        <v>-</v>
      </c>
      <c r="V498" s="12"/>
      <c r="W498" s="8"/>
      <c r="X498" s="39"/>
      <c r="Y498" s="41"/>
      <c r="Z498" s="105"/>
      <c r="AA498" s="42"/>
      <c r="AB498" s="8"/>
    </row>
    <row r="499" spans="1:28" s="61" customFormat="1">
      <c r="A499" s="43">
        <v>3602</v>
      </c>
      <c r="B499" s="75">
        <v>3602</v>
      </c>
      <c r="C499" s="12">
        <v>41057</v>
      </c>
      <c r="D499" s="12">
        <f t="shared" si="44"/>
        <v>41102</v>
      </c>
      <c r="E499" s="12">
        <f t="shared" si="45"/>
        <v>41117</v>
      </c>
      <c r="F499" s="47" t="s">
        <v>503</v>
      </c>
      <c r="G499" s="7" t="s">
        <v>756</v>
      </c>
      <c r="H499" s="7" t="s">
        <v>687</v>
      </c>
      <c r="I499" s="7" t="s">
        <v>687</v>
      </c>
      <c r="J499" s="8" t="s">
        <v>3939</v>
      </c>
      <c r="K499" s="8" t="s">
        <v>3997</v>
      </c>
      <c r="L499" s="8" t="s">
        <v>4019</v>
      </c>
      <c r="M499" s="9" t="str">
        <f>VLOOKUP(B499,SAOM!B$2:H1450,7,0)</f>
        <v>-</v>
      </c>
      <c r="N499" s="9">
        <v>4033</v>
      </c>
      <c r="O499" s="12" t="str">
        <f>VLOOKUP(B499,SAOM!B$2:I1450,8,0)</f>
        <v>-</v>
      </c>
      <c r="P499" s="12" t="e">
        <f>VLOOKUP(B499,AG_Lider!A$1:F1809,6,0)</f>
        <v>#N/A</v>
      </c>
      <c r="Q499" s="17" t="str">
        <f>VLOOKUP(B499,SAOM!B$2:J1450,9,0)</f>
        <v>Célio Marcolino da Fonseca</v>
      </c>
      <c r="R499" s="12" t="str">
        <f>VLOOKUP(B499,SAOM!B$2:K1896,10,0)</f>
        <v>Rua Ezequiel Perdigão, 400</v>
      </c>
      <c r="S499" s="17" t="str">
        <f>VLOOKUP(B499,SAOM!B$2:L2176,11,0)</f>
        <v>31 3684-1226</v>
      </c>
      <c r="T499" s="33"/>
      <c r="U499" s="8" t="str">
        <f>VLOOKUP(B499,SAOM!B$2:M1756,12,0)</f>
        <v>-</v>
      </c>
      <c r="V499" s="12"/>
      <c r="W499" s="8"/>
      <c r="X499" s="39"/>
      <c r="Y499" s="41"/>
      <c r="Z499" s="105"/>
      <c r="AA499" s="42"/>
      <c r="AB499" s="8"/>
    </row>
    <row r="500" spans="1:28" s="61" customFormat="1">
      <c r="A500" s="43">
        <v>3603</v>
      </c>
      <c r="B500" s="75">
        <v>3603</v>
      </c>
      <c r="C500" s="12">
        <v>41057</v>
      </c>
      <c r="D500" s="12">
        <f t="shared" si="44"/>
        <v>41102</v>
      </c>
      <c r="E500" s="12">
        <f t="shared" si="45"/>
        <v>41117</v>
      </c>
      <c r="F500" s="47" t="s">
        <v>503</v>
      </c>
      <c r="G500" s="7" t="s">
        <v>756</v>
      </c>
      <c r="H500" s="7" t="s">
        <v>501</v>
      </c>
      <c r="I500" s="7" t="s">
        <v>501</v>
      </c>
      <c r="J500" s="8" t="s">
        <v>3943</v>
      </c>
      <c r="K500" s="8" t="s">
        <v>3998</v>
      </c>
      <c r="L500" s="8" t="s">
        <v>4020</v>
      </c>
      <c r="M500" s="9" t="str">
        <f>VLOOKUP(B500,SAOM!B$2:H1451,7,0)</f>
        <v>-</v>
      </c>
      <c r="N500" s="9">
        <v>4033</v>
      </c>
      <c r="O500" s="12" t="str">
        <f>VLOOKUP(B500,SAOM!B$2:I1451,8,0)</f>
        <v>-</v>
      </c>
      <c r="P500" s="12" t="e">
        <f>VLOOKUP(B500,AG_Lider!A$1:F1810,6,0)</f>
        <v>#N/A</v>
      </c>
      <c r="Q500" s="17" t="str">
        <f>VLOOKUP(B500,SAOM!B$2:J1451,9,0)</f>
        <v>Shirley Ambrósio Vieira Fialho</v>
      </c>
      <c r="R500" s="12" t="str">
        <f>VLOOKUP(B500,SAOM!B$2:K1897,10,0)</f>
        <v>Rua Plautino Soares, 110</v>
      </c>
      <c r="S500" s="17" t="str">
        <f>VLOOKUP(B500,SAOM!B$2:L2177,11,0)</f>
        <v>33 3233-1356</v>
      </c>
      <c r="T500" s="33"/>
      <c r="U500" s="8" t="str">
        <f>VLOOKUP(B500,SAOM!B$2:M1757,12,0)</f>
        <v>-</v>
      </c>
      <c r="V500" s="12"/>
      <c r="W500" s="8"/>
      <c r="X500" s="39"/>
      <c r="Y500" s="41"/>
      <c r="Z500" s="105"/>
      <c r="AA500" s="42"/>
      <c r="AB500" s="8"/>
    </row>
    <row r="501" spans="1:28" s="61" customFormat="1">
      <c r="A501" s="43">
        <v>3604</v>
      </c>
      <c r="B501" s="75">
        <v>3604</v>
      </c>
      <c r="C501" s="12">
        <v>41057</v>
      </c>
      <c r="D501" s="12">
        <f t="shared" si="44"/>
        <v>41102</v>
      </c>
      <c r="E501" s="12">
        <f t="shared" si="45"/>
        <v>41117</v>
      </c>
      <c r="F501" s="47" t="s">
        <v>503</v>
      </c>
      <c r="G501" s="7" t="s">
        <v>756</v>
      </c>
      <c r="H501" s="7" t="s">
        <v>501</v>
      </c>
      <c r="I501" s="7" t="s">
        <v>501</v>
      </c>
      <c r="J501" s="8" t="s">
        <v>3947</v>
      </c>
      <c r="K501" s="8" t="s">
        <v>3999</v>
      </c>
      <c r="L501" s="8" t="s">
        <v>4021</v>
      </c>
      <c r="M501" s="9" t="str">
        <f>VLOOKUP(B501,SAOM!B$2:H1452,7,0)</f>
        <v>-</v>
      </c>
      <c r="N501" s="9">
        <v>4033</v>
      </c>
      <c r="O501" s="12" t="str">
        <f>VLOOKUP(B501,SAOM!B$2:I1452,8,0)</f>
        <v>-</v>
      </c>
      <c r="P501" s="12" t="e">
        <f>VLOOKUP(B501,AG_Lider!A$1:F1811,6,0)</f>
        <v>#N/A</v>
      </c>
      <c r="Q501" s="17" t="str">
        <f>VLOOKUP(B501,SAOM!B$2:J1452,9,0)</f>
        <v>Aline Neves Paiva</v>
      </c>
      <c r="R501" s="12" t="str">
        <f>VLOOKUP(B501,SAOM!B$2:K1898,10,0)</f>
        <v>Rua Fernando Teodoro Martins, 85</v>
      </c>
      <c r="S501" s="17" t="str">
        <f>VLOOKUP(B501,SAOM!B$2:L2178,11,0)</f>
        <v>35 3242-1133</v>
      </c>
      <c r="T501" s="33"/>
      <c r="U501" s="8" t="str">
        <f>VLOOKUP(B501,SAOM!B$2:M1758,12,0)</f>
        <v>-</v>
      </c>
      <c r="V501" s="12"/>
      <c r="W501" s="8"/>
      <c r="X501" s="39"/>
      <c r="Y501" s="41"/>
      <c r="Z501" s="105"/>
      <c r="AA501" s="42"/>
      <c r="AB501" s="8"/>
    </row>
    <row r="502" spans="1:28" s="61" customFormat="1">
      <c r="A502" s="43">
        <v>3581</v>
      </c>
      <c r="B502" s="75">
        <v>3581</v>
      </c>
      <c r="C502" s="12">
        <v>41057</v>
      </c>
      <c r="D502" s="12">
        <f t="shared" si="44"/>
        <v>41102</v>
      </c>
      <c r="E502" s="12">
        <f t="shared" si="45"/>
        <v>41117</v>
      </c>
      <c r="F502" s="47" t="s">
        <v>503</v>
      </c>
      <c r="G502" s="7" t="s">
        <v>756</v>
      </c>
      <c r="H502" s="7" t="s">
        <v>501</v>
      </c>
      <c r="I502" s="7" t="s">
        <v>501</v>
      </c>
      <c r="J502" s="8" t="s">
        <v>3951</v>
      </c>
      <c r="K502" s="8" t="s">
        <v>4000</v>
      </c>
      <c r="L502" s="8" t="s">
        <v>4022</v>
      </c>
      <c r="M502" s="9" t="str">
        <f>VLOOKUP(B502,SAOM!B$2:H1453,7,0)</f>
        <v>-</v>
      </c>
      <c r="N502" s="9">
        <v>4033</v>
      </c>
      <c r="O502" s="12" t="str">
        <f>VLOOKUP(B502,SAOM!B$2:I1453,8,0)</f>
        <v>-</v>
      </c>
      <c r="P502" s="12" t="e">
        <f>VLOOKUP(B502,AG_Lider!A$1:F1812,6,0)</f>
        <v>#N/A</v>
      </c>
      <c r="Q502" s="17" t="str">
        <f>VLOOKUP(B502,SAOM!B$2:J1453,9,0)</f>
        <v>na Paula Queiroz</v>
      </c>
      <c r="R502" s="12" t="str">
        <f>VLOOKUP(B502,SAOM!B$2:K1899,10,0)</f>
        <v>Praça José Batista Marra, 375</v>
      </c>
      <c r="S502" s="17" t="str">
        <f>VLOOKUP(B502,SAOM!B$2:L2179,11,0)</f>
        <v>34 3811-2070</v>
      </c>
      <c r="T502" s="33"/>
      <c r="U502" s="8" t="str">
        <f>VLOOKUP(B502,SAOM!B$2:M1759,12,0)</f>
        <v>-</v>
      </c>
      <c r="V502" s="12"/>
      <c r="W502" s="8"/>
      <c r="X502" s="39"/>
      <c r="Y502" s="41"/>
      <c r="Z502" s="105"/>
      <c r="AA502" s="42"/>
      <c r="AB502" s="8"/>
    </row>
    <row r="503" spans="1:28" s="61" customFormat="1">
      <c r="A503" s="43">
        <v>3583</v>
      </c>
      <c r="B503" s="75">
        <v>3583</v>
      </c>
      <c r="C503" s="12">
        <v>41057</v>
      </c>
      <c r="D503" s="12">
        <f t="shared" si="44"/>
        <v>41102</v>
      </c>
      <c r="E503" s="12">
        <f t="shared" si="45"/>
        <v>41117</v>
      </c>
      <c r="F503" s="47" t="s">
        <v>503</v>
      </c>
      <c r="G503" s="7" t="s">
        <v>756</v>
      </c>
      <c r="H503" s="7" t="s">
        <v>501</v>
      </c>
      <c r="I503" s="7" t="s">
        <v>501</v>
      </c>
      <c r="J503" s="8" t="s">
        <v>3954</v>
      </c>
      <c r="K503" s="8" t="s">
        <v>4001</v>
      </c>
      <c r="L503" s="8" t="s">
        <v>4023</v>
      </c>
      <c r="M503" s="9" t="str">
        <f>VLOOKUP(B503,SAOM!B$2:H1454,7,0)</f>
        <v>-</v>
      </c>
      <c r="N503" s="9">
        <v>4033</v>
      </c>
      <c r="O503" s="12" t="str">
        <f>VLOOKUP(B503,SAOM!B$2:I1454,8,0)</f>
        <v>-</v>
      </c>
      <c r="P503" s="12" t="e">
        <f>VLOOKUP(B503,AG_Lider!A$1:F1813,6,0)</f>
        <v>#N/A</v>
      </c>
      <c r="Q503" s="17" t="str">
        <f>VLOOKUP(B503,SAOM!B$2:J1454,9,0)</f>
        <v>Marisia Muniz Alves de Aguiar</v>
      </c>
      <c r="R503" s="12" t="str">
        <f>VLOOKUP(B503,SAOM!B$2:K1900,10,0)</f>
        <v>Pedro Claudio Conrado, s/n</v>
      </c>
      <c r="S503" s="17" t="str">
        <f>VLOOKUP(B503,SAOM!B$2:L2180,11,0)</f>
        <v>33 3378-4133</v>
      </c>
      <c r="T503" s="33"/>
      <c r="U503" s="8" t="str">
        <f>VLOOKUP(B503,SAOM!B$2:M1760,12,0)</f>
        <v>-</v>
      </c>
      <c r="V503" s="12"/>
      <c r="W503" s="8"/>
      <c r="X503" s="39"/>
      <c r="Y503" s="41"/>
      <c r="Z503" s="105"/>
      <c r="AA503" s="42"/>
      <c r="AB503" s="8"/>
    </row>
    <row r="504" spans="1:28" s="61" customFormat="1">
      <c r="A504" s="43">
        <v>3584</v>
      </c>
      <c r="B504" s="75">
        <v>3584</v>
      </c>
      <c r="C504" s="12">
        <v>41057</v>
      </c>
      <c r="D504" s="12">
        <f t="shared" si="44"/>
        <v>41102</v>
      </c>
      <c r="E504" s="12">
        <f t="shared" si="45"/>
        <v>41117</v>
      </c>
      <c r="F504" s="47" t="s">
        <v>503</v>
      </c>
      <c r="G504" s="7" t="s">
        <v>756</v>
      </c>
      <c r="H504" s="7" t="s">
        <v>687</v>
      </c>
      <c r="I504" s="7" t="s">
        <v>687</v>
      </c>
      <c r="J504" s="8" t="s">
        <v>3958</v>
      </c>
      <c r="K504" s="8" t="s">
        <v>4002</v>
      </c>
      <c r="L504" s="8" t="s">
        <v>4024</v>
      </c>
      <c r="M504" s="9" t="str">
        <f>VLOOKUP(B504,SAOM!B$2:H1455,7,0)</f>
        <v>-</v>
      </c>
      <c r="N504" s="9">
        <v>4033</v>
      </c>
      <c r="O504" s="12" t="str">
        <f>VLOOKUP(B504,SAOM!B$2:I1455,8,0)</f>
        <v>-</v>
      </c>
      <c r="P504" s="12" t="e">
        <f>VLOOKUP(B504,AG_Lider!A$1:F1814,6,0)</f>
        <v>#N/A</v>
      </c>
      <c r="Q504" s="17" t="str">
        <f>VLOOKUP(B504,SAOM!B$2:J1455,9,0)</f>
        <v>Antônio Aureo</v>
      </c>
      <c r="R504" s="12" t="str">
        <f>VLOOKUP(B504,SAOM!B$2:K1901,10,0)</f>
        <v>Rua Coronel João José, 58</v>
      </c>
      <c r="S504" s="17" t="str">
        <f>VLOOKUP(B504,SAOM!B$2:L2181,11,0)</f>
        <v>31 3883-5288</v>
      </c>
      <c r="T504" s="33"/>
      <c r="U504" s="8" t="str">
        <f>VLOOKUP(B504,SAOM!B$2:M1761,12,0)</f>
        <v>-</v>
      </c>
      <c r="V504" s="12"/>
      <c r="W504" s="8"/>
      <c r="X504" s="39"/>
      <c r="Y504" s="41"/>
      <c r="Z504" s="105"/>
      <c r="AA504" s="42"/>
      <c r="AB504" s="8"/>
    </row>
    <row r="505" spans="1:28" s="61" customFormat="1">
      <c r="A505" s="43">
        <v>3585</v>
      </c>
      <c r="B505" s="75">
        <v>3585</v>
      </c>
      <c r="C505" s="12">
        <v>41057</v>
      </c>
      <c r="D505" s="12">
        <f t="shared" si="44"/>
        <v>41102</v>
      </c>
      <c r="E505" s="12">
        <f t="shared" si="45"/>
        <v>41117</v>
      </c>
      <c r="F505" s="47" t="s">
        <v>503</v>
      </c>
      <c r="G505" s="7" t="s">
        <v>756</v>
      </c>
      <c r="H505" s="7" t="s">
        <v>501</v>
      </c>
      <c r="I505" s="7" t="s">
        <v>501</v>
      </c>
      <c r="J505" s="8" t="s">
        <v>3960</v>
      </c>
      <c r="K505" s="8" t="s">
        <v>4003</v>
      </c>
      <c r="L505" s="8" t="s">
        <v>4025</v>
      </c>
      <c r="M505" s="9" t="str">
        <f>VLOOKUP(B505,SAOM!B$2:H1456,7,0)</f>
        <v>SES-RITO-3585</v>
      </c>
      <c r="N505" s="9">
        <v>4033</v>
      </c>
      <c r="O505" s="12" t="str">
        <f>VLOOKUP(B505,SAOM!B$2:I1456,8,0)</f>
        <v>-</v>
      </c>
      <c r="P505" s="12" t="e">
        <f>VLOOKUP(B505,AG_Lider!A$1:F1815,6,0)</f>
        <v>#N/A</v>
      </c>
      <c r="Q505" s="17" t="str">
        <f>VLOOKUP(B505,SAOM!B$2:J1456,9,0)</f>
        <v>Elvira Cristina Figueiredo</v>
      </c>
      <c r="R505" s="12" t="str">
        <f>VLOOKUP(B505,SAOM!B$2:K1902,10,0)</f>
        <v>Rua Esperidião, 377</v>
      </c>
      <c r="S505" s="17" t="str">
        <f>VLOOKUP(B505,SAOM!B$2:L2182,11,0)</f>
        <v>32 3283-1620</v>
      </c>
      <c r="T505" s="33"/>
      <c r="U505" s="8" t="str">
        <f>VLOOKUP(B505,SAOM!B$2:M1762,12,0)</f>
        <v>-</v>
      </c>
      <c r="V505" s="12"/>
      <c r="W505" s="8"/>
      <c r="X505" s="39"/>
      <c r="Y505" s="41"/>
      <c r="Z505" s="105"/>
      <c r="AA505" s="42"/>
      <c r="AB505" s="8"/>
    </row>
    <row r="506" spans="1:28" s="61" customFormat="1">
      <c r="A506" s="43">
        <v>3586</v>
      </c>
      <c r="B506" s="75">
        <v>3586</v>
      </c>
      <c r="C506" s="12">
        <v>41057</v>
      </c>
      <c r="D506" s="12">
        <f t="shared" si="44"/>
        <v>41102</v>
      </c>
      <c r="E506" s="12">
        <f t="shared" si="45"/>
        <v>41117</v>
      </c>
      <c r="F506" s="47" t="s">
        <v>503</v>
      </c>
      <c r="G506" s="7" t="s">
        <v>756</v>
      </c>
      <c r="H506" s="7" t="s">
        <v>501</v>
      </c>
      <c r="I506" s="7" t="s">
        <v>501</v>
      </c>
      <c r="J506" s="8" t="s">
        <v>3964</v>
      </c>
      <c r="K506" s="8" t="s">
        <v>4004</v>
      </c>
      <c r="L506" s="8" t="s">
        <v>4026</v>
      </c>
      <c r="M506" s="9" t="str">
        <f>VLOOKUP(B506,SAOM!B$2:H1457,7,0)</f>
        <v>-</v>
      </c>
      <c r="N506" s="9">
        <v>4033</v>
      </c>
      <c r="O506" s="12" t="str">
        <f>VLOOKUP(B506,SAOM!B$2:I1457,8,0)</f>
        <v>-</v>
      </c>
      <c r="P506" s="12" t="e">
        <f>VLOOKUP(B506,AG_Lider!A$1:F1816,6,0)</f>
        <v>#N/A</v>
      </c>
      <c r="Q506" s="17" t="str">
        <f>VLOOKUP(B506,SAOM!B$2:J1457,9,0)</f>
        <v>Marcel Morengui Sinicio</v>
      </c>
      <c r="R506" s="12" t="str">
        <f>VLOOKUP(B506,SAOM!B$2:K1903,10,0)</f>
        <v>Rua Cristo Rei, 188</v>
      </c>
      <c r="S506" s="17" t="str">
        <f>VLOOKUP(B506,SAOM!B$2:L2183,11,0)</f>
        <v>34 3351 3739</v>
      </c>
      <c r="T506" s="33"/>
      <c r="U506" s="8" t="str">
        <f>VLOOKUP(B506,SAOM!B$2:M1763,12,0)</f>
        <v>-</v>
      </c>
      <c r="V506" s="12"/>
      <c r="W506" s="8"/>
      <c r="X506" s="39"/>
      <c r="Y506" s="41"/>
      <c r="Z506" s="105"/>
      <c r="AA506" s="42"/>
      <c r="AB506" s="8"/>
    </row>
    <row r="507" spans="1:28" s="61" customFormat="1">
      <c r="A507" s="43">
        <v>3592</v>
      </c>
      <c r="B507" s="75">
        <v>3592</v>
      </c>
      <c r="C507" s="12">
        <v>41058</v>
      </c>
      <c r="D507" s="12">
        <f t="shared" si="44"/>
        <v>41103</v>
      </c>
      <c r="E507" s="12">
        <f t="shared" si="45"/>
        <v>41118</v>
      </c>
      <c r="F507" s="47" t="s">
        <v>503</v>
      </c>
      <c r="G507" s="7" t="s">
        <v>519</v>
      </c>
      <c r="H507" s="7" t="s">
        <v>501</v>
      </c>
      <c r="I507" s="7" t="s">
        <v>503</v>
      </c>
      <c r="J507" s="8" t="s">
        <v>3968</v>
      </c>
      <c r="K507" s="8" t="s">
        <v>4005</v>
      </c>
      <c r="L507" s="8" t="s">
        <v>4027</v>
      </c>
      <c r="M507" s="9" t="str">
        <f>VLOOKUP(B507,SAOM!B$2:H1458,7,0)</f>
        <v>SES-SADO-3592</v>
      </c>
      <c r="N507" s="9">
        <v>4033</v>
      </c>
      <c r="O507" s="12">
        <f>VLOOKUP(B507,SAOM!B$2:I1458,8,0)</f>
        <v>41087</v>
      </c>
      <c r="P507" s="12" t="e">
        <f>VLOOKUP(B507,AG_Lider!A$1:F1817,6,0)</f>
        <v>#N/A</v>
      </c>
      <c r="Q507" s="17" t="str">
        <f>VLOOKUP(B507,SAOM!B$2:J1458,9,0)</f>
        <v>Maria Nazaré Lacerda</v>
      </c>
      <c r="R507" s="12" t="str">
        <f>VLOOKUP(B507,SAOM!B$2:K1904,10,0)</f>
        <v>Rua 21 de Abril, 19 -Fundos</v>
      </c>
      <c r="S507" s="17" t="str">
        <f>VLOOKUP(B507,SAOM!B$2:L2184,11,0)</f>
        <v>32 3556-1165</v>
      </c>
      <c r="T507" s="33"/>
      <c r="U507" s="8" t="str">
        <f>VLOOKUP(B507,SAOM!B$2:M1764,12,0)</f>
        <v>00:20:0e:10:51:f1</v>
      </c>
      <c r="V507" s="12">
        <v>41087</v>
      </c>
      <c r="W507" s="8" t="s">
        <v>1979</v>
      </c>
      <c r="X507" s="39">
        <v>41087</v>
      </c>
      <c r="Y507" s="41"/>
      <c r="Z507" s="105"/>
      <c r="AA507" s="42">
        <v>41087</v>
      </c>
      <c r="AB507" t="s">
        <v>4867</v>
      </c>
    </row>
    <row r="508" spans="1:28" s="61" customFormat="1">
      <c r="A508" s="43">
        <v>3591</v>
      </c>
      <c r="B508" s="75">
        <v>3591</v>
      </c>
      <c r="C508" s="12">
        <v>41058</v>
      </c>
      <c r="D508" s="12">
        <f t="shared" si="44"/>
        <v>41103</v>
      </c>
      <c r="E508" s="12">
        <f t="shared" si="45"/>
        <v>41118</v>
      </c>
      <c r="F508" s="47" t="s">
        <v>503</v>
      </c>
      <c r="G508" s="7" t="s">
        <v>519</v>
      </c>
      <c r="H508" s="7" t="s">
        <v>501</v>
      </c>
      <c r="I508" s="7" t="s">
        <v>503</v>
      </c>
      <c r="J508" s="8" t="s">
        <v>3972</v>
      </c>
      <c r="K508" s="8" t="s">
        <v>4006</v>
      </c>
      <c r="L508" s="8" t="s">
        <v>4028</v>
      </c>
      <c r="M508" s="9" t="str">
        <f>VLOOKUP(B508,SAOM!B$2:H1459,7,0)</f>
        <v>SES-SARO-3591</v>
      </c>
      <c r="N508" s="9">
        <v>4033</v>
      </c>
      <c r="O508" s="12">
        <f>VLOOKUP(B508,SAOM!B$2:I1459,8,0)</f>
        <v>41087</v>
      </c>
      <c r="P508" s="12" t="e">
        <f>VLOOKUP(B508,AG_Lider!A$1:F1818,6,0)</f>
        <v>#N/A</v>
      </c>
      <c r="Q508" s="17" t="str">
        <f>VLOOKUP(B508,SAOM!B$2:J1459,9,0)</f>
        <v>Paula Adriana Souza</v>
      </c>
      <c r="R508" s="12" t="str">
        <f>VLOOKUP(B508,SAOM!B$2:K1905,10,0)</f>
        <v>Praça Nazário Antunes, 28</v>
      </c>
      <c r="S508" s="17" t="str">
        <f>VLOOKUP(B508,SAOM!B$2:L2185,11,0)</f>
        <v>38 3824-8193</v>
      </c>
      <c r="T508" s="33"/>
      <c r="U508" s="8" t="str">
        <f>VLOOKUP(B508,SAOM!B$2:M1765,12,0)</f>
        <v>00:20:0e:10:4c:9b</v>
      </c>
      <c r="V508" s="12">
        <v>41087</v>
      </c>
      <c r="W508" s="8" t="s">
        <v>4905</v>
      </c>
      <c r="X508" s="39">
        <v>41087</v>
      </c>
      <c r="Y508" s="41"/>
      <c r="Z508" s="105"/>
      <c r="AA508" s="42">
        <v>41087</v>
      </c>
      <c r="AB508" s="8" t="s">
        <v>4907</v>
      </c>
    </row>
    <row r="509" spans="1:28" s="61" customFormat="1">
      <c r="A509" s="43">
        <v>3589</v>
      </c>
      <c r="B509" s="75">
        <v>3589</v>
      </c>
      <c r="C509" s="12">
        <v>41058</v>
      </c>
      <c r="D509" s="12">
        <f t="shared" si="44"/>
        <v>41103</v>
      </c>
      <c r="E509" s="12">
        <f t="shared" si="45"/>
        <v>41118</v>
      </c>
      <c r="F509" s="47" t="s">
        <v>503</v>
      </c>
      <c r="G509" s="7" t="s">
        <v>756</v>
      </c>
      <c r="H509" s="7" t="s">
        <v>687</v>
      </c>
      <c r="I509" s="7" t="s">
        <v>687</v>
      </c>
      <c r="J509" s="8" t="s">
        <v>3976</v>
      </c>
      <c r="K509" s="8" t="s">
        <v>4007</v>
      </c>
      <c r="L509" s="8" t="s">
        <v>4029</v>
      </c>
      <c r="M509" s="9" t="str">
        <f>VLOOKUP(B509,SAOM!B$2:H1460,7,0)</f>
        <v>-</v>
      </c>
      <c r="N509" s="9">
        <v>4033</v>
      </c>
      <c r="O509" s="12" t="str">
        <f>VLOOKUP(B509,SAOM!B$2:I1460,8,0)</f>
        <v>-</v>
      </c>
      <c r="P509" s="12" t="e">
        <f>VLOOKUP(B509,AG_Lider!A$1:F1819,6,0)</f>
        <v>#N/A</v>
      </c>
      <c r="Q509" s="17" t="str">
        <f>VLOOKUP(B509,SAOM!B$2:J1460,9,0)</f>
        <v>Evangeline Silveira Lage Lott</v>
      </c>
      <c r="R509" s="12" t="str">
        <f>VLOOKUP(B509,SAOM!B$2:K1906,10,0)</f>
        <v>Avenida José Mariano Pires, 209</v>
      </c>
      <c r="S509" s="17" t="str">
        <f>VLOOKUP(B509,SAOM!B$2:L2186,11,0)</f>
        <v>31 3838-1340</v>
      </c>
      <c r="T509" s="33"/>
      <c r="U509" s="8" t="str">
        <f>VLOOKUP(B509,SAOM!B$2:M1766,12,0)</f>
        <v>-</v>
      </c>
      <c r="V509" s="12"/>
      <c r="W509" s="8"/>
      <c r="X509" s="39"/>
      <c r="Y509" s="41"/>
      <c r="Z509" s="105"/>
      <c r="AA509" s="42"/>
      <c r="AB509" s="8"/>
    </row>
    <row r="510" spans="1:28" s="61" customFormat="1">
      <c r="A510" s="43">
        <v>3588</v>
      </c>
      <c r="B510" s="75">
        <v>3588</v>
      </c>
      <c r="C510" s="12">
        <v>41058</v>
      </c>
      <c r="D510" s="12">
        <f t="shared" si="44"/>
        <v>41103</v>
      </c>
      <c r="E510" s="12">
        <f t="shared" si="45"/>
        <v>41118</v>
      </c>
      <c r="F510" s="47" t="s">
        <v>503</v>
      </c>
      <c r="G510" s="7" t="s">
        <v>756</v>
      </c>
      <c r="H510" s="7" t="s">
        <v>501</v>
      </c>
      <c r="I510" s="7" t="s">
        <v>501</v>
      </c>
      <c r="J510" s="8" t="s">
        <v>3980</v>
      </c>
      <c r="K510" s="8" t="s">
        <v>4008</v>
      </c>
      <c r="L510" s="8" t="s">
        <v>4030</v>
      </c>
      <c r="M510" s="9" t="str">
        <f>VLOOKUP(B510,SAOM!B$2:H1461,7,0)</f>
        <v>-</v>
      </c>
      <c r="N510" s="9">
        <v>4033</v>
      </c>
      <c r="O510" s="12" t="str">
        <f>VLOOKUP(B510,SAOM!B$2:I1461,8,0)</f>
        <v>-</v>
      </c>
      <c r="P510" s="12" t="e">
        <f>VLOOKUP(B510,AG_Lider!A$1:F1820,6,0)</f>
        <v>#N/A</v>
      </c>
      <c r="Q510" s="17" t="str">
        <f>VLOOKUP(B510,SAOM!B$2:J1461,9,0)</f>
        <v>Eliziane Romeiro Dias</v>
      </c>
      <c r="R510" s="12" t="str">
        <f>VLOOKUP(B510,SAOM!B$2:K1907,10,0)</f>
        <v>Rua Milton Vieira Campos</v>
      </c>
      <c r="S510" s="17" t="str">
        <f>VLOOKUP(B510,SAOM!B$2:L2187,11,0)</f>
        <v>31 3875-1387</v>
      </c>
      <c r="T510" s="33"/>
      <c r="U510" s="8" t="str">
        <f>VLOOKUP(B510,SAOM!B$2:M1767,12,0)</f>
        <v>-</v>
      </c>
      <c r="V510" s="12"/>
      <c r="W510" s="8"/>
      <c r="X510" s="39"/>
      <c r="Y510" s="41"/>
      <c r="Z510" s="105"/>
      <c r="AA510" s="42"/>
      <c r="AB510" s="8"/>
    </row>
    <row r="511" spans="1:28" s="61" customFormat="1">
      <c r="A511" s="43">
        <v>3611</v>
      </c>
      <c r="B511" s="75">
        <v>3611</v>
      </c>
      <c r="C511" s="12">
        <v>41057</v>
      </c>
      <c r="D511" s="12">
        <f t="shared" si="44"/>
        <v>41102</v>
      </c>
      <c r="E511" s="12">
        <f t="shared" si="45"/>
        <v>41117</v>
      </c>
      <c r="F511" s="47" t="s">
        <v>503</v>
      </c>
      <c r="G511" s="7" t="s">
        <v>756</v>
      </c>
      <c r="H511" s="7" t="s">
        <v>501</v>
      </c>
      <c r="I511" s="7" t="s">
        <v>501</v>
      </c>
      <c r="J511" s="8" t="s">
        <v>3844</v>
      </c>
      <c r="K511" s="8" t="s">
        <v>3987</v>
      </c>
      <c r="L511" s="8" t="s">
        <v>4009</v>
      </c>
      <c r="M511" s="9" t="str">
        <f>VLOOKUP(B511,SAOM!B$2:H1462,7,0)</f>
        <v>-</v>
      </c>
      <c r="N511" s="9">
        <v>4033</v>
      </c>
      <c r="O511" s="12" t="str">
        <f>VLOOKUP(B511,SAOM!B$2:I1462,8,0)</f>
        <v>-</v>
      </c>
      <c r="P511" s="12" t="e">
        <f>VLOOKUP(B511,AG_Lider!A$1:F1821,6,0)</f>
        <v>#N/A</v>
      </c>
      <c r="Q511" s="17" t="str">
        <f>VLOOKUP(B511,SAOM!B$2:J1462,9,0)</f>
        <v>Fernanda Fernandes Vieira // Valnete de Olive</v>
      </c>
      <c r="R511" s="12" t="str">
        <f>VLOOKUP(B511,SAOM!B$2:K1908,10,0)</f>
        <v>Rua José Francisco Paes, 320</v>
      </c>
      <c r="S511" s="17" t="str">
        <f>VLOOKUP(B511,SAOM!B$2:L2188,11,0)</f>
        <v>32 3333-4121</v>
      </c>
      <c r="T511" s="33"/>
      <c r="U511" s="8" t="str">
        <f>VLOOKUP(B511,SAOM!B$2:M1768,12,0)</f>
        <v>-</v>
      </c>
      <c r="V511" s="12"/>
      <c r="W511" s="8"/>
      <c r="X511" s="39"/>
      <c r="Y511" s="41"/>
      <c r="Z511" s="105"/>
      <c r="AA511" s="42"/>
      <c r="AB511" s="8"/>
    </row>
    <row r="512" spans="1:28" s="61" customFormat="1">
      <c r="A512" s="43">
        <v>3582</v>
      </c>
      <c r="B512" s="75">
        <v>3582</v>
      </c>
      <c r="C512" s="12">
        <v>41057</v>
      </c>
      <c r="D512" s="12">
        <f t="shared" ref="D512:D514" si="46">C512+45</f>
        <v>41102</v>
      </c>
      <c r="E512" s="12">
        <f t="shared" ref="E512:E514" si="47">C512+60</f>
        <v>41117</v>
      </c>
      <c r="F512" s="47" t="s">
        <v>503</v>
      </c>
      <c r="G512" s="7" t="s">
        <v>756</v>
      </c>
      <c r="H512" s="7" t="s">
        <v>501</v>
      </c>
      <c r="I512" s="7" t="s">
        <v>501</v>
      </c>
      <c r="J512" s="8" t="s">
        <v>4069</v>
      </c>
      <c r="K512" s="8" t="s">
        <v>4079</v>
      </c>
      <c r="L512" s="8" t="s">
        <v>4080</v>
      </c>
      <c r="M512" s="9" t="str">
        <f>VLOOKUP(B512,SAOM!B$2:H1463,7,0)</f>
        <v>-</v>
      </c>
      <c r="N512" s="9">
        <v>4033</v>
      </c>
      <c r="O512" s="12" t="str">
        <f>VLOOKUP(B512,SAOM!B$2:I1463,8,0)</f>
        <v>-</v>
      </c>
      <c r="P512" s="12" t="e">
        <f>VLOOKUP(B512,AG_Lider!A$1:F1822,6,0)</f>
        <v>#N/A</v>
      </c>
      <c r="Q512" s="17" t="str">
        <f>VLOOKUP(B512,SAOM!B$2:J1463,9,0)</f>
        <v>Daniela Gandra de Carvalho</v>
      </c>
      <c r="R512" s="12" t="str">
        <f>VLOOKUP(B512,SAOM!B$2:K1909,10,0)</f>
        <v>Rua Professor Eloy Lacerda, 141 - Centro</v>
      </c>
      <c r="S512" s="17" t="str">
        <f>VLOOKUP(B512,SAOM!B$2:L2189,11,0)</f>
        <v>31 3722-1210</v>
      </c>
      <c r="T512" s="33"/>
      <c r="U512" s="8" t="str">
        <f>VLOOKUP(B512,SAOM!B$2:M1769,12,0)</f>
        <v>-</v>
      </c>
      <c r="V512" s="12"/>
      <c r="W512" s="8"/>
      <c r="X512" s="39"/>
      <c r="Y512" s="41"/>
      <c r="Z512" s="105"/>
      <c r="AA512" s="42"/>
      <c r="AB512" s="8"/>
    </row>
    <row r="513" spans="1:28" s="61" customFormat="1">
      <c r="A513" s="43">
        <v>3641</v>
      </c>
      <c r="B513" s="75">
        <v>3641</v>
      </c>
      <c r="C513" s="12">
        <v>41060</v>
      </c>
      <c r="D513" s="12">
        <f t="shared" si="46"/>
        <v>41105</v>
      </c>
      <c r="E513" s="12">
        <f t="shared" si="47"/>
        <v>41120</v>
      </c>
      <c r="F513" s="47" t="s">
        <v>503</v>
      </c>
      <c r="G513" s="7" t="s">
        <v>756</v>
      </c>
      <c r="H513" s="7" t="s">
        <v>501</v>
      </c>
      <c r="I513" s="7" t="s">
        <v>501</v>
      </c>
      <c r="J513" s="8" t="s">
        <v>1572</v>
      </c>
      <c r="K513" s="8" t="s">
        <v>4081</v>
      </c>
      <c r="L513" s="8" t="s">
        <v>4082</v>
      </c>
      <c r="M513" s="9" t="str">
        <f>VLOOKUP(B513,SAOM!B$2:H1464,7,0)</f>
        <v>-</v>
      </c>
      <c r="N513" s="9">
        <v>4033</v>
      </c>
      <c r="O513" s="12" t="str">
        <f>VLOOKUP(B513,SAOM!B$2:I1464,8,0)</f>
        <v>-</v>
      </c>
      <c r="P513" s="12" t="e">
        <f>VLOOKUP(B513,AG_Lider!A$1:F1823,6,0)</f>
        <v>#N/A</v>
      </c>
      <c r="Q513" s="17" t="str">
        <f>VLOOKUP(B513,SAOM!B$2:J1464,9,0)</f>
        <v>Fernando</v>
      </c>
      <c r="R513" s="12" t="str">
        <f>VLOOKUP(B513,SAOM!B$2:K1910,10,0)</f>
        <v xml:space="preserve">Avenida Marechal Deodoro da FOnseca, 546 - Almoxarifado </v>
      </c>
      <c r="S513" s="17" t="str">
        <f>VLOOKUP(B513,SAOM!B$2:L2190,11,0)</f>
        <v>(38)3629-4300</v>
      </c>
      <c r="T513" s="33"/>
      <c r="U513" s="8" t="str">
        <f>VLOOKUP(B513,SAOM!B$2:M1770,12,0)</f>
        <v>-</v>
      </c>
      <c r="V513" s="12"/>
      <c r="W513" s="8"/>
      <c r="X513" s="39"/>
      <c r="Y513" s="41"/>
      <c r="Z513" s="105"/>
      <c r="AA513" s="42"/>
      <c r="AB513" s="8"/>
    </row>
    <row r="514" spans="1:28" s="61" customFormat="1">
      <c r="A514" s="43">
        <v>3560</v>
      </c>
      <c r="B514" s="75">
        <v>3560</v>
      </c>
      <c r="C514" s="12">
        <v>41060</v>
      </c>
      <c r="D514" s="12">
        <f t="shared" si="46"/>
        <v>41105</v>
      </c>
      <c r="E514" s="12">
        <f t="shared" si="47"/>
        <v>41120</v>
      </c>
      <c r="F514" s="47" t="s">
        <v>503</v>
      </c>
      <c r="G514" s="7" t="s">
        <v>756</v>
      </c>
      <c r="H514" s="7" t="s">
        <v>501</v>
      </c>
      <c r="I514" s="7" t="s">
        <v>501</v>
      </c>
      <c r="J514" s="8" t="s">
        <v>1927</v>
      </c>
      <c r="K514" s="8" t="s">
        <v>4083</v>
      </c>
      <c r="L514" s="8" t="s">
        <v>4084</v>
      </c>
      <c r="M514" s="9" t="str">
        <f>VLOOKUP(B514,SAOM!B$2:H1465,7,0)</f>
        <v>-</v>
      </c>
      <c r="N514" s="9">
        <v>4033</v>
      </c>
      <c r="O514" s="12" t="str">
        <f>VLOOKUP(B514,SAOM!B$2:I1465,8,0)</f>
        <v>-</v>
      </c>
      <c r="P514" s="12" t="e">
        <f>VLOOKUP(B514,AG_Lider!A$1:F1824,6,0)</f>
        <v>#N/A</v>
      </c>
      <c r="Q514" s="17" t="str">
        <f>VLOOKUP(B514,SAOM!B$2:J1465,9,0)</f>
        <v>Saulo/Daniel</v>
      </c>
      <c r="R514" s="12" t="str">
        <f>VLOOKUP(B514,SAOM!B$2:K1911,10,0)</f>
        <v xml:space="preserve">	Rua São João da Ponte, 409 - Escritorio Microrregional  - Centro</v>
      </c>
      <c r="S514" s="17" t="str">
        <f>VLOOKUP(B514,SAOM!B$2:L2191,11,0)</f>
        <v>(38) 3821-5745</v>
      </c>
      <c r="T514" s="33"/>
      <c r="U514" s="8" t="str">
        <f>VLOOKUP(B514,SAOM!B$2:M1771,12,0)</f>
        <v>-</v>
      </c>
      <c r="V514" s="12"/>
      <c r="W514" s="8"/>
      <c r="X514" s="39"/>
      <c r="Y514" s="41"/>
      <c r="Z514" s="105"/>
      <c r="AA514" s="42"/>
      <c r="AB514" s="8"/>
    </row>
    <row r="515" spans="1:28" s="61" customFormat="1">
      <c r="A515" s="43">
        <v>3767</v>
      </c>
      <c r="B515" s="75">
        <v>3767</v>
      </c>
      <c r="C515" s="12">
        <v>41073</v>
      </c>
      <c r="D515" s="12">
        <f t="shared" ref="D515:D544" si="48">C515+45</f>
        <v>41118</v>
      </c>
      <c r="E515" s="12">
        <f t="shared" ref="E515:E544" si="49">C515+60</f>
        <v>41133</v>
      </c>
      <c r="F515" s="47" t="s">
        <v>503</v>
      </c>
      <c r="G515" s="7" t="s">
        <v>756</v>
      </c>
      <c r="H515" s="7" t="s">
        <v>687</v>
      </c>
      <c r="I515" s="7" t="s">
        <v>687</v>
      </c>
      <c r="J515" s="8" t="s">
        <v>4140</v>
      </c>
      <c r="K515" s="8" t="s">
        <v>4248</v>
      </c>
      <c r="L515" s="8" t="s">
        <v>4249</v>
      </c>
      <c r="M515" s="9" t="str">
        <f>VLOOKUP(B515,SAOM!B$2:H1466,7,0)</f>
        <v>-</v>
      </c>
      <c r="N515" s="9">
        <v>4033</v>
      </c>
      <c r="O515" s="12" t="str">
        <f>VLOOKUP(B515,SAOM!B$2:I1466,8,0)</f>
        <v>-</v>
      </c>
      <c r="P515" s="12" t="e">
        <f>VLOOKUP(B515,AG_Lider!A$1:F1825,6,0)</f>
        <v>#N/A</v>
      </c>
      <c r="Q515" s="17" t="str">
        <f>VLOOKUP(B515,SAOM!B$2:J1466,9,0)</f>
        <v>Simaia Leal Cota Rodrigues</v>
      </c>
      <c r="R515" s="12" t="str">
        <f>VLOOKUP(B515,SAOM!B$2:K1912,10,0)</f>
        <v>Rua Nova York , 597 -Bairro Novo Cruzeiro</v>
      </c>
      <c r="S515" s="17" t="str">
        <f>VLOOKUP(B515,SAOM!B$2:L2192,11,0)</f>
        <v>(31) 3852-4804</v>
      </c>
      <c r="T515" s="33"/>
      <c r="U515" s="8" t="str">
        <f>VLOOKUP(B515,SAOM!B$2:M1772,12,0)</f>
        <v>-</v>
      </c>
      <c r="V515" s="12"/>
      <c r="W515" s="8"/>
      <c r="X515" s="39"/>
      <c r="Y515" s="41"/>
      <c r="Z515" s="105"/>
      <c r="AA515" s="42"/>
      <c r="AB515" s="8"/>
    </row>
    <row r="516" spans="1:28" s="61" customFormat="1">
      <c r="A516" s="43">
        <v>3766</v>
      </c>
      <c r="B516" s="75">
        <v>3766</v>
      </c>
      <c r="C516" s="12">
        <v>41073</v>
      </c>
      <c r="D516" s="12">
        <f t="shared" si="48"/>
        <v>41118</v>
      </c>
      <c r="E516" s="12">
        <f t="shared" si="49"/>
        <v>41133</v>
      </c>
      <c r="F516" s="47" t="s">
        <v>503</v>
      </c>
      <c r="G516" s="7" t="s">
        <v>756</v>
      </c>
      <c r="H516" s="7" t="s">
        <v>687</v>
      </c>
      <c r="I516" s="7" t="s">
        <v>687</v>
      </c>
      <c r="J516" s="8" t="s">
        <v>4140</v>
      </c>
      <c r="K516" s="8" t="s">
        <v>4248</v>
      </c>
      <c r="L516" s="8" t="s">
        <v>4249</v>
      </c>
      <c r="M516" s="9" t="str">
        <f>VLOOKUP(B516,SAOM!B$2:H1467,7,0)</f>
        <v>-</v>
      </c>
      <c r="N516" s="9">
        <v>4033</v>
      </c>
      <c r="O516" s="12" t="str">
        <f>VLOOKUP(B516,SAOM!B$2:I1467,8,0)</f>
        <v>-</v>
      </c>
      <c r="P516" s="12" t="e">
        <f>VLOOKUP(B516,AG_Lider!A$1:F1826,6,0)</f>
        <v>#N/A</v>
      </c>
      <c r="Q516" s="17" t="str">
        <f>VLOOKUP(B516,SAOM!B$2:J1467,9,0)</f>
        <v>Andrea Aparecida dos Reis</v>
      </c>
      <c r="R516" s="12" t="str">
        <f>VLOOKUP(B516,SAOM!B$2:K1913,10,0)</f>
        <v>Rua Um , n220 - Bairro Nova Esperança</v>
      </c>
      <c r="S516" s="17" t="str">
        <f>VLOOKUP(B516,SAOM!B$2:L2193,11,0)</f>
        <v>(31) 3852-2699</v>
      </c>
      <c r="T516" s="33"/>
      <c r="U516" s="8" t="str">
        <f>VLOOKUP(B516,SAOM!B$2:M1773,12,0)</f>
        <v>-</v>
      </c>
      <c r="V516" s="12"/>
      <c r="W516" s="8"/>
      <c r="X516" s="39"/>
      <c r="Y516" s="41"/>
      <c r="Z516" s="105"/>
      <c r="AA516" s="42"/>
      <c r="AB516" s="8"/>
    </row>
    <row r="517" spans="1:28" s="61" customFormat="1">
      <c r="A517" s="43">
        <v>3763</v>
      </c>
      <c r="B517" s="75">
        <v>3763</v>
      </c>
      <c r="C517" s="12">
        <v>41073</v>
      </c>
      <c r="D517" s="12">
        <f t="shared" si="48"/>
        <v>41118</v>
      </c>
      <c r="E517" s="12">
        <f t="shared" si="49"/>
        <v>41133</v>
      </c>
      <c r="F517" s="47" t="s">
        <v>503</v>
      </c>
      <c r="G517" s="7" t="s">
        <v>756</v>
      </c>
      <c r="H517" s="7" t="s">
        <v>687</v>
      </c>
      <c r="I517" s="7" t="s">
        <v>687</v>
      </c>
      <c r="J517" s="8" t="s">
        <v>4140</v>
      </c>
      <c r="K517" s="8" t="s">
        <v>4248</v>
      </c>
      <c r="L517" s="8" t="s">
        <v>4249</v>
      </c>
      <c r="M517" s="9" t="str">
        <f>VLOOKUP(B517,SAOM!B$2:H1468,7,0)</f>
        <v>-</v>
      </c>
      <c r="N517" s="9">
        <v>4033</v>
      </c>
      <c r="O517" s="12" t="str">
        <f>VLOOKUP(B517,SAOM!B$2:I1468,8,0)</f>
        <v>-</v>
      </c>
      <c r="P517" s="12" t="e">
        <f>VLOOKUP(B517,AG_Lider!A$1:F1827,6,0)</f>
        <v>#N/A</v>
      </c>
      <c r="Q517" s="17" t="str">
        <f>VLOOKUP(B517,SAOM!B$2:J1468,9,0)</f>
        <v>Alyne Ferreira dos Santos</v>
      </c>
      <c r="R517" s="12" t="str">
        <f>VLOOKUP(B517,SAOM!B$2:K1914,10,0)</f>
        <v>Rua Wilson de Souza , s/n - Bairro Laranjeiras</v>
      </c>
      <c r="S517" s="17" t="str">
        <f>VLOOKUP(B517,SAOM!B$2:L2194,11,0)</f>
        <v>(31) 3852-0175</v>
      </c>
      <c r="T517" s="33"/>
      <c r="U517" s="8" t="str">
        <f>VLOOKUP(B517,SAOM!B$2:M1774,12,0)</f>
        <v>-</v>
      </c>
      <c r="V517" s="12"/>
      <c r="W517" s="8"/>
      <c r="X517" s="39"/>
      <c r="Y517" s="41"/>
      <c r="Z517" s="105"/>
      <c r="AA517" s="42"/>
      <c r="AB517" s="8"/>
    </row>
    <row r="518" spans="1:28" s="61" customFormat="1">
      <c r="A518" s="43">
        <v>3764</v>
      </c>
      <c r="B518" s="75">
        <v>3764</v>
      </c>
      <c r="C518" s="12">
        <v>41073</v>
      </c>
      <c r="D518" s="12">
        <f t="shared" si="48"/>
        <v>41118</v>
      </c>
      <c r="E518" s="12">
        <f t="shared" si="49"/>
        <v>41133</v>
      </c>
      <c r="F518" s="47">
        <v>41079</v>
      </c>
      <c r="G518" s="7" t="s">
        <v>768</v>
      </c>
      <c r="H518" s="7" t="s">
        <v>501</v>
      </c>
      <c r="I518" s="7" t="s">
        <v>508</v>
      </c>
      <c r="J518" s="8" t="s">
        <v>1802</v>
      </c>
      <c r="K518" s="8" t="s">
        <v>4250</v>
      </c>
      <c r="L518" s="8" t="s">
        <v>4251</v>
      </c>
      <c r="M518" s="9" t="str">
        <f>VLOOKUP(B518,SAOM!B$2:H1469,7,0)</f>
        <v>-</v>
      </c>
      <c r="N518" s="9">
        <v>4033</v>
      </c>
      <c r="O518" s="12" t="str">
        <f>VLOOKUP(B518,SAOM!B$2:I1469,8,0)</f>
        <v>-</v>
      </c>
      <c r="P518" s="12" t="e">
        <f>VLOOKUP(B518,AG_Lider!A$1:F1828,6,0)</f>
        <v>#N/A</v>
      </c>
      <c r="Q518" s="17" t="str">
        <f>VLOOKUP(B518,SAOM!B$2:J1469,9,0)</f>
        <v>Luci de Oliveira</v>
      </c>
      <c r="R518" s="12" t="str">
        <f>VLOOKUP(B518,SAOM!B$2:K1915,10,0)</f>
        <v>Rua Tiete, n748 - Bairro Centro Industrial</v>
      </c>
      <c r="S518" s="17" t="str">
        <f>VLOOKUP(B518,SAOM!B$2:L2195,11,0)</f>
        <v>(31) 3852-0013</v>
      </c>
      <c r="T518" s="33"/>
      <c r="U518" s="8" t="str">
        <f>VLOOKUP(B518,SAOM!B$2:M1775,12,0)</f>
        <v>-</v>
      </c>
      <c r="V518" s="12"/>
      <c r="W518" s="8"/>
      <c r="X518" s="39"/>
      <c r="Y518" s="41"/>
      <c r="Z518" s="115" t="s">
        <v>990</v>
      </c>
      <c r="AA518" s="42">
        <v>41079</v>
      </c>
      <c r="AB518" s="8"/>
    </row>
    <row r="519" spans="1:28" s="61" customFormat="1">
      <c r="A519" s="43">
        <v>3762</v>
      </c>
      <c r="B519" s="75">
        <v>3762</v>
      </c>
      <c r="C519" s="12">
        <v>41073</v>
      </c>
      <c r="D519" s="12">
        <f t="shared" si="48"/>
        <v>41118</v>
      </c>
      <c r="E519" s="12">
        <f t="shared" si="49"/>
        <v>41133</v>
      </c>
      <c r="F519" s="47" t="s">
        <v>503</v>
      </c>
      <c r="G519" s="7" t="s">
        <v>756</v>
      </c>
      <c r="H519" s="7" t="s">
        <v>687</v>
      </c>
      <c r="I519" s="7" t="s">
        <v>687</v>
      </c>
      <c r="J519" s="8" t="s">
        <v>4140</v>
      </c>
      <c r="K519" s="8" t="s">
        <v>4248</v>
      </c>
      <c r="L519" s="8" t="s">
        <v>4249</v>
      </c>
      <c r="M519" s="9" t="str">
        <f>VLOOKUP(B519,SAOM!B$2:H1470,7,0)</f>
        <v>-</v>
      </c>
      <c r="N519" s="9">
        <v>4033</v>
      </c>
      <c r="O519" s="12" t="str">
        <f>VLOOKUP(B519,SAOM!B$2:I1470,8,0)</f>
        <v>-</v>
      </c>
      <c r="P519" s="12" t="e">
        <f>VLOOKUP(B519,AG_Lider!A$1:F1829,6,0)</f>
        <v>#N/A</v>
      </c>
      <c r="Q519" s="17" t="str">
        <f>VLOOKUP(B519,SAOM!B$2:J1470,9,0)</f>
        <v>Karina Nardy Severino</v>
      </c>
      <c r="R519" s="12" t="str">
        <f>VLOOKUP(B519,SAOM!B$2:K1916,10,0)</f>
        <v>Rua Ipatinga, n624 -Bairro Industrial</v>
      </c>
      <c r="S519" s="17" t="str">
        <f>VLOOKUP(B519,SAOM!B$2:L2196,11,0)</f>
        <v>(31) 3851-8903</v>
      </c>
      <c r="T519" s="33"/>
      <c r="U519" s="8" t="str">
        <f>VLOOKUP(B519,SAOM!B$2:M1776,12,0)</f>
        <v>-</v>
      </c>
      <c r="V519" s="12"/>
      <c r="W519" s="8"/>
      <c r="X519" s="39"/>
      <c r="Y519" s="41"/>
      <c r="Z519" s="105"/>
      <c r="AA519" s="42"/>
      <c r="AB519" s="8"/>
    </row>
    <row r="520" spans="1:28" s="61" customFormat="1">
      <c r="A520" s="43">
        <v>3761</v>
      </c>
      <c r="B520" s="75">
        <v>3761</v>
      </c>
      <c r="C520" s="12">
        <v>41073</v>
      </c>
      <c r="D520" s="12">
        <f t="shared" si="48"/>
        <v>41118</v>
      </c>
      <c r="E520" s="12">
        <f t="shared" si="49"/>
        <v>41133</v>
      </c>
      <c r="F520" s="47" t="s">
        <v>503</v>
      </c>
      <c r="G520" s="7" t="s">
        <v>756</v>
      </c>
      <c r="H520" s="7" t="s">
        <v>687</v>
      </c>
      <c r="I520" s="7" t="s">
        <v>687</v>
      </c>
      <c r="J520" s="8" t="s">
        <v>4140</v>
      </c>
      <c r="K520" s="8" t="s">
        <v>4248</v>
      </c>
      <c r="L520" s="8" t="s">
        <v>4249</v>
      </c>
      <c r="M520" s="9" t="str">
        <f>VLOOKUP(B520,SAOM!B$2:H1471,7,0)</f>
        <v>-</v>
      </c>
      <c r="N520" s="9">
        <v>4033</v>
      </c>
      <c r="O520" s="12" t="str">
        <f>VLOOKUP(B520,SAOM!B$2:I1471,8,0)</f>
        <v>-</v>
      </c>
      <c r="P520" s="12" t="e">
        <f>VLOOKUP(B520,AG_Lider!A$1:F1830,6,0)</f>
        <v>#N/A</v>
      </c>
      <c r="Q520" s="17" t="str">
        <f>VLOOKUP(B520,SAOM!B$2:J1471,9,0)</f>
        <v>Renata Caroline Bráulio de Moura</v>
      </c>
      <c r="R520" s="12" t="str">
        <f>VLOOKUP(B520,SAOM!B$2:K1917,10,0)</f>
        <v>Rua Dezessete , n28 - Bairro Vila Tanque</v>
      </c>
      <c r="S520" s="17" t="str">
        <f>VLOOKUP(B520,SAOM!B$2:L2197,11,0)</f>
        <v>(31) 3851-1672</v>
      </c>
      <c r="T520" s="33"/>
      <c r="U520" s="8" t="str">
        <f>VLOOKUP(B520,SAOM!B$2:M1777,12,0)</f>
        <v>-</v>
      </c>
      <c r="V520" s="12"/>
      <c r="W520" s="8"/>
      <c r="X520" s="39"/>
      <c r="Y520" s="41"/>
      <c r="Z520" s="105"/>
      <c r="AA520" s="42"/>
      <c r="AB520" s="8"/>
    </row>
    <row r="521" spans="1:28" s="61" customFormat="1">
      <c r="A521" s="43">
        <v>3757</v>
      </c>
      <c r="B521" s="75">
        <v>3757</v>
      </c>
      <c r="C521" s="12">
        <v>41073</v>
      </c>
      <c r="D521" s="12">
        <f t="shared" si="48"/>
        <v>41118</v>
      </c>
      <c r="E521" s="12">
        <f t="shared" si="49"/>
        <v>41133</v>
      </c>
      <c r="F521" s="47" t="s">
        <v>503</v>
      </c>
      <c r="G521" s="7" t="s">
        <v>756</v>
      </c>
      <c r="H521" s="7" t="s">
        <v>501</v>
      </c>
      <c r="I521" s="7" t="s">
        <v>501</v>
      </c>
      <c r="J521" s="8" t="s">
        <v>4164</v>
      </c>
      <c r="K521" s="8" t="s">
        <v>4252</v>
      </c>
      <c r="L521" s="8" t="s">
        <v>4253</v>
      </c>
      <c r="M521" s="9" t="str">
        <f>VLOOKUP(B521,SAOM!B$2:H1472,7,0)</f>
        <v>-</v>
      </c>
      <c r="N521" s="9">
        <v>4033</v>
      </c>
      <c r="O521" s="12" t="str">
        <f>VLOOKUP(B521,SAOM!B$2:I1472,8,0)</f>
        <v>-</v>
      </c>
      <c r="P521" s="12" t="e">
        <f>VLOOKUP(B521,AG_Lider!A$1:F1831,6,0)</f>
        <v>#N/A</v>
      </c>
      <c r="Q521" s="17" t="str">
        <f>VLOOKUP(B521,SAOM!B$2:J1472,9,0)</f>
        <v xml:space="preserve"> TAMARA MESQUITA ASSUNÇÃO</v>
      </c>
      <c r="R521" s="12" t="str">
        <f>VLOOKUP(B521,SAOM!B$2:K1918,10,0)</f>
        <v>RUA PRINCIPAL , n265 - Centro</v>
      </c>
      <c r="S521" s="17" t="str">
        <f>VLOOKUP(B521,SAOM!B$2:L2198,11,0)</f>
        <v>(33) 3221-9104</v>
      </c>
      <c r="T521" s="33"/>
      <c r="U521" s="8" t="str">
        <f>VLOOKUP(B521,SAOM!B$2:M1778,12,0)</f>
        <v>-</v>
      </c>
      <c r="V521" s="12"/>
      <c r="W521" s="8"/>
      <c r="X521" s="39"/>
      <c r="Y521" s="41"/>
      <c r="Z521" s="105"/>
      <c r="AA521" s="42"/>
      <c r="AB521" s="8"/>
    </row>
    <row r="522" spans="1:28" s="61" customFormat="1">
      <c r="A522" s="43">
        <v>3758</v>
      </c>
      <c r="B522" s="75">
        <v>3758</v>
      </c>
      <c r="C522" s="12">
        <v>41073</v>
      </c>
      <c r="D522" s="12">
        <f t="shared" si="48"/>
        <v>41118</v>
      </c>
      <c r="E522" s="12">
        <f t="shared" si="49"/>
        <v>41133</v>
      </c>
      <c r="F522" s="47">
        <v>41079</v>
      </c>
      <c r="G522" s="7" t="s">
        <v>768</v>
      </c>
      <c r="H522" s="7" t="s">
        <v>501</v>
      </c>
      <c r="I522" s="7" t="s">
        <v>508</v>
      </c>
      <c r="J522" s="8" t="s">
        <v>4164</v>
      </c>
      <c r="K522" s="8" t="s">
        <v>4252</v>
      </c>
      <c r="L522" s="8" t="s">
        <v>4253</v>
      </c>
      <c r="M522" s="9" t="str">
        <f>VLOOKUP(B522,SAOM!B$2:H1473,7,0)</f>
        <v>-</v>
      </c>
      <c r="N522" s="9">
        <v>4033</v>
      </c>
      <c r="O522" s="12" t="str">
        <f>VLOOKUP(B522,SAOM!B$2:I1473,8,0)</f>
        <v>-</v>
      </c>
      <c r="P522" s="12" t="e">
        <f>VLOOKUP(B522,AG_Lider!A$1:F1832,6,0)</f>
        <v>#N/A</v>
      </c>
      <c r="Q522" s="17" t="str">
        <f>VLOOKUP(B522,SAOM!B$2:J1473,9,0)</f>
        <v xml:space="preserve"> ERLAINE ALVES VIDAL</v>
      </c>
      <c r="R522" s="12" t="str">
        <f>VLOOKUP(B522,SAOM!B$2:K1919,10,0)</f>
        <v>RUA BRUNO GLÓRIA , n116 - Bairro Pito</v>
      </c>
      <c r="S522" s="17" t="str">
        <f>VLOOKUP(B522,SAOM!B$2:L2199,11,0)</f>
        <v>(33) 342-1-2847</v>
      </c>
      <c r="T522" s="33"/>
      <c r="U522" s="8" t="str">
        <f>VLOOKUP(B522,SAOM!B$2:M1779,12,0)</f>
        <v>-</v>
      </c>
      <c r="V522" s="12"/>
      <c r="W522" s="8"/>
      <c r="X522" s="39"/>
      <c r="Y522" s="41"/>
      <c r="Z522" s="115" t="s">
        <v>4500</v>
      </c>
      <c r="AA522" s="42">
        <v>41079</v>
      </c>
      <c r="AB522" s="8"/>
    </row>
    <row r="523" spans="1:28" s="61" customFormat="1">
      <c r="A523" s="43">
        <v>3756</v>
      </c>
      <c r="B523" s="75">
        <v>3756</v>
      </c>
      <c r="C523" s="12">
        <v>41073</v>
      </c>
      <c r="D523" s="12">
        <f t="shared" si="48"/>
        <v>41118</v>
      </c>
      <c r="E523" s="12">
        <f t="shared" si="49"/>
        <v>41133</v>
      </c>
      <c r="F523" s="47" t="s">
        <v>503</v>
      </c>
      <c r="G523" s="7" t="s">
        <v>756</v>
      </c>
      <c r="H523" s="7" t="s">
        <v>501</v>
      </c>
      <c r="I523" s="7" t="s">
        <v>501</v>
      </c>
      <c r="J523" s="8" t="s">
        <v>4164</v>
      </c>
      <c r="K523" s="8" t="s">
        <v>4252</v>
      </c>
      <c r="L523" s="8" t="s">
        <v>4253</v>
      </c>
      <c r="M523" s="9" t="str">
        <f>VLOOKUP(B523,SAOM!B$2:H1474,7,0)</f>
        <v>-</v>
      </c>
      <c r="N523" s="9">
        <v>4033</v>
      </c>
      <c r="O523" s="12" t="str">
        <f>VLOOKUP(B523,SAOM!B$2:I1474,8,0)</f>
        <v>-</v>
      </c>
      <c r="P523" s="12" t="e">
        <f>VLOOKUP(B523,AG_Lider!A$1:F1833,6,0)</f>
        <v>#N/A</v>
      </c>
      <c r="Q523" s="17" t="str">
        <f>VLOOKUP(B523,SAOM!B$2:J1474,9,0)</f>
        <v xml:space="preserve"> VIVIANE SIMÕES DE CARVALHO</v>
      </c>
      <c r="R523" s="12" t="str">
        <f>VLOOKUP(B523,SAOM!B$2:K1920,10,0)</f>
        <v>AV. GOVERNADOR MILTON CAMPOS , n24 - Bairro Vermelho</v>
      </c>
      <c r="S523" s="17" t="str">
        <f>VLOOKUP(B523,SAOM!B$2:L2200,11,0)</f>
        <v>(33) 3421-2847</v>
      </c>
      <c r="T523" s="33"/>
      <c r="U523" s="8" t="str">
        <f>VLOOKUP(B523,SAOM!B$2:M1780,12,0)</f>
        <v>-</v>
      </c>
      <c r="V523" s="12"/>
      <c r="W523" s="8"/>
      <c r="X523" s="39"/>
      <c r="Y523" s="41"/>
      <c r="Z523" s="105"/>
      <c r="AA523" s="42"/>
      <c r="AB523" s="8"/>
    </row>
    <row r="524" spans="1:28" s="61" customFormat="1">
      <c r="A524" s="43">
        <v>3755</v>
      </c>
      <c r="B524" s="75">
        <v>3755</v>
      </c>
      <c r="C524" s="12">
        <v>41073</v>
      </c>
      <c r="D524" s="12">
        <f t="shared" si="48"/>
        <v>41118</v>
      </c>
      <c r="E524" s="12">
        <f t="shared" si="49"/>
        <v>41133</v>
      </c>
      <c r="F524" s="47">
        <v>41079</v>
      </c>
      <c r="G524" s="7" t="s">
        <v>768</v>
      </c>
      <c r="H524" s="7" t="s">
        <v>501</v>
      </c>
      <c r="I524" s="7" t="s">
        <v>508</v>
      </c>
      <c r="J524" s="8" t="s">
        <v>4164</v>
      </c>
      <c r="K524" s="8" t="s">
        <v>4252</v>
      </c>
      <c r="L524" s="8" t="s">
        <v>4253</v>
      </c>
      <c r="M524" s="9" t="str">
        <f>VLOOKUP(B524,SAOM!B$2:H1475,7,0)</f>
        <v>-</v>
      </c>
      <c r="N524" s="9">
        <v>4033</v>
      </c>
      <c r="O524" s="12" t="str">
        <f>VLOOKUP(B524,SAOM!B$2:I1475,8,0)</f>
        <v>-</v>
      </c>
      <c r="P524" s="12" t="e">
        <f>VLOOKUP(B524,AG_Lider!A$1:F1834,6,0)</f>
        <v>#N/A</v>
      </c>
      <c r="Q524" s="17" t="str">
        <f>VLOOKUP(B524,SAOM!B$2:J1475,9,0)</f>
        <v xml:space="preserve"> FLÁVIO CALVETE</v>
      </c>
      <c r="R524" s="12" t="str">
        <f>VLOOKUP(B524,SAOM!B$2:K1921,10,0)</f>
        <v>AV. MILTON CAMPOS , n1076 - Bairro NOSSA SRA. APARECIDA</v>
      </c>
      <c r="S524" s="17" t="str">
        <f>VLOOKUP(B524,SAOM!B$2:L2201,11,0)</f>
        <v>(33) 3421-2847</v>
      </c>
      <c r="T524" s="33"/>
      <c r="U524" s="8" t="str">
        <f>VLOOKUP(B524,SAOM!B$2:M1781,12,0)</f>
        <v>-</v>
      </c>
      <c r="V524" s="12"/>
      <c r="W524" s="8"/>
      <c r="X524" s="39"/>
      <c r="Y524" s="41"/>
      <c r="Z524" s="115" t="s">
        <v>4501</v>
      </c>
      <c r="AA524" s="42">
        <v>41079</v>
      </c>
      <c r="AB524" s="8"/>
    </row>
    <row r="525" spans="1:28" s="61" customFormat="1">
      <c r="A525" s="43">
        <v>3759</v>
      </c>
      <c r="B525" s="75">
        <v>3759</v>
      </c>
      <c r="C525" s="12">
        <v>41073</v>
      </c>
      <c r="D525" s="12">
        <f t="shared" si="48"/>
        <v>41118</v>
      </c>
      <c r="E525" s="12">
        <f t="shared" si="49"/>
        <v>41133</v>
      </c>
      <c r="F525" s="47" t="s">
        <v>503</v>
      </c>
      <c r="G525" s="7" t="s">
        <v>756</v>
      </c>
      <c r="H525" s="7" t="s">
        <v>501</v>
      </c>
      <c r="I525" s="7" t="s">
        <v>501</v>
      </c>
      <c r="J525" s="8" t="s">
        <v>4164</v>
      </c>
      <c r="K525" s="8" t="s">
        <v>4252</v>
      </c>
      <c r="L525" s="8" t="s">
        <v>4253</v>
      </c>
      <c r="M525" s="9" t="str">
        <f>VLOOKUP(B525,SAOM!B$2:H1476,7,0)</f>
        <v>-</v>
      </c>
      <c r="N525" s="9">
        <v>4033</v>
      </c>
      <c r="O525" s="12" t="str">
        <f>VLOOKUP(B525,SAOM!B$2:I1476,8,0)</f>
        <v>-</v>
      </c>
      <c r="P525" s="12" t="e">
        <f>VLOOKUP(B525,AG_Lider!A$1:F1835,6,0)</f>
        <v>#N/A</v>
      </c>
      <c r="Q525" s="17" t="str">
        <f>VLOOKUP(B525,SAOM!B$2:J1476,9,0)</f>
        <v>PRISCILLA PLEBIANA F.N. LACERDA</v>
      </c>
      <c r="R525" s="12" t="str">
        <f>VLOOKUP(B525,SAOM!B$2:K1922,10,0)</f>
        <v>RUA PIO FERREIRA , n24 - Bairro Agroder</v>
      </c>
      <c r="S525" s="17" t="str">
        <f>VLOOKUP(B525,SAOM!B$2:L2202,11,0)</f>
        <v>(33) 3421-2847</v>
      </c>
      <c r="T525" s="33"/>
      <c r="U525" s="8" t="str">
        <f>VLOOKUP(B525,SAOM!B$2:M1782,12,0)</f>
        <v>-</v>
      </c>
      <c r="V525" s="12"/>
      <c r="W525" s="8"/>
      <c r="X525" s="39"/>
      <c r="Y525" s="41"/>
      <c r="Z525" s="105"/>
      <c r="AA525" s="42"/>
      <c r="AB525" s="8"/>
    </row>
    <row r="526" spans="1:28" s="61" customFormat="1">
      <c r="A526" s="43">
        <v>3769</v>
      </c>
      <c r="B526" s="75">
        <v>3769</v>
      </c>
      <c r="C526" s="12">
        <v>41073</v>
      </c>
      <c r="D526" s="12">
        <f t="shared" si="48"/>
        <v>41118</v>
      </c>
      <c r="E526" s="12">
        <f t="shared" si="49"/>
        <v>41133</v>
      </c>
      <c r="F526" s="47" t="s">
        <v>503</v>
      </c>
      <c r="G526" s="7" t="s">
        <v>756</v>
      </c>
      <c r="H526" s="7" t="s">
        <v>687</v>
      </c>
      <c r="I526" s="7" t="s">
        <v>687</v>
      </c>
      <c r="J526" s="8" t="s">
        <v>4140</v>
      </c>
      <c r="K526" s="8" t="s">
        <v>4248</v>
      </c>
      <c r="L526" s="8" t="s">
        <v>4249</v>
      </c>
      <c r="M526" s="9" t="str">
        <f>VLOOKUP(B526,SAOM!B$2:H1477,7,0)</f>
        <v>-</v>
      </c>
      <c r="N526" s="9">
        <v>4033</v>
      </c>
      <c r="O526" s="12" t="str">
        <f>VLOOKUP(B526,SAOM!B$2:I1477,8,0)</f>
        <v>-</v>
      </c>
      <c r="P526" s="12" t="e">
        <f>VLOOKUP(B526,AG_Lider!A$1:F1836,6,0)</f>
        <v>#N/A</v>
      </c>
      <c r="Q526" s="17" t="str">
        <f>VLOOKUP(B526,SAOM!B$2:J1477,9,0)</f>
        <v>Ana Maria Domingues</v>
      </c>
      <c r="R526" s="12" t="str">
        <f>VLOOKUP(B526,SAOM!B$2:K1923,10,0)</f>
        <v>Avenida Luzia Brandão Fraga de Souza , s/n - Bairro Loanda</v>
      </c>
      <c r="S526" s="17" t="str">
        <f>VLOOKUP(B526,SAOM!B$2:L2203,11,0)</f>
        <v>(31) 3852-1879</v>
      </c>
      <c r="T526" s="33"/>
      <c r="U526" s="8" t="str">
        <f>VLOOKUP(B526,SAOM!B$2:M1783,12,0)</f>
        <v>-</v>
      </c>
      <c r="V526" s="12"/>
      <c r="W526" s="8"/>
      <c r="X526" s="39"/>
      <c r="Y526" s="41"/>
      <c r="Z526" s="105"/>
      <c r="AA526" s="42"/>
      <c r="AB526" s="8"/>
    </row>
    <row r="527" spans="1:28" s="61" customFormat="1">
      <c r="A527" s="43">
        <v>3667</v>
      </c>
      <c r="B527" s="75">
        <v>3667</v>
      </c>
      <c r="C527" s="12">
        <v>41071</v>
      </c>
      <c r="D527" s="12">
        <f t="shared" si="48"/>
        <v>41116</v>
      </c>
      <c r="E527" s="12">
        <f t="shared" si="49"/>
        <v>41131</v>
      </c>
      <c r="F527" s="47">
        <v>41079</v>
      </c>
      <c r="G527" s="7" t="s">
        <v>768</v>
      </c>
      <c r="H527" s="7" t="s">
        <v>501</v>
      </c>
      <c r="I527" s="7" t="s">
        <v>508</v>
      </c>
      <c r="J527" s="8" t="s">
        <v>2950</v>
      </c>
      <c r="K527" s="8" t="s">
        <v>4254</v>
      </c>
      <c r="L527" s="8" t="s">
        <v>4255</v>
      </c>
      <c r="M527" s="9" t="str">
        <f>VLOOKUP(B527,SAOM!B$2:H1478,7,0)</f>
        <v>-</v>
      </c>
      <c r="N527" s="9">
        <v>4033</v>
      </c>
      <c r="O527" s="12" t="str">
        <f>VLOOKUP(B527,SAOM!B$2:I1478,8,0)</f>
        <v>-</v>
      </c>
      <c r="P527" s="12" t="e">
        <f>VLOOKUP(B527,AG_Lider!A$1:F1837,6,0)</f>
        <v>#N/A</v>
      </c>
      <c r="Q527" s="17" t="str">
        <f>VLOOKUP(B527,SAOM!B$2:J1478,9,0)</f>
        <v>Sara Ferraz de Araújo</v>
      </c>
      <c r="R527" s="12" t="str">
        <f>VLOOKUP(B527,SAOM!B$2:K1924,10,0)</f>
        <v>AVENIDA MONTE PASCOAL , s/n - Centro</v>
      </c>
      <c r="S527" s="17" t="str">
        <f>VLOOKUP(B527,SAOM!B$2:L2204,11,0)</f>
        <v>(33) 3627-7150</v>
      </c>
      <c r="T527" s="33"/>
      <c r="U527" s="8" t="str">
        <f>VLOOKUP(B527,SAOM!B$2:M1784,12,0)</f>
        <v>-</v>
      </c>
      <c r="V527" s="12"/>
      <c r="W527" s="8"/>
      <c r="X527" s="39"/>
      <c r="Y527" s="41"/>
      <c r="Z527" s="102" t="s">
        <v>4502</v>
      </c>
      <c r="AA527" s="42">
        <v>41079</v>
      </c>
      <c r="AB527" s="8"/>
    </row>
    <row r="528" spans="1:28" s="61" customFormat="1">
      <c r="A528" s="43">
        <v>3660</v>
      </c>
      <c r="B528" s="75">
        <v>3660</v>
      </c>
      <c r="C528" s="12">
        <v>41066</v>
      </c>
      <c r="D528" s="12">
        <f t="shared" si="48"/>
        <v>41111</v>
      </c>
      <c r="E528" s="12">
        <f t="shared" si="49"/>
        <v>41126</v>
      </c>
      <c r="F528" s="47">
        <v>41079</v>
      </c>
      <c r="G528" s="7" t="s">
        <v>768</v>
      </c>
      <c r="H528" s="7" t="s">
        <v>501</v>
      </c>
      <c r="I528" s="7" t="s">
        <v>508</v>
      </c>
      <c r="J528" s="8" t="s">
        <v>4189</v>
      </c>
      <c r="K528" s="8" t="s">
        <v>4256</v>
      </c>
      <c r="L528" s="8" t="s">
        <v>4257</v>
      </c>
      <c r="M528" s="9" t="str">
        <f>VLOOKUP(B528,SAOM!B$2:H1479,7,0)</f>
        <v>-</v>
      </c>
      <c r="N528" s="9">
        <v>4033</v>
      </c>
      <c r="O528" s="12" t="str">
        <f>VLOOKUP(B528,SAOM!B$2:I1479,8,0)</f>
        <v>-</v>
      </c>
      <c r="P528" s="12" t="e">
        <f>VLOOKUP(B528,AG_Lider!A$1:F1838,6,0)</f>
        <v>#N/A</v>
      </c>
      <c r="Q528" s="17" t="str">
        <f>VLOOKUP(B528,SAOM!B$2:J1479,9,0)</f>
        <v>Luisa</v>
      </c>
      <c r="R528" s="12" t="str">
        <f>VLOOKUP(B528,SAOM!B$2:K1925,10,0)</f>
        <v>RUA VICENTE ANTONIO SOUZA , s/n - Bairro MANGABEIRAS</v>
      </c>
      <c r="S528" s="17" t="str">
        <f>VLOOKUP(B528,SAOM!B$2:L2205,11,0)</f>
        <v>(38) 3361-3543</v>
      </c>
      <c r="T528" s="33"/>
      <c r="U528" s="8" t="str">
        <f>VLOOKUP(B528,SAOM!B$2:M1785,12,0)</f>
        <v>-</v>
      </c>
      <c r="V528" s="12"/>
      <c r="W528" s="8"/>
      <c r="X528" s="39"/>
      <c r="Y528" s="41"/>
      <c r="Z528" s="115" t="s">
        <v>990</v>
      </c>
      <c r="AA528" s="42">
        <v>41079</v>
      </c>
      <c r="AB528" s="8"/>
    </row>
    <row r="529" spans="1:28" s="61" customFormat="1">
      <c r="A529" s="43">
        <v>3696</v>
      </c>
      <c r="B529" s="75">
        <v>3696</v>
      </c>
      <c r="C529" s="12">
        <v>41071</v>
      </c>
      <c r="D529" s="12">
        <f t="shared" si="48"/>
        <v>41116</v>
      </c>
      <c r="E529" s="12">
        <f t="shared" si="49"/>
        <v>41131</v>
      </c>
      <c r="F529" s="47">
        <v>41079</v>
      </c>
      <c r="G529" s="7" t="s">
        <v>768</v>
      </c>
      <c r="H529" s="7" t="s">
        <v>501</v>
      </c>
      <c r="I529" s="7" t="s">
        <v>508</v>
      </c>
      <c r="J529" s="8" t="s">
        <v>175</v>
      </c>
      <c r="K529" s="8" t="s">
        <v>4258</v>
      </c>
      <c r="L529" s="8" t="s">
        <v>4259</v>
      </c>
      <c r="M529" s="9" t="str">
        <f>VLOOKUP(B529,SAOM!B$2:H1480,7,0)</f>
        <v>-</v>
      </c>
      <c r="N529" s="9">
        <v>4033</v>
      </c>
      <c r="O529" s="12" t="str">
        <f>VLOOKUP(B529,SAOM!B$2:I1480,8,0)</f>
        <v>-</v>
      </c>
      <c r="P529" s="12" t="e">
        <f>VLOOKUP(B529,AG_Lider!A$1:F1839,6,0)</f>
        <v>#N/A</v>
      </c>
      <c r="Q529" s="17" t="str">
        <f>VLOOKUP(B529,SAOM!B$2:J1480,9,0)</f>
        <v xml:space="preserve">Maria Nilza </v>
      </c>
      <c r="R529" s="12" t="str">
        <f>VLOOKUP(B529,SAOM!B$2:K1926,10,0)</f>
        <v>Rua Ermelino Martins Gabriel , n66 - Bairro Rio Pretinho</v>
      </c>
      <c r="S529" s="17" t="str">
        <f>VLOOKUP(B529,SAOM!B$2:L2206,11,0)</f>
        <v>(33) 3529-2328</v>
      </c>
      <c r="T529" s="33"/>
      <c r="U529" s="8" t="str">
        <f>VLOOKUP(B529,SAOM!B$2:M1786,12,0)</f>
        <v>-</v>
      </c>
      <c r="V529" s="12"/>
      <c r="W529" s="8"/>
      <c r="X529" s="39"/>
      <c r="Y529" s="41"/>
      <c r="Z529" s="105" t="s">
        <v>4503</v>
      </c>
      <c r="AA529" s="42">
        <v>41079</v>
      </c>
      <c r="AB529" s="8"/>
    </row>
    <row r="530" spans="1:28" s="61" customFormat="1">
      <c r="A530" s="43">
        <v>3689</v>
      </c>
      <c r="B530" s="75">
        <v>3689</v>
      </c>
      <c r="C530" s="12">
        <v>41071</v>
      </c>
      <c r="D530" s="12">
        <f t="shared" si="48"/>
        <v>41116</v>
      </c>
      <c r="E530" s="12">
        <f t="shared" si="49"/>
        <v>41131</v>
      </c>
      <c r="F530" s="47" t="s">
        <v>503</v>
      </c>
      <c r="G530" s="7" t="s">
        <v>756</v>
      </c>
      <c r="H530" s="7" t="s">
        <v>501</v>
      </c>
      <c r="I530" s="7" t="s">
        <v>501</v>
      </c>
      <c r="J530" s="8" t="s">
        <v>175</v>
      </c>
      <c r="K530" s="8" t="s">
        <v>4258</v>
      </c>
      <c r="L530" s="8" t="s">
        <v>4259</v>
      </c>
      <c r="M530" s="9" t="str">
        <f>VLOOKUP(B530,SAOM!B$2:H1481,7,0)</f>
        <v>-</v>
      </c>
      <c r="N530" s="9">
        <v>4033</v>
      </c>
      <c r="O530" s="12" t="str">
        <f>VLOOKUP(B530,SAOM!B$2:I1481,8,0)</f>
        <v>-</v>
      </c>
      <c r="P530" s="12" t="e">
        <f>VLOOKUP(B530,AG_Lider!A$1:F1840,6,0)</f>
        <v>#N/A</v>
      </c>
      <c r="Q530" s="17" t="str">
        <f>VLOOKUP(B530,SAOM!B$2:J1481,9,0)</f>
        <v>Michelle Elke</v>
      </c>
      <c r="R530" s="12" t="str">
        <f>VLOOKUP(B530,SAOM!B$2:K1927,10,0)</f>
        <v>Rua Joaquim Martins da Silva , n35 - Bairro Matinha</v>
      </c>
      <c r="S530" s="17" t="str">
        <f>VLOOKUP(B530,SAOM!B$2:L2207,11,0)</f>
        <v>(33) 3523-5334</v>
      </c>
      <c r="T530" s="33"/>
      <c r="U530" s="8" t="str">
        <f>VLOOKUP(B530,SAOM!B$2:M1787,12,0)</f>
        <v>-</v>
      </c>
      <c r="V530" s="12"/>
      <c r="W530" s="8"/>
      <c r="X530" s="39"/>
      <c r="Y530" s="41"/>
      <c r="Z530" s="105"/>
      <c r="AA530" s="42"/>
      <c r="AB530" s="8"/>
    </row>
    <row r="531" spans="1:28" s="61" customFormat="1">
      <c r="A531" s="43">
        <v>3690</v>
      </c>
      <c r="B531" s="75">
        <v>3690</v>
      </c>
      <c r="C531" s="12">
        <v>41071</v>
      </c>
      <c r="D531" s="12">
        <f t="shared" si="48"/>
        <v>41116</v>
      </c>
      <c r="E531" s="12">
        <f t="shared" si="49"/>
        <v>41131</v>
      </c>
      <c r="F531" s="47" t="s">
        <v>503</v>
      </c>
      <c r="G531" s="7" t="s">
        <v>756</v>
      </c>
      <c r="H531" s="7" t="s">
        <v>501</v>
      </c>
      <c r="I531" s="7" t="s">
        <v>501</v>
      </c>
      <c r="J531" s="8" t="s">
        <v>175</v>
      </c>
      <c r="K531" s="8" t="s">
        <v>4258</v>
      </c>
      <c r="L531" s="8" t="s">
        <v>4259</v>
      </c>
      <c r="M531" s="9" t="str">
        <f>VLOOKUP(B531,SAOM!B$2:H1482,7,0)</f>
        <v>-</v>
      </c>
      <c r="N531" s="9">
        <v>4033</v>
      </c>
      <c r="O531" s="12" t="str">
        <f>VLOOKUP(B531,SAOM!B$2:I1482,8,0)</f>
        <v>-</v>
      </c>
      <c r="P531" s="12" t="e">
        <f>VLOOKUP(B531,AG_Lider!A$1:F1841,6,0)</f>
        <v>#N/A</v>
      </c>
      <c r="Q531" s="17" t="str">
        <f>VLOOKUP(B531,SAOM!B$2:J1482,9,0)</f>
        <v>Patrícia Dohler</v>
      </c>
      <c r="R531" s="12" t="str">
        <f>VLOOKUP(B531,SAOM!B$2:K1928,10,0)</f>
        <v>Rua Gustavo Leonardo, n384 -  Bairro São Jacinto</v>
      </c>
      <c r="S531" s="17" t="str">
        <f>VLOOKUP(B531,SAOM!B$2:L2208,11,0)</f>
        <v>(33) 3521-1094</v>
      </c>
      <c r="T531" s="33"/>
      <c r="U531" s="8" t="str">
        <f>VLOOKUP(B531,SAOM!B$2:M1788,12,0)</f>
        <v>-</v>
      </c>
      <c r="V531" s="12"/>
      <c r="W531" s="8"/>
      <c r="X531" s="39"/>
      <c r="Y531" s="41"/>
      <c r="Z531" s="105"/>
      <c r="AA531" s="42"/>
      <c r="AB531" s="8"/>
    </row>
    <row r="532" spans="1:28" s="61" customFormat="1">
      <c r="A532" s="43">
        <v>3681</v>
      </c>
      <c r="B532" s="75">
        <v>3681</v>
      </c>
      <c r="C532" s="12">
        <v>41071</v>
      </c>
      <c r="D532" s="12">
        <f t="shared" si="48"/>
        <v>41116</v>
      </c>
      <c r="E532" s="12">
        <f t="shared" si="49"/>
        <v>41131</v>
      </c>
      <c r="F532" s="47">
        <v>41079</v>
      </c>
      <c r="G532" s="7" t="s">
        <v>768</v>
      </c>
      <c r="H532" s="7" t="s">
        <v>501</v>
      </c>
      <c r="I532" s="7" t="s">
        <v>508</v>
      </c>
      <c r="J532" s="8" t="s">
        <v>175</v>
      </c>
      <c r="K532" s="8" t="s">
        <v>4258</v>
      </c>
      <c r="L532" s="8" t="s">
        <v>4259</v>
      </c>
      <c r="M532" s="9" t="str">
        <f>VLOOKUP(B532,SAOM!B$2:H1483,7,0)</f>
        <v>-</v>
      </c>
      <c r="N532" s="9">
        <v>4033</v>
      </c>
      <c r="O532" s="12" t="str">
        <f>VLOOKUP(B532,SAOM!B$2:I1483,8,0)</f>
        <v>-</v>
      </c>
      <c r="P532" s="12" t="e">
        <f>VLOOKUP(B532,AG_Lider!A$1:F1842,6,0)</f>
        <v>#N/A</v>
      </c>
      <c r="Q532" s="17" t="str">
        <f>VLOOKUP(B532,SAOM!B$2:J1483,9,0)</f>
        <v>Isnália Vaz</v>
      </c>
      <c r="R532" s="12" t="str">
        <f>VLOOKUP(B532,SAOM!B$2:K1929,10,0)</f>
        <v>Avenida Ayrton Senna , n281 - Bairro Funcionários</v>
      </c>
      <c r="S532" s="17" t="str">
        <f>VLOOKUP(B532,SAOM!B$2:L2209,11,0)</f>
        <v>(33) 3529-4116</v>
      </c>
      <c r="T532" s="33"/>
      <c r="U532" s="8" t="str">
        <f>VLOOKUP(B532,SAOM!B$2:M1789,12,0)</f>
        <v>-</v>
      </c>
      <c r="V532" s="12"/>
      <c r="W532" s="8"/>
      <c r="X532" s="39"/>
      <c r="Y532" s="41"/>
      <c r="Z532" s="105" t="s">
        <v>4504</v>
      </c>
      <c r="AA532" s="42">
        <v>41079</v>
      </c>
      <c r="AB532" s="8"/>
    </row>
    <row r="533" spans="1:28" s="61" customFormat="1">
      <c r="A533" s="43">
        <v>3694</v>
      </c>
      <c r="B533" s="75">
        <v>3694</v>
      </c>
      <c r="C533" s="12">
        <v>41071</v>
      </c>
      <c r="D533" s="12">
        <f t="shared" si="48"/>
        <v>41116</v>
      </c>
      <c r="E533" s="12">
        <f t="shared" si="49"/>
        <v>41131</v>
      </c>
      <c r="F533" s="47">
        <v>41079</v>
      </c>
      <c r="G533" s="7" t="s">
        <v>768</v>
      </c>
      <c r="H533" s="7" t="s">
        <v>501</v>
      </c>
      <c r="I533" s="7" t="s">
        <v>508</v>
      </c>
      <c r="J533" s="8" t="s">
        <v>175</v>
      </c>
      <c r="K533" s="8" t="s">
        <v>4258</v>
      </c>
      <c r="L533" s="8" t="s">
        <v>4259</v>
      </c>
      <c r="M533" s="9" t="str">
        <f>VLOOKUP(B533,SAOM!B$2:H1484,7,0)</f>
        <v>-</v>
      </c>
      <c r="N533" s="9">
        <v>4033</v>
      </c>
      <c r="O533" s="12" t="str">
        <f>VLOOKUP(B533,SAOM!B$2:I1484,8,0)</f>
        <v>-</v>
      </c>
      <c r="P533" s="12" t="e">
        <f>VLOOKUP(B533,AG_Lider!A$1:F1843,6,0)</f>
        <v>#N/A</v>
      </c>
      <c r="Q533" s="17" t="str">
        <f>VLOOKUP(B533,SAOM!B$2:J1484,9,0)</f>
        <v>Myrna Figueredo</v>
      </c>
      <c r="R533" s="12" t="str">
        <f>VLOOKUP(B533,SAOM!B$2:K1930,10,0)</f>
        <v>Avenida Bahia Minas , s/n - Zona Rural</v>
      </c>
      <c r="S533" s="17" t="str">
        <f>VLOOKUP(B533,SAOM!B$2:L2210,11,0)</f>
        <v>(33) 3529-2328</v>
      </c>
      <c r="T533" s="33"/>
      <c r="U533" s="8" t="str">
        <f>VLOOKUP(B533,SAOM!B$2:M1790,12,0)</f>
        <v>-</v>
      </c>
      <c r="V533" s="12"/>
      <c r="W533" s="8"/>
      <c r="X533" s="39"/>
      <c r="Y533" s="41"/>
      <c r="Z533" s="105" t="s">
        <v>4505</v>
      </c>
      <c r="AA533" s="42">
        <v>41079</v>
      </c>
      <c r="AB533" s="8"/>
    </row>
    <row r="534" spans="1:28" s="61" customFormat="1">
      <c r="A534" s="43">
        <v>3688</v>
      </c>
      <c r="B534" s="75">
        <v>3688</v>
      </c>
      <c r="C534" s="12">
        <v>41071</v>
      </c>
      <c r="D534" s="12">
        <f t="shared" si="48"/>
        <v>41116</v>
      </c>
      <c r="E534" s="12">
        <f t="shared" si="49"/>
        <v>41131</v>
      </c>
      <c r="F534" s="47" t="s">
        <v>503</v>
      </c>
      <c r="G534" s="7" t="s">
        <v>756</v>
      </c>
      <c r="H534" s="7" t="s">
        <v>501</v>
      </c>
      <c r="I534" s="7" t="s">
        <v>501</v>
      </c>
      <c r="J534" s="8" t="s">
        <v>175</v>
      </c>
      <c r="K534" s="8" t="s">
        <v>4258</v>
      </c>
      <c r="L534" s="8" t="s">
        <v>4259</v>
      </c>
      <c r="M534" s="9" t="str">
        <f>VLOOKUP(B534,SAOM!B$2:H1485,7,0)</f>
        <v>-</v>
      </c>
      <c r="N534" s="9">
        <v>4033</v>
      </c>
      <c r="O534" s="12" t="str">
        <f>VLOOKUP(B534,SAOM!B$2:I1485,8,0)</f>
        <v>-</v>
      </c>
      <c r="P534" s="12" t="e">
        <f>VLOOKUP(B534,AG_Lider!A$1:F1844,6,0)</f>
        <v>#N/A</v>
      </c>
      <c r="Q534" s="17" t="str">
        <f>VLOOKUP(B534,SAOM!B$2:J1485,9,0)</f>
        <v>Eduardo Barbosa</v>
      </c>
      <c r="R534" s="12" t="str">
        <f>VLOOKUP(B534,SAOM!B$2:K1931,10,0)</f>
        <v>Rua Carlos Langkammer, n165 - Bairro Manoel Pimenta</v>
      </c>
      <c r="S534" s="17" t="str">
        <f>VLOOKUP(B534,SAOM!B$2:L2211,11,0)</f>
        <v>(33) 3529-3036</v>
      </c>
      <c r="T534" s="33"/>
      <c r="U534" s="8" t="str">
        <f>VLOOKUP(B534,SAOM!B$2:M1791,12,0)</f>
        <v>-</v>
      </c>
      <c r="V534" s="12"/>
      <c r="W534" s="8"/>
      <c r="X534" s="39"/>
      <c r="Y534" s="41"/>
      <c r="Z534" s="105"/>
      <c r="AA534" s="42"/>
      <c r="AB534" s="8"/>
    </row>
    <row r="535" spans="1:28" s="61" customFormat="1">
      <c r="A535" s="43">
        <v>3691</v>
      </c>
      <c r="B535" s="75">
        <v>3691</v>
      </c>
      <c r="C535" s="12">
        <v>41071</v>
      </c>
      <c r="D535" s="12">
        <f t="shared" si="48"/>
        <v>41116</v>
      </c>
      <c r="E535" s="12">
        <f t="shared" si="49"/>
        <v>41131</v>
      </c>
      <c r="F535" s="47">
        <v>41079</v>
      </c>
      <c r="G535" s="7" t="s">
        <v>768</v>
      </c>
      <c r="H535" s="7" t="s">
        <v>501</v>
      </c>
      <c r="I535" s="7" t="s">
        <v>508</v>
      </c>
      <c r="J535" s="8" t="s">
        <v>175</v>
      </c>
      <c r="K535" s="8" t="s">
        <v>4258</v>
      </c>
      <c r="L535" s="8" t="s">
        <v>4259</v>
      </c>
      <c r="M535" s="9" t="str">
        <f>VLOOKUP(B535,SAOM!B$2:H1486,7,0)</f>
        <v>-</v>
      </c>
      <c r="N535" s="9">
        <v>4033</v>
      </c>
      <c r="O535" s="12" t="str">
        <f>VLOOKUP(B535,SAOM!B$2:I1486,8,0)</f>
        <v>-</v>
      </c>
      <c r="P535" s="12" t="e">
        <f>VLOOKUP(B535,AG_Lider!A$1:F1845,6,0)</f>
        <v>#N/A</v>
      </c>
      <c r="Q535" s="17" t="str">
        <f>VLOOKUP(B535,SAOM!B$2:J1486,9,0)</f>
        <v>Anne Grazielle</v>
      </c>
      <c r="R535" s="12" t="str">
        <f>VLOOKUP(B535,SAOM!B$2:K1932,10,0)</f>
        <v>BR 116 KM 289, s/n - Bairro Mucuri</v>
      </c>
      <c r="S535" s="17" t="str">
        <f>VLOOKUP(B535,SAOM!B$2:L2212,11,0)</f>
        <v>(33) 3528-1948</v>
      </c>
      <c r="T535" s="33"/>
      <c r="U535" s="8" t="str">
        <f>VLOOKUP(B535,SAOM!B$2:M1792,12,0)</f>
        <v>-</v>
      </c>
      <c r="V535" s="12"/>
      <c r="W535" s="8"/>
      <c r="X535" s="39"/>
      <c r="Y535" s="41"/>
      <c r="Z535" s="105"/>
      <c r="AA535" s="42"/>
      <c r="AB535" s="8"/>
    </row>
    <row r="536" spans="1:28" s="61" customFormat="1">
      <c r="A536" s="43">
        <v>3695</v>
      </c>
      <c r="B536" s="75">
        <v>3695</v>
      </c>
      <c r="C536" s="12">
        <v>41071</v>
      </c>
      <c r="D536" s="12">
        <f t="shared" si="48"/>
        <v>41116</v>
      </c>
      <c r="E536" s="12">
        <f t="shared" si="49"/>
        <v>41131</v>
      </c>
      <c r="F536" s="47">
        <v>41079</v>
      </c>
      <c r="G536" s="7" t="s">
        <v>768</v>
      </c>
      <c r="H536" s="7" t="s">
        <v>501</v>
      </c>
      <c r="I536" s="7" t="s">
        <v>508</v>
      </c>
      <c r="J536" s="8" t="s">
        <v>175</v>
      </c>
      <c r="K536" s="8" t="s">
        <v>4258</v>
      </c>
      <c r="L536" s="8" t="s">
        <v>4259</v>
      </c>
      <c r="M536" s="9" t="str">
        <f>VLOOKUP(B536,SAOM!B$2:H1487,7,0)</f>
        <v>-</v>
      </c>
      <c r="N536" s="9">
        <v>4033</v>
      </c>
      <c r="O536" s="12" t="str">
        <f>VLOOKUP(B536,SAOM!B$2:I1487,8,0)</f>
        <v>-</v>
      </c>
      <c r="P536" s="12" t="e">
        <f>VLOOKUP(B536,AG_Lider!A$1:F1846,6,0)</f>
        <v>#N/A</v>
      </c>
      <c r="Q536" s="17" t="str">
        <f>VLOOKUP(B536,SAOM!B$2:J1487,9,0)</f>
        <v>Regina Amador</v>
      </c>
      <c r="R536" s="12" t="str">
        <f>VLOOKUP(B536,SAOM!B$2:K1933,10,0)</f>
        <v>Rua Oscar Romero , n135 - Bairro Vila Esperança</v>
      </c>
      <c r="S536" s="17" t="str">
        <f>VLOOKUP(B536,SAOM!B$2:L2213,11,0)</f>
        <v>(33) 353-63471</v>
      </c>
      <c r="T536" s="33"/>
      <c r="U536" s="8" t="str">
        <f>VLOOKUP(B536,SAOM!B$2:M1793,12,0)</f>
        <v>-</v>
      </c>
      <c r="V536" s="12"/>
      <c r="W536" s="8"/>
      <c r="X536" s="39"/>
      <c r="Y536" s="41"/>
      <c r="Z536" s="105" t="s">
        <v>4506</v>
      </c>
      <c r="AA536" s="42">
        <v>41079</v>
      </c>
      <c r="AB536" s="8"/>
    </row>
    <row r="537" spans="1:28" s="61" customFormat="1">
      <c r="A537" s="43">
        <v>3721</v>
      </c>
      <c r="B537" s="75">
        <v>3721</v>
      </c>
      <c r="C537" s="12">
        <v>41072</v>
      </c>
      <c r="D537" s="12">
        <f t="shared" si="48"/>
        <v>41117</v>
      </c>
      <c r="E537" s="12">
        <f t="shared" si="49"/>
        <v>41132</v>
      </c>
      <c r="F537" s="47" t="s">
        <v>503</v>
      </c>
      <c r="G537" s="7" t="s">
        <v>756</v>
      </c>
      <c r="H537" s="7" t="s">
        <v>501</v>
      </c>
      <c r="I537" s="7" t="s">
        <v>501</v>
      </c>
      <c r="J537" s="8" t="s">
        <v>4220</v>
      </c>
      <c r="K537" s="8" t="s">
        <v>4260</v>
      </c>
      <c r="L537" s="8" t="s">
        <v>4261</v>
      </c>
      <c r="M537" s="9" t="str">
        <f>VLOOKUP(B537,SAOM!B$2:H1488,7,0)</f>
        <v>-</v>
      </c>
      <c r="N537" s="9">
        <v>4033</v>
      </c>
      <c r="O537" s="12" t="str">
        <f>VLOOKUP(B537,SAOM!B$2:I1488,8,0)</f>
        <v>-</v>
      </c>
      <c r="P537" s="12" t="e">
        <f>VLOOKUP(B537,AG_Lider!A$1:F1847,6,0)</f>
        <v>#N/A</v>
      </c>
      <c r="Q537" s="17" t="str">
        <f>VLOOKUP(B537,SAOM!B$2:J1488,9,0)</f>
        <v>Marliane P. de Morais</v>
      </c>
      <c r="R537" s="12" t="str">
        <f>VLOOKUP(B537,SAOM!B$2:K1934,10,0)</f>
        <v>RUA DOS INDIOS , n26 - Bairro VARZEA</v>
      </c>
      <c r="S537" s="17" t="str">
        <f>VLOOKUP(B537,SAOM!B$2:L2214,11,0)</f>
        <v>(33)84158564</v>
      </c>
      <c r="T537" s="33"/>
      <c r="U537" s="8" t="str">
        <f>VLOOKUP(B537,SAOM!B$2:M1794,12,0)</f>
        <v>-</v>
      </c>
      <c r="V537" s="12"/>
      <c r="W537" s="8"/>
      <c r="X537" s="39"/>
      <c r="Y537" s="41"/>
      <c r="Z537" s="105"/>
      <c r="AA537" s="42"/>
      <c r="AB537" s="8"/>
    </row>
    <row r="538" spans="1:28" s="61" customFormat="1">
      <c r="A538" s="43">
        <v>3719</v>
      </c>
      <c r="B538" s="75">
        <v>3719</v>
      </c>
      <c r="C538" s="12">
        <v>41072</v>
      </c>
      <c r="D538" s="12">
        <f t="shared" si="48"/>
        <v>41117</v>
      </c>
      <c r="E538" s="12">
        <f t="shared" si="49"/>
        <v>41132</v>
      </c>
      <c r="F538" s="47">
        <v>41079</v>
      </c>
      <c r="G538" s="7" t="s">
        <v>768</v>
      </c>
      <c r="H538" s="7" t="s">
        <v>501</v>
      </c>
      <c r="I538" s="7" t="s">
        <v>508</v>
      </c>
      <c r="J538" s="8" t="s">
        <v>4220</v>
      </c>
      <c r="K538" s="8" t="s">
        <v>4260</v>
      </c>
      <c r="L538" s="8" t="s">
        <v>4261</v>
      </c>
      <c r="M538" s="9" t="str">
        <f>VLOOKUP(B538,SAOM!B$2:H1489,7,0)</f>
        <v>-</v>
      </c>
      <c r="N538" s="9">
        <v>4033</v>
      </c>
      <c r="O538" s="12" t="str">
        <f>VLOOKUP(B538,SAOM!B$2:I1489,8,0)</f>
        <v>-</v>
      </c>
      <c r="P538" s="12" t="e">
        <f>VLOOKUP(B538,AG_Lider!A$1:F1848,6,0)</f>
        <v>#N/A</v>
      </c>
      <c r="Q538" s="17" t="str">
        <f>VLOOKUP(B538,SAOM!B$2:J1489,9,0)</f>
        <v>Wesley Faria Alves</v>
      </c>
      <c r="R538" s="12" t="str">
        <f>VLOOKUP(B538,SAOM!B$2:K1935,10,0)</f>
        <v>RUA CAMILO A PEREIRA , s/n - Zona rural</v>
      </c>
      <c r="S538" s="17" t="str">
        <f>VLOOKUP(B538,SAOM!B$2:L2215,11,0)</f>
        <v>(33) 3511-1964</v>
      </c>
      <c r="T538" s="33"/>
      <c r="U538" s="8" t="str">
        <f>VLOOKUP(B538,SAOM!B$2:M1795,12,0)</f>
        <v>-</v>
      </c>
      <c r="V538" s="12"/>
      <c r="W538" s="8"/>
      <c r="X538" s="39"/>
      <c r="Y538" s="41"/>
      <c r="Z538" s="105" t="s">
        <v>4507</v>
      </c>
      <c r="AA538" s="42">
        <v>41079</v>
      </c>
      <c r="AB538" s="8"/>
    </row>
    <row r="539" spans="1:28" s="61" customFormat="1">
      <c r="A539" s="43">
        <v>3768</v>
      </c>
      <c r="B539" s="75">
        <v>3768</v>
      </c>
      <c r="C539" s="12">
        <v>41073</v>
      </c>
      <c r="D539" s="12">
        <f t="shared" si="48"/>
        <v>41118</v>
      </c>
      <c r="E539" s="12">
        <f t="shared" si="49"/>
        <v>41133</v>
      </c>
      <c r="F539" s="47" t="s">
        <v>503</v>
      </c>
      <c r="G539" s="7" t="s">
        <v>756</v>
      </c>
      <c r="H539" s="7" t="s">
        <v>687</v>
      </c>
      <c r="I539" s="7" t="s">
        <v>687</v>
      </c>
      <c r="J539" s="8" t="s">
        <v>4140</v>
      </c>
      <c r="K539" s="8" t="s">
        <v>4248</v>
      </c>
      <c r="L539" s="8" t="s">
        <v>4249</v>
      </c>
      <c r="M539" s="9" t="str">
        <f>VLOOKUP(B539,SAOM!B$2:H1490,7,0)</f>
        <v>-</v>
      </c>
      <c r="N539" s="9">
        <v>4033</v>
      </c>
      <c r="O539" s="12" t="str">
        <f>VLOOKUP(B539,SAOM!B$2:I1490,8,0)</f>
        <v>-</v>
      </c>
      <c r="P539" s="12" t="e">
        <f>VLOOKUP(B539,AG_Lider!A$1:F1849,6,0)</f>
        <v>#N/A</v>
      </c>
      <c r="Q539" s="17" t="str">
        <f>VLOOKUP(B539,SAOM!B$2:J1490,9,0)</f>
        <v>Andrea Aparecida dos Reis</v>
      </c>
      <c r="R539" s="12" t="str">
        <f>VLOOKUP(B539,SAOM!B$2:K1936,10,0)</f>
        <v>Rua Luiz Gonzaga , s/n - Bairro Santo Hipólito</v>
      </c>
      <c r="S539" s="17" t="str">
        <f>VLOOKUP(B539,SAOM!B$2:L2216,11,0)</f>
        <v>(31)38525639</v>
      </c>
      <c r="T539" s="33"/>
      <c r="U539" s="8" t="str">
        <f>VLOOKUP(B539,SAOM!B$2:M1796,12,0)</f>
        <v>-</v>
      </c>
      <c r="V539" s="12"/>
      <c r="W539" s="8"/>
      <c r="X539" s="39"/>
      <c r="Y539" s="41"/>
      <c r="Z539" s="105"/>
      <c r="AA539" s="42"/>
      <c r="AB539" s="8"/>
    </row>
    <row r="540" spans="1:28" s="61" customFormat="1">
      <c r="A540" s="43">
        <v>3770</v>
      </c>
      <c r="B540" s="75">
        <v>3770</v>
      </c>
      <c r="C540" s="12">
        <v>41073</v>
      </c>
      <c r="D540" s="12">
        <f t="shared" si="48"/>
        <v>41118</v>
      </c>
      <c r="E540" s="12">
        <f t="shared" si="49"/>
        <v>41133</v>
      </c>
      <c r="F540" s="47" t="s">
        <v>503</v>
      </c>
      <c r="G540" s="7" t="s">
        <v>756</v>
      </c>
      <c r="H540" s="7" t="s">
        <v>687</v>
      </c>
      <c r="I540" s="7" t="s">
        <v>687</v>
      </c>
      <c r="J540" s="8" t="s">
        <v>4140</v>
      </c>
      <c r="K540" s="8" t="s">
        <v>4248</v>
      </c>
      <c r="L540" s="8" t="s">
        <v>4249</v>
      </c>
      <c r="M540" s="9" t="str">
        <f>VLOOKUP(B540,SAOM!B$2:H1491,7,0)</f>
        <v>-</v>
      </c>
      <c r="N540" s="9">
        <v>4033</v>
      </c>
      <c r="O540" s="12" t="str">
        <f>VLOOKUP(B540,SAOM!B$2:I1491,8,0)</f>
        <v>-</v>
      </c>
      <c r="P540" s="12" t="e">
        <f>VLOOKUP(B540,AG_Lider!A$1:F1850,6,0)</f>
        <v>#N/A</v>
      </c>
      <c r="Q540" s="17" t="str">
        <f>VLOOKUP(B540,SAOM!B$2:J1491,9,0)</f>
        <v>Adriane Aparecida Fuscaldi</v>
      </c>
      <c r="R540" s="12" t="str">
        <f>VLOOKUP(B540,SAOM!B$2:K1937,10,0)</f>
        <v>Rua Duque de Caxias , s/n - Bairro Nª Srª da Conceição</v>
      </c>
      <c r="S540" s="17" t="str">
        <f>VLOOKUP(B540,SAOM!B$2:L2217,11,0)</f>
        <v>(31) 3852-6002</v>
      </c>
      <c r="T540" s="33"/>
      <c r="U540" s="8" t="str">
        <f>VLOOKUP(B540,SAOM!B$2:M1797,12,0)</f>
        <v>-</v>
      </c>
      <c r="V540" s="12"/>
      <c r="W540" s="8"/>
      <c r="X540" s="39"/>
      <c r="Y540" s="41"/>
      <c r="Z540" s="105"/>
      <c r="AA540" s="42"/>
      <c r="AB540" s="8"/>
    </row>
    <row r="541" spans="1:28" s="61" customFormat="1">
      <c r="A541" s="43">
        <v>3687</v>
      </c>
      <c r="B541" s="75">
        <v>3687</v>
      </c>
      <c r="C541" s="12">
        <v>41071</v>
      </c>
      <c r="D541" s="12">
        <f t="shared" si="48"/>
        <v>41116</v>
      </c>
      <c r="E541" s="12">
        <f t="shared" si="49"/>
        <v>41131</v>
      </c>
      <c r="F541" s="47" t="s">
        <v>503</v>
      </c>
      <c r="G541" s="7" t="s">
        <v>756</v>
      </c>
      <c r="H541" s="7" t="s">
        <v>501</v>
      </c>
      <c r="I541" s="7" t="s">
        <v>501</v>
      </c>
      <c r="J541" s="8" t="s">
        <v>175</v>
      </c>
      <c r="K541" s="8" t="s">
        <v>4258</v>
      </c>
      <c r="L541" s="8" t="s">
        <v>4259</v>
      </c>
      <c r="M541" s="9" t="str">
        <f>VLOOKUP(B541,SAOM!B$2:H1492,7,0)</f>
        <v>-</v>
      </c>
      <c r="N541" s="9">
        <v>4033</v>
      </c>
      <c r="O541" s="12" t="str">
        <f>VLOOKUP(B541,SAOM!B$2:I1492,8,0)</f>
        <v>-</v>
      </c>
      <c r="P541" s="12" t="e">
        <f>VLOOKUP(B541,AG_Lider!A$1:F1851,6,0)</f>
        <v>#N/A</v>
      </c>
      <c r="Q541" s="17" t="str">
        <f>VLOOKUP(B541,SAOM!B$2:J1492,9,0)</f>
        <v>Celsilvana Teixeira</v>
      </c>
      <c r="R541" s="12" t="str">
        <f>VLOOKUP(B541,SAOM!B$2:K1938,10,0)</f>
        <v>Rua Principal, n218/ BR 116 KM 289 - Zona Rural- Bairro Lajinha</v>
      </c>
      <c r="S541" s="17" t="str">
        <f>VLOOKUP(B541,SAOM!B$2:L2218,11,0)</f>
        <v>(33) 3528-5171</v>
      </c>
      <c r="T541" s="33"/>
      <c r="U541" s="8" t="str">
        <f>VLOOKUP(B541,SAOM!B$2:M1798,12,0)</f>
        <v>-</v>
      </c>
      <c r="V541" s="12"/>
      <c r="W541" s="8"/>
      <c r="X541" s="39"/>
      <c r="Y541" s="41"/>
      <c r="Z541" s="105"/>
      <c r="AA541" s="42"/>
      <c r="AB541" s="8"/>
    </row>
    <row r="542" spans="1:28" s="61" customFormat="1">
      <c r="A542" s="43">
        <v>3697</v>
      </c>
      <c r="B542" s="75">
        <v>3697</v>
      </c>
      <c r="C542" s="12">
        <v>41071</v>
      </c>
      <c r="D542" s="12">
        <f t="shared" si="48"/>
        <v>41116</v>
      </c>
      <c r="E542" s="12">
        <f t="shared" si="49"/>
        <v>41131</v>
      </c>
      <c r="F542" s="47" t="s">
        <v>503</v>
      </c>
      <c r="G542" s="7" t="s">
        <v>756</v>
      </c>
      <c r="H542" s="7" t="s">
        <v>501</v>
      </c>
      <c r="I542" s="7" t="s">
        <v>501</v>
      </c>
      <c r="J542" s="8" t="s">
        <v>175</v>
      </c>
      <c r="K542" s="8" t="s">
        <v>4258</v>
      </c>
      <c r="L542" s="8" t="s">
        <v>4259</v>
      </c>
      <c r="M542" s="9" t="str">
        <f>VLOOKUP(B542,SAOM!B$2:H1493,7,0)</f>
        <v>-</v>
      </c>
      <c r="N542" s="9">
        <v>4033</v>
      </c>
      <c r="O542" s="12" t="str">
        <f>VLOOKUP(B542,SAOM!B$2:I1493,8,0)</f>
        <v>-</v>
      </c>
      <c r="P542" s="12" t="e">
        <f>VLOOKUP(B542,AG_Lider!A$1:F1852,6,0)</f>
        <v>#N/A</v>
      </c>
      <c r="Q542" s="17" t="str">
        <f>VLOOKUP(B542,SAOM!B$2:J1493,9,0)</f>
        <v>Leandro Rodrigues</v>
      </c>
      <c r="R542" s="12" t="str">
        <f>VLOOKUP(B542,SAOM!B$2:K1939,10,0)</f>
        <v>Rua Dulce Pinto, n50 - Bairro São Cristóvão</v>
      </c>
      <c r="S542" s="17" t="str">
        <f>VLOOKUP(B542,SAOM!B$2:L2219,11,0)</f>
        <v>(33) 3529-2349</v>
      </c>
      <c r="T542" s="33"/>
      <c r="U542" s="8" t="str">
        <f>VLOOKUP(B542,SAOM!B$2:M1799,12,0)</f>
        <v>-</v>
      </c>
      <c r="V542" s="12"/>
      <c r="W542" s="8"/>
      <c r="X542" s="39"/>
      <c r="Y542" s="41"/>
      <c r="Z542" s="105"/>
      <c r="AA542" s="42"/>
      <c r="AB542" s="8"/>
    </row>
    <row r="543" spans="1:28" s="61" customFormat="1">
      <c r="A543" s="43">
        <v>3700</v>
      </c>
      <c r="B543" s="75">
        <v>3700</v>
      </c>
      <c r="C543" s="12">
        <v>41071</v>
      </c>
      <c r="D543" s="12">
        <f t="shared" si="48"/>
        <v>41116</v>
      </c>
      <c r="E543" s="12">
        <f t="shared" si="49"/>
        <v>41131</v>
      </c>
      <c r="F543" s="47">
        <v>41079</v>
      </c>
      <c r="G543" s="7" t="s">
        <v>768</v>
      </c>
      <c r="H543" s="7" t="s">
        <v>501</v>
      </c>
      <c r="I543" s="7" t="s">
        <v>508</v>
      </c>
      <c r="J543" s="8" t="s">
        <v>175</v>
      </c>
      <c r="K543" s="8" t="s">
        <v>4258</v>
      </c>
      <c r="L543" s="8" t="s">
        <v>4259</v>
      </c>
      <c r="M543" s="9" t="str">
        <f>VLOOKUP(B543,SAOM!B$2:H1494,7,0)</f>
        <v>-</v>
      </c>
      <c r="N543" s="9">
        <v>4033</v>
      </c>
      <c r="O543" s="12" t="str">
        <f>VLOOKUP(B543,SAOM!B$2:I1494,8,0)</f>
        <v>-</v>
      </c>
      <c r="P543" s="12" t="e">
        <f>VLOOKUP(B543,AG_Lider!A$1:F1853,6,0)</f>
        <v>#N/A</v>
      </c>
      <c r="Q543" s="17" t="str">
        <f>VLOOKUP(B543,SAOM!B$2:J1494,9,0)</f>
        <v>Kátia Gualberto</v>
      </c>
      <c r="R543" s="12" t="str">
        <f>VLOOKUP(B543,SAOM!B$2:K1940,10,0)</f>
        <v>Córrego São Jerônimo , s/n - Zona Rural - Bairro São Jerônimo</v>
      </c>
      <c r="S543" s="17" t="str">
        <f>VLOOKUP(B543,SAOM!B$2:L2220,11,0)</f>
        <v>(33) 3529-2328</v>
      </c>
      <c r="T543" s="33"/>
      <c r="U543" s="8" t="str">
        <f>VLOOKUP(B543,SAOM!B$2:M1800,12,0)</f>
        <v>-</v>
      </c>
      <c r="V543" s="12"/>
      <c r="W543" s="8"/>
      <c r="X543" s="39"/>
      <c r="Y543" s="41"/>
      <c r="Z543" s="105" t="s">
        <v>4508</v>
      </c>
      <c r="AA543" s="42">
        <v>41079</v>
      </c>
      <c r="AB543" s="8"/>
    </row>
    <row r="544" spans="1:28" s="61" customFormat="1">
      <c r="A544" s="43">
        <v>3703</v>
      </c>
      <c r="B544" s="75">
        <v>3703</v>
      </c>
      <c r="C544" s="12">
        <v>41071</v>
      </c>
      <c r="D544" s="12">
        <f t="shared" si="48"/>
        <v>41116</v>
      </c>
      <c r="E544" s="12">
        <f t="shared" si="49"/>
        <v>41131</v>
      </c>
      <c r="F544" s="47" t="s">
        <v>503</v>
      </c>
      <c r="G544" s="7" t="s">
        <v>756</v>
      </c>
      <c r="H544" s="7" t="s">
        <v>501</v>
      </c>
      <c r="I544" s="7" t="s">
        <v>501</v>
      </c>
      <c r="J544" s="8" t="s">
        <v>175</v>
      </c>
      <c r="K544" s="8" t="s">
        <v>4258</v>
      </c>
      <c r="L544" s="8" t="s">
        <v>4259</v>
      </c>
      <c r="M544" s="9" t="str">
        <f>VLOOKUP(B544,SAOM!B$2:H1495,7,0)</f>
        <v>-</v>
      </c>
      <c r="N544" s="9">
        <v>4033</v>
      </c>
      <c r="O544" s="12" t="str">
        <f>VLOOKUP(B544,SAOM!B$2:I1495,8,0)</f>
        <v>-</v>
      </c>
      <c r="P544" s="12" t="e">
        <f>VLOOKUP(B544,AG_Lider!A$1:F1854,6,0)</f>
        <v>#N/A</v>
      </c>
      <c r="Q544" s="17" t="str">
        <f>VLOOKUP(B544,SAOM!B$2:J1495,9,0)</f>
        <v>Edima Fonseca</v>
      </c>
      <c r="R544" s="12" t="str">
        <f>VLOOKUP(B544,SAOM!B$2:K1941,10,0)</f>
        <v>Rua Chafariz , n60 - Bairro Taquara</v>
      </c>
      <c r="S544" s="17" t="str">
        <f>VLOOKUP(B544,SAOM!B$2:L2221,11,0)</f>
        <v>(33) 3536-2787</v>
      </c>
      <c r="T544" s="33"/>
      <c r="U544" s="8" t="str">
        <f>VLOOKUP(B544,SAOM!B$2:M1801,12,0)</f>
        <v>-</v>
      </c>
      <c r="V544" s="12"/>
      <c r="W544" s="8"/>
      <c r="X544" s="39"/>
      <c r="Y544" s="41"/>
      <c r="Z544" s="105"/>
      <c r="AA544" s="42"/>
      <c r="AB544" s="8"/>
    </row>
    <row r="545" spans="1:28" s="61" customFormat="1">
      <c r="A545" s="43">
        <v>3705</v>
      </c>
      <c r="B545" s="75">
        <v>3705</v>
      </c>
      <c r="C545" s="12">
        <v>41071</v>
      </c>
      <c r="D545" s="12">
        <f t="shared" ref="D545:D597" si="50">C545+45</f>
        <v>41116</v>
      </c>
      <c r="E545" s="12">
        <f t="shared" ref="E545:E597" si="51">C545+60</f>
        <v>41131</v>
      </c>
      <c r="F545" s="47" t="s">
        <v>503</v>
      </c>
      <c r="G545" s="7" t="s">
        <v>756</v>
      </c>
      <c r="H545" s="7" t="s">
        <v>501</v>
      </c>
      <c r="I545" s="7" t="s">
        <v>501</v>
      </c>
      <c r="J545" s="8" t="s">
        <v>175</v>
      </c>
      <c r="K545" s="8" t="s">
        <v>4258</v>
      </c>
      <c r="L545" s="8" t="s">
        <v>4259</v>
      </c>
      <c r="M545" s="9" t="str">
        <f>VLOOKUP(B545,SAOM!B$2:H1496,7,0)</f>
        <v>-</v>
      </c>
      <c r="N545" s="9">
        <v>4033</v>
      </c>
      <c r="O545" s="12" t="str">
        <f>VLOOKUP(B545,SAOM!B$2:I1496,8,0)</f>
        <v>-</v>
      </c>
      <c r="P545" s="12" t="e">
        <f>VLOOKUP(B545,AG_Lider!A$1:F1855,6,0)</f>
        <v>#N/A</v>
      </c>
      <c r="Q545" s="17" t="str">
        <f>VLOOKUP(B545,SAOM!B$2:J1496,9,0)</f>
        <v>Viviene Vieira</v>
      </c>
      <c r="R545" s="12" t="str">
        <f>VLOOKUP(B545,SAOM!B$2:K1942,10,0)</f>
        <v>Rua José Hermógenes, n51 - Zona Rural- Bairro Topázio</v>
      </c>
      <c r="S545" s="17" t="str">
        <f>VLOOKUP(B545,SAOM!B$2:L2222,11,0)</f>
        <v>(33) 3528-2181</v>
      </c>
      <c r="T545" s="33"/>
      <c r="U545" s="8" t="str">
        <f>VLOOKUP(B545,SAOM!B$2:M1802,12,0)</f>
        <v>-</v>
      </c>
      <c r="V545" s="12"/>
      <c r="W545" s="8"/>
      <c r="X545" s="39"/>
      <c r="Y545" s="41"/>
      <c r="Z545" s="105"/>
      <c r="AA545" s="42"/>
      <c r="AB545" s="8"/>
    </row>
    <row r="546" spans="1:28" s="61" customFormat="1">
      <c r="A546" s="43">
        <v>3706</v>
      </c>
      <c r="B546" s="75">
        <v>3706</v>
      </c>
      <c r="C546" s="12">
        <v>41071</v>
      </c>
      <c r="D546" s="12">
        <f t="shared" si="50"/>
        <v>41116</v>
      </c>
      <c r="E546" s="12">
        <f t="shared" si="51"/>
        <v>41131</v>
      </c>
      <c r="F546" s="47" t="s">
        <v>503</v>
      </c>
      <c r="G546" s="7" t="s">
        <v>756</v>
      </c>
      <c r="H546" s="7" t="s">
        <v>501</v>
      </c>
      <c r="I546" s="7" t="s">
        <v>501</v>
      </c>
      <c r="J546" s="8" t="s">
        <v>175</v>
      </c>
      <c r="K546" s="8" t="s">
        <v>4258</v>
      </c>
      <c r="L546" s="8" t="s">
        <v>4259</v>
      </c>
      <c r="M546" s="9" t="str">
        <f>VLOOKUP(B546,SAOM!B$2:H1497,7,0)</f>
        <v>-</v>
      </c>
      <c r="N546" s="9">
        <v>4033</v>
      </c>
      <c r="O546" s="12" t="str">
        <f>VLOOKUP(B546,SAOM!B$2:I1497,8,0)</f>
        <v>-</v>
      </c>
      <c r="P546" s="12" t="e">
        <f>VLOOKUP(B546,AG_Lider!A$1:F1856,6,0)</f>
        <v>#N/A</v>
      </c>
      <c r="Q546" s="17" t="str">
        <f>VLOOKUP(B546,SAOM!B$2:J1497,9,0)</f>
        <v>Wanuza Duarte</v>
      </c>
      <c r="R546" s="12" t="str">
        <f>VLOOKUP(B546,SAOM!B$2:K1943,10,0)</f>
        <v>Avenida Tietê, 66 - Bairro Jardim São Paulo</v>
      </c>
      <c r="S546" s="17" t="str">
        <f>VLOOKUP(B546,SAOM!B$2:L2223,11,0)</f>
        <v>(33) 3529-2347</v>
      </c>
      <c r="T546" s="33"/>
      <c r="U546" s="8" t="str">
        <f>VLOOKUP(B546,SAOM!B$2:M1803,12,0)</f>
        <v>-</v>
      </c>
      <c r="V546" s="12"/>
      <c r="W546" s="8"/>
      <c r="X546" s="39"/>
      <c r="Y546" s="41"/>
      <c r="Z546" s="105"/>
      <c r="AA546" s="42"/>
      <c r="AB546" s="8"/>
    </row>
    <row r="547" spans="1:28" s="61" customFormat="1">
      <c r="A547" s="43">
        <v>3715</v>
      </c>
      <c r="B547" s="75">
        <v>3715</v>
      </c>
      <c r="C547" s="12">
        <v>41072</v>
      </c>
      <c r="D547" s="12">
        <f t="shared" si="50"/>
        <v>41117</v>
      </c>
      <c r="E547" s="12">
        <f t="shared" si="51"/>
        <v>41132</v>
      </c>
      <c r="F547" s="47" t="s">
        <v>503</v>
      </c>
      <c r="G547" s="7" t="s">
        <v>756</v>
      </c>
      <c r="H547" s="7" t="s">
        <v>501</v>
      </c>
      <c r="I547" s="7" t="s">
        <v>501</v>
      </c>
      <c r="J547" s="8" t="s">
        <v>4220</v>
      </c>
      <c r="K547" s="8" t="s">
        <v>4474</v>
      </c>
      <c r="L547" s="8" t="s">
        <v>4475</v>
      </c>
      <c r="M547" s="9" t="str">
        <f>VLOOKUP(B547,SAOM!B$2:H1498,7,0)</f>
        <v>-</v>
      </c>
      <c r="N547" s="9">
        <v>4033</v>
      </c>
      <c r="O547" s="12" t="str">
        <f>VLOOKUP(B547,SAOM!B$2:I1498,8,0)</f>
        <v>-</v>
      </c>
      <c r="P547" s="12" t="e">
        <f>VLOOKUP(B547,AG_Lider!A$1:F1857,6,0)</f>
        <v>#N/A</v>
      </c>
      <c r="Q547" s="17" t="str">
        <f>VLOOKUP(B547,SAOM!B$2:J1498,9,0)</f>
        <v>Arley Soares C. Cruz</v>
      </c>
      <c r="R547" s="12" t="str">
        <f>VLOOKUP(B547,SAOM!B$2:K1944,10,0)</f>
        <v>AV. FREI ARCANGELO , s/n - Bairro Centro</v>
      </c>
      <c r="S547" s="17" t="str">
        <f>VLOOKUP(B547,SAOM!B$2:L2224,11,0)</f>
        <v>(33) 3511-1799</v>
      </c>
      <c r="T547" s="33"/>
      <c r="U547" s="8" t="str">
        <f>VLOOKUP(B547,SAOM!B$2:M1804,12,0)</f>
        <v>-</v>
      </c>
      <c r="V547" s="12"/>
      <c r="W547" s="8"/>
      <c r="X547" s="39"/>
      <c r="Y547" s="41"/>
      <c r="Z547" s="105"/>
      <c r="AA547" s="42"/>
      <c r="AB547" s="8"/>
    </row>
    <row r="548" spans="1:28" s="61" customFormat="1">
      <c r="A548" s="43">
        <v>3716</v>
      </c>
      <c r="B548" s="75">
        <v>3716</v>
      </c>
      <c r="C548" s="12">
        <v>41072</v>
      </c>
      <c r="D548" s="12">
        <f t="shared" si="50"/>
        <v>41117</v>
      </c>
      <c r="E548" s="12">
        <f t="shared" si="51"/>
        <v>41132</v>
      </c>
      <c r="F548" s="47" t="s">
        <v>503</v>
      </c>
      <c r="G548" s="7" t="s">
        <v>756</v>
      </c>
      <c r="H548" s="7" t="s">
        <v>501</v>
      </c>
      <c r="I548" s="7" t="s">
        <v>501</v>
      </c>
      <c r="J548" s="8" t="s">
        <v>4220</v>
      </c>
      <c r="K548" s="8" t="s">
        <v>4474</v>
      </c>
      <c r="L548" s="8" t="s">
        <v>4475</v>
      </c>
      <c r="M548" s="9" t="str">
        <f>VLOOKUP(B548,SAOM!B$2:H1499,7,0)</f>
        <v>-</v>
      </c>
      <c r="N548" s="9">
        <v>4033</v>
      </c>
      <c r="O548" s="12" t="str">
        <f>VLOOKUP(B548,SAOM!B$2:I1499,8,0)</f>
        <v>-</v>
      </c>
      <c r="P548" s="12" t="e">
        <f>VLOOKUP(B548,AG_Lider!A$1:F1858,6,0)</f>
        <v>#N/A</v>
      </c>
      <c r="Q548" s="17" t="str">
        <f>VLOOKUP(B548,SAOM!B$2:J1499,9,0)</f>
        <v>Maria Luiza M. Soares</v>
      </c>
      <c r="R548" s="12" t="str">
        <f>VLOOKUP(B548,SAOM!B$2:K1945,10,0)</f>
        <v>RUA XINGU , n1125 - Bairro V. BAIANA</v>
      </c>
      <c r="S548" s="17" t="str">
        <f>VLOOKUP(B548,SAOM!B$2:L2225,11,0)</f>
        <v>(33) 3511-1799</v>
      </c>
      <c r="T548" s="33"/>
      <c r="U548" s="8" t="str">
        <f>VLOOKUP(B548,SAOM!B$2:M1805,12,0)</f>
        <v>-</v>
      </c>
      <c r="V548" s="12"/>
      <c r="W548" s="8"/>
      <c r="X548" s="39"/>
      <c r="Y548" s="41"/>
      <c r="Z548" s="105"/>
      <c r="AA548" s="42"/>
      <c r="AB548" s="8"/>
    </row>
    <row r="549" spans="1:28" s="61" customFormat="1">
      <c r="A549" s="43">
        <v>3747</v>
      </c>
      <c r="B549" s="75">
        <v>3747</v>
      </c>
      <c r="C549" s="12">
        <v>41073</v>
      </c>
      <c r="D549" s="12">
        <f t="shared" si="50"/>
        <v>41118</v>
      </c>
      <c r="E549" s="12">
        <f t="shared" si="51"/>
        <v>41133</v>
      </c>
      <c r="F549" s="47" t="s">
        <v>503</v>
      </c>
      <c r="G549" s="7" t="s">
        <v>756</v>
      </c>
      <c r="H549" s="7" t="s">
        <v>501</v>
      </c>
      <c r="I549" s="7" t="s">
        <v>501</v>
      </c>
      <c r="J549" s="8" t="s">
        <v>2657</v>
      </c>
      <c r="K549" s="8" t="s">
        <v>4476</v>
      </c>
      <c r="L549" s="8" t="s">
        <v>4477</v>
      </c>
      <c r="M549" s="9" t="str">
        <f>VLOOKUP(B549,SAOM!B$2:H1500,7,0)</f>
        <v>-</v>
      </c>
      <c r="N549" s="9">
        <v>4033</v>
      </c>
      <c r="O549" s="12" t="str">
        <f>VLOOKUP(B549,SAOM!B$2:I1500,8,0)</f>
        <v>-</v>
      </c>
      <c r="P549" s="12" t="e">
        <f>VLOOKUP(B549,AG_Lider!A$1:F1859,6,0)</f>
        <v>#N/A</v>
      </c>
      <c r="Q549" s="17" t="str">
        <f>VLOOKUP(B549,SAOM!B$2:J1500,9,0)</f>
        <v xml:space="preserve"> Cintia Aparecida Costa e Silva</v>
      </c>
      <c r="R549" s="12" t="str">
        <f>VLOOKUP(B549,SAOM!B$2:K1946,10,0)</f>
        <v>PRAÇA JOAQUIM PIRES DE OLIVEIRA MAIA , s/n</v>
      </c>
      <c r="S549" s="17" t="str">
        <f>VLOOKUP(B549,SAOM!B$2:L2226,11,0)</f>
        <v>(31) 3866-1307</v>
      </c>
      <c r="T549" s="33"/>
      <c r="U549" s="8" t="str">
        <f>VLOOKUP(B549,SAOM!B$2:M1806,12,0)</f>
        <v>-</v>
      </c>
      <c r="V549" s="12"/>
      <c r="W549" s="8"/>
      <c r="X549" s="39"/>
      <c r="Y549" s="41"/>
      <c r="Z549" s="105"/>
      <c r="AA549" s="42"/>
      <c r="AB549" s="8"/>
    </row>
    <row r="550" spans="1:28" s="61" customFormat="1">
      <c r="A550" s="43">
        <v>3717</v>
      </c>
      <c r="B550" s="75">
        <v>3717</v>
      </c>
      <c r="C550" s="12">
        <v>41072</v>
      </c>
      <c r="D550" s="12">
        <f t="shared" si="50"/>
        <v>41117</v>
      </c>
      <c r="E550" s="12">
        <f t="shared" si="51"/>
        <v>41132</v>
      </c>
      <c r="F550" s="47" t="s">
        <v>503</v>
      </c>
      <c r="G550" s="7" t="s">
        <v>756</v>
      </c>
      <c r="H550" s="7" t="s">
        <v>501</v>
      </c>
      <c r="I550" s="7" t="s">
        <v>501</v>
      </c>
      <c r="J550" s="8" t="s">
        <v>4220</v>
      </c>
      <c r="K550" s="8" t="s">
        <v>4474</v>
      </c>
      <c r="L550" s="8" t="s">
        <v>4475</v>
      </c>
      <c r="M550" s="9" t="str">
        <f>VLOOKUP(B550,SAOM!B$2:H1501,7,0)</f>
        <v>-</v>
      </c>
      <c r="N550" s="9">
        <v>4033</v>
      </c>
      <c r="O550" s="12" t="str">
        <f>VLOOKUP(B550,SAOM!B$2:I1501,8,0)</f>
        <v>-</v>
      </c>
      <c r="P550" s="12" t="e">
        <f>VLOOKUP(B550,AG_Lider!A$1:F1860,6,0)</f>
        <v>#N/A</v>
      </c>
      <c r="Q550" s="17" t="str">
        <f>VLOOKUP(B550,SAOM!B$2:J1501,9,0)</f>
        <v>Rita de Cássia L. Oliveira</v>
      </c>
      <c r="R550" s="12" t="str">
        <f>VLOOKUP(B550,SAOM!B$2:K1947,10,0)</f>
        <v>DISTRITO DE GUARATAIA , n2750 - ZONA RURAL</v>
      </c>
      <c r="S550" s="17" t="str">
        <f>VLOOKUP(B550,SAOM!B$2:L2227,11,0)</f>
        <v>(33) 3511-1964</v>
      </c>
      <c r="T550" s="33"/>
      <c r="U550" s="8" t="str">
        <f>VLOOKUP(B550,SAOM!B$2:M1807,12,0)</f>
        <v>-</v>
      </c>
      <c r="V550" s="12"/>
      <c r="W550" s="8"/>
      <c r="X550" s="39"/>
      <c r="Y550" s="41"/>
      <c r="Z550" s="105"/>
      <c r="AA550" s="42"/>
      <c r="AB550" s="8"/>
    </row>
    <row r="551" spans="1:28" s="61" customFormat="1">
      <c r="A551" s="43">
        <v>3720</v>
      </c>
      <c r="B551" s="75">
        <v>3720</v>
      </c>
      <c r="C551" s="12">
        <v>41072</v>
      </c>
      <c r="D551" s="12">
        <f t="shared" si="50"/>
        <v>41117</v>
      </c>
      <c r="E551" s="12">
        <f t="shared" si="51"/>
        <v>41132</v>
      </c>
      <c r="F551" s="47" t="s">
        <v>503</v>
      </c>
      <c r="G551" s="7" t="s">
        <v>756</v>
      </c>
      <c r="H551" s="7" t="s">
        <v>501</v>
      </c>
      <c r="I551" s="7" t="s">
        <v>501</v>
      </c>
      <c r="J551" s="8" t="s">
        <v>4220</v>
      </c>
      <c r="K551" s="8" t="s">
        <v>4474</v>
      </c>
      <c r="L551" s="8" t="s">
        <v>4475</v>
      </c>
      <c r="M551" s="9" t="str">
        <f>VLOOKUP(B551,SAOM!B$2:H1502,7,0)</f>
        <v>-</v>
      </c>
      <c r="N551" s="9">
        <v>4033</v>
      </c>
      <c r="O551" s="12" t="str">
        <f>VLOOKUP(B551,SAOM!B$2:I1502,8,0)</f>
        <v>-</v>
      </c>
      <c r="P551" s="12" t="e">
        <f>VLOOKUP(B551,AG_Lider!A$1:F1861,6,0)</f>
        <v>#N/A</v>
      </c>
      <c r="Q551" s="17" t="str">
        <f>VLOOKUP(B551,SAOM!B$2:J1502,9,0)</f>
        <v>Ana Cássia Arcanjo</v>
      </c>
      <c r="R551" s="12" t="str">
        <f>VLOOKUP(B551,SAOM!B$2:K1948,10,0)</f>
        <v>RUA ARTHUR COSTA E SILVA , s/n - Centro</v>
      </c>
      <c r="S551" s="17" t="str">
        <f>VLOOKUP(B551,SAOM!B$2:L2228,11,0)</f>
        <v>(33) 3511-1964</v>
      </c>
      <c r="T551" s="33"/>
      <c r="U551" s="8" t="str">
        <f>VLOOKUP(B551,SAOM!B$2:M1808,12,0)</f>
        <v>-</v>
      </c>
      <c r="V551" s="12"/>
      <c r="W551" s="8"/>
      <c r="X551" s="39"/>
      <c r="Y551" s="41"/>
      <c r="Z551" s="105"/>
      <c r="AA551" s="42"/>
      <c r="AB551" s="8"/>
    </row>
    <row r="552" spans="1:28" s="61" customFormat="1">
      <c r="A552" s="43">
        <v>3718</v>
      </c>
      <c r="B552" s="75">
        <v>3718</v>
      </c>
      <c r="C552" s="12">
        <v>41072</v>
      </c>
      <c r="D552" s="12">
        <f t="shared" si="50"/>
        <v>41117</v>
      </c>
      <c r="E552" s="12">
        <f t="shared" si="51"/>
        <v>41132</v>
      </c>
      <c r="F552" s="47" t="s">
        <v>503</v>
      </c>
      <c r="G552" s="7" t="s">
        <v>756</v>
      </c>
      <c r="H552" s="7" t="s">
        <v>501</v>
      </c>
      <c r="I552" s="7" t="s">
        <v>501</v>
      </c>
      <c r="J552" s="8" t="s">
        <v>4220</v>
      </c>
      <c r="K552" s="8" t="s">
        <v>4474</v>
      </c>
      <c r="L552" s="8" t="s">
        <v>4475</v>
      </c>
      <c r="M552" s="9" t="str">
        <f>VLOOKUP(B552,SAOM!B$2:H1503,7,0)</f>
        <v>-</v>
      </c>
      <c r="N552" s="9">
        <v>4033</v>
      </c>
      <c r="O552" s="12" t="str">
        <f>VLOOKUP(B552,SAOM!B$2:I1503,8,0)</f>
        <v>-</v>
      </c>
      <c r="P552" s="12" t="e">
        <f>VLOOKUP(B552,AG_Lider!A$1:F1862,6,0)</f>
        <v>#N/A</v>
      </c>
      <c r="Q552" s="17" t="str">
        <f>VLOOKUP(B552,SAOM!B$2:J1503,9,0)</f>
        <v>Janaína Oliveira Freitas</v>
      </c>
      <c r="R552" s="12" t="str">
        <f>VLOOKUP(B552,SAOM!B$2:K1949,10,0)</f>
        <v>RUA JOSE LOPES PINHEIRO FREI SERAFIM , n32 - Zona Rural</v>
      </c>
      <c r="S552" s="17" t="str">
        <f>VLOOKUP(B552,SAOM!B$2:L2229,11,0)</f>
        <v>(33)3511-1964</v>
      </c>
      <c r="T552" s="33"/>
      <c r="U552" s="8" t="str">
        <f>VLOOKUP(B552,SAOM!B$2:M1809,12,0)</f>
        <v>-</v>
      </c>
      <c r="V552" s="12"/>
      <c r="W552" s="8"/>
      <c r="X552" s="39"/>
      <c r="Y552" s="41"/>
      <c r="Z552" s="105"/>
      <c r="AA552" s="42"/>
      <c r="AB552" s="8"/>
    </row>
    <row r="553" spans="1:28" s="61" customFormat="1">
      <c r="A553" s="43">
        <v>3666</v>
      </c>
      <c r="B553" s="75">
        <v>3666</v>
      </c>
      <c r="C553" s="12">
        <v>41071</v>
      </c>
      <c r="D553" s="12">
        <f t="shared" si="50"/>
        <v>41116</v>
      </c>
      <c r="E553" s="12">
        <f t="shared" si="51"/>
        <v>41131</v>
      </c>
      <c r="F553" s="47" t="s">
        <v>503</v>
      </c>
      <c r="G553" s="7" t="s">
        <v>756</v>
      </c>
      <c r="H553" s="7" t="s">
        <v>501</v>
      </c>
      <c r="I553" s="7" t="s">
        <v>501</v>
      </c>
      <c r="J553" s="8" t="s">
        <v>2950</v>
      </c>
      <c r="K553" s="8" t="s">
        <v>4254</v>
      </c>
      <c r="L553" s="8" t="s">
        <v>4255</v>
      </c>
      <c r="M553" s="9" t="str">
        <f>VLOOKUP(B553,SAOM!B$2:H1504,7,0)</f>
        <v>-</v>
      </c>
      <c r="N553" s="9">
        <v>4033</v>
      </c>
      <c r="O553" s="12" t="str">
        <f>VLOOKUP(B553,SAOM!B$2:I1504,8,0)</f>
        <v>-</v>
      </c>
      <c r="P553" s="12" t="e">
        <f>VLOOKUP(B553,AG_Lider!A$1:F1863,6,0)</f>
        <v>#N/A</v>
      </c>
      <c r="Q553" s="17" t="str">
        <f>VLOOKUP(B553,SAOM!B$2:J1504,9,0)</f>
        <v>Ildefonso Ferraz de Oliveira</v>
      </c>
      <c r="R553" s="12" t="str">
        <f>VLOOKUP(B553,SAOM!B$2:K1950,10,0)</f>
        <v>RUA PRIMEIRO DE JANEIRO , n 264, Centro</v>
      </c>
      <c r="S553" s="17" t="str">
        <f>VLOOKUP(B553,SAOM!B$2:L2230,11,0)</f>
        <v>(33) 3627-1750</v>
      </c>
      <c r="T553" s="33"/>
      <c r="U553" s="8" t="str">
        <f>VLOOKUP(B553,SAOM!B$2:M1810,12,0)</f>
        <v>-</v>
      </c>
      <c r="V553" s="12"/>
      <c r="W553" s="8"/>
      <c r="X553" s="39"/>
      <c r="Y553" s="41"/>
      <c r="Z553" s="105"/>
      <c r="AA553" s="42"/>
      <c r="AB553" s="8"/>
    </row>
    <row r="554" spans="1:28" s="61" customFormat="1">
      <c r="A554" s="43">
        <v>3668</v>
      </c>
      <c r="B554" s="75">
        <v>3668</v>
      </c>
      <c r="C554" s="12">
        <v>41071</v>
      </c>
      <c r="D554" s="12">
        <f t="shared" si="50"/>
        <v>41116</v>
      </c>
      <c r="E554" s="12">
        <f t="shared" si="51"/>
        <v>41131</v>
      </c>
      <c r="F554" s="47" t="s">
        <v>503</v>
      </c>
      <c r="G554" s="7" t="s">
        <v>756</v>
      </c>
      <c r="H554" s="7" t="s">
        <v>501</v>
      </c>
      <c r="I554" s="7" t="s">
        <v>501</v>
      </c>
      <c r="J554" s="8" t="s">
        <v>2950</v>
      </c>
      <c r="K554" s="8" t="s">
        <v>4254</v>
      </c>
      <c r="L554" s="8" t="s">
        <v>4255</v>
      </c>
      <c r="M554" s="9" t="str">
        <f>VLOOKUP(B554,SAOM!B$2:H1505,7,0)</f>
        <v>-</v>
      </c>
      <c r="N554" s="9">
        <v>4033</v>
      </c>
      <c r="O554" s="12" t="str">
        <f>VLOOKUP(B554,SAOM!B$2:I1505,8,0)</f>
        <v>-</v>
      </c>
      <c r="P554" s="12" t="e">
        <f>VLOOKUP(B554,AG_Lider!A$1:F1864,6,0)</f>
        <v>#N/A</v>
      </c>
      <c r="Q554" s="17" t="str">
        <f>VLOOKUP(B554,SAOM!B$2:J1505,9,0)</f>
        <v>Mariane Dantas Archanjo</v>
      </c>
      <c r="R554" s="12" t="str">
        <f>VLOOKUP(B554,SAOM!B$2:K1951,10,0)</f>
        <v>RUA PEDRO DIAS DO NASCIMENTO , s/n - Centro</v>
      </c>
      <c r="S554" s="17" t="str">
        <f>VLOOKUP(B554,SAOM!B$2:L2231,11,0)</f>
        <v>(33) 3627-1750</v>
      </c>
      <c r="T554" s="33"/>
      <c r="U554" s="8" t="str">
        <f>VLOOKUP(B554,SAOM!B$2:M1811,12,0)</f>
        <v>-</v>
      </c>
      <c r="V554" s="12"/>
      <c r="W554" s="8"/>
      <c r="X554" s="39"/>
      <c r="Y554" s="41"/>
      <c r="Z554" s="105"/>
      <c r="AA554" s="42"/>
      <c r="AB554" s="8"/>
    </row>
    <row r="555" spans="1:28" s="61" customFormat="1">
      <c r="A555" s="43">
        <v>3725</v>
      </c>
      <c r="B555" s="75">
        <v>3725</v>
      </c>
      <c r="C555" s="12">
        <v>41072</v>
      </c>
      <c r="D555" s="12">
        <f t="shared" si="50"/>
        <v>41117</v>
      </c>
      <c r="E555" s="12">
        <f t="shared" si="51"/>
        <v>41132</v>
      </c>
      <c r="F555" s="47" t="s">
        <v>503</v>
      </c>
      <c r="G555" s="7" t="s">
        <v>756</v>
      </c>
      <c r="H555" s="7" t="s">
        <v>501</v>
      </c>
      <c r="I555" s="7" t="s">
        <v>501</v>
      </c>
      <c r="J555" s="8" t="s">
        <v>4269</v>
      </c>
      <c r="K555" s="8" t="s">
        <v>4478</v>
      </c>
      <c r="L555" s="8" t="s">
        <v>4479</v>
      </c>
      <c r="M555" s="9" t="str">
        <f>VLOOKUP(B555,SAOM!B$2:H1506,7,0)</f>
        <v>-</v>
      </c>
      <c r="N555" s="9">
        <v>4033</v>
      </c>
      <c r="O555" s="12" t="str">
        <f>VLOOKUP(B555,SAOM!B$2:I1506,8,0)</f>
        <v>-</v>
      </c>
      <c r="P555" s="12" t="e">
        <f>VLOOKUP(B555,AG_Lider!A$1:F1865,6,0)</f>
        <v>#N/A</v>
      </c>
      <c r="Q555" s="17" t="str">
        <f>VLOOKUP(B555,SAOM!B$2:J1506,9,0)</f>
        <v>CRISTINA FERREIRA MACHADO</v>
      </c>
      <c r="R555" s="12" t="str">
        <f>VLOOKUP(B555,SAOM!B$2:K1952,10,0)</f>
        <v>RUA OURO FINO , s/n - Bairro Campinho</v>
      </c>
      <c r="S555" s="17" t="str">
        <f>VLOOKUP(B555,SAOM!B$2:L2232,11,0)</f>
        <v>(33) 3621-2187</v>
      </c>
      <c r="T555" s="33"/>
      <c r="U555" s="8" t="str">
        <f>VLOOKUP(B555,SAOM!B$2:M1812,12,0)</f>
        <v>-</v>
      </c>
      <c r="V555" s="12"/>
      <c r="W555" s="8"/>
      <c r="X555" s="39"/>
      <c r="Y555" s="41"/>
      <c r="Z555" s="105"/>
      <c r="AA555" s="42"/>
      <c r="AB555" s="8"/>
    </row>
    <row r="556" spans="1:28" s="61" customFormat="1">
      <c r="A556" s="43">
        <v>3726</v>
      </c>
      <c r="B556" s="75">
        <v>3726</v>
      </c>
      <c r="C556" s="12">
        <v>41072</v>
      </c>
      <c r="D556" s="12">
        <f t="shared" si="50"/>
        <v>41117</v>
      </c>
      <c r="E556" s="12">
        <f t="shared" si="51"/>
        <v>41132</v>
      </c>
      <c r="F556" s="47" t="s">
        <v>503</v>
      </c>
      <c r="G556" s="7" t="s">
        <v>756</v>
      </c>
      <c r="H556" s="7" t="s">
        <v>501</v>
      </c>
      <c r="I556" s="7" t="s">
        <v>501</v>
      </c>
      <c r="J556" s="8" t="s">
        <v>4269</v>
      </c>
      <c r="K556" s="8" t="s">
        <v>4478</v>
      </c>
      <c r="L556" s="8" t="s">
        <v>4479</v>
      </c>
      <c r="M556" s="9" t="str">
        <f>VLOOKUP(B556,SAOM!B$2:H1507,7,0)</f>
        <v>-</v>
      </c>
      <c r="N556" s="9">
        <v>4033</v>
      </c>
      <c r="O556" s="12" t="str">
        <f>VLOOKUP(B556,SAOM!B$2:I1507,8,0)</f>
        <v>-</v>
      </c>
      <c r="P556" s="12" t="e">
        <f>VLOOKUP(B556,AG_Lider!A$1:F1866,6,0)</f>
        <v>#N/A</v>
      </c>
      <c r="Q556" s="17" t="str">
        <f>VLOOKUP(B556,SAOM!B$2:J1507,9,0)</f>
        <v>SABRINA GUEDES RAGONE</v>
      </c>
      <c r="R556" s="12" t="str">
        <f>VLOOKUP(B556,SAOM!B$2:K1953,10,0)</f>
        <v xml:space="preserve">RUA RIO GRANDE DO NORTE , 607 - Bairro Vila Nova </v>
      </c>
      <c r="S556" s="17" t="str">
        <f>VLOOKUP(B556,SAOM!B$2:L2233,11,0)</f>
        <v>(33) 3621-2187</v>
      </c>
      <c r="T556" s="33"/>
      <c r="U556" s="8" t="str">
        <f>VLOOKUP(B556,SAOM!B$2:M1813,12,0)</f>
        <v>-</v>
      </c>
      <c r="V556" s="12"/>
      <c r="W556" s="8"/>
      <c r="X556" s="39"/>
      <c r="Y556" s="41"/>
      <c r="Z556" s="105"/>
      <c r="AA556" s="42"/>
      <c r="AB556" s="8"/>
    </row>
    <row r="557" spans="1:28" s="61" customFormat="1">
      <c r="A557" s="43">
        <v>3732</v>
      </c>
      <c r="B557" s="75">
        <v>3732</v>
      </c>
      <c r="C557" s="12">
        <v>41072</v>
      </c>
      <c r="D557" s="12">
        <f t="shared" si="50"/>
        <v>41117</v>
      </c>
      <c r="E557" s="12">
        <f t="shared" si="51"/>
        <v>41132</v>
      </c>
      <c r="F557" s="47" t="s">
        <v>503</v>
      </c>
      <c r="G557" s="7" t="s">
        <v>756</v>
      </c>
      <c r="H557" s="7" t="s">
        <v>501</v>
      </c>
      <c r="I557" s="7" t="s">
        <v>501</v>
      </c>
      <c r="J557" s="8" t="s">
        <v>4269</v>
      </c>
      <c r="K557" s="8" t="s">
        <v>4478</v>
      </c>
      <c r="L557" s="8" t="s">
        <v>4479</v>
      </c>
      <c r="M557" s="9" t="str">
        <f>VLOOKUP(B557,SAOM!B$2:H1508,7,0)</f>
        <v>-</v>
      </c>
      <c r="N557" s="9">
        <v>4033</v>
      </c>
      <c r="O557" s="12" t="str">
        <f>VLOOKUP(B557,SAOM!B$2:I1508,8,0)</f>
        <v>-</v>
      </c>
      <c r="P557" s="12" t="e">
        <f>VLOOKUP(B557,AG_Lider!A$1:F1867,6,0)</f>
        <v>#N/A</v>
      </c>
      <c r="Q557" s="17" t="str">
        <f>VLOOKUP(B557,SAOM!B$2:J1508,9,0)</f>
        <v>SÉRGIO ALVES REZENDE</v>
      </c>
      <c r="R557" s="12" t="str">
        <f>VLOOKUP(B557,SAOM!B$2:K1954,10,0)</f>
        <v>RUA PRINCIPAL , s/n - Centro</v>
      </c>
      <c r="S557" s="17" t="str">
        <f>VLOOKUP(B557,SAOM!B$2:L2234,11,0)</f>
        <v>(33) 3621-2187</v>
      </c>
      <c r="T557" s="33"/>
      <c r="U557" s="8" t="str">
        <f>VLOOKUP(B557,SAOM!B$2:M1814,12,0)</f>
        <v>-</v>
      </c>
      <c r="V557" s="12"/>
      <c r="W557" s="8"/>
      <c r="X557" s="39"/>
      <c r="Y557" s="41"/>
      <c r="Z557" s="105"/>
      <c r="AA557" s="42"/>
      <c r="AB557" s="8"/>
    </row>
    <row r="558" spans="1:28" s="61" customFormat="1">
      <c r="A558" s="43">
        <v>3727</v>
      </c>
      <c r="B558" s="75">
        <v>3727</v>
      </c>
      <c r="C558" s="12">
        <v>41072</v>
      </c>
      <c r="D558" s="12">
        <f t="shared" si="50"/>
        <v>41117</v>
      </c>
      <c r="E558" s="12">
        <f t="shared" si="51"/>
        <v>41132</v>
      </c>
      <c r="F558" s="47" t="s">
        <v>503</v>
      </c>
      <c r="G558" s="7" t="s">
        <v>756</v>
      </c>
      <c r="H558" s="7" t="s">
        <v>501</v>
      </c>
      <c r="I558" s="7" t="s">
        <v>501</v>
      </c>
      <c r="J558" s="8" t="s">
        <v>4269</v>
      </c>
      <c r="K558" s="8" t="s">
        <v>4478</v>
      </c>
      <c r="L558" s="8" t="s">
        <v>4479</v>
      </c>
      <c r="M558" s="9" t="str">
        <f>VLOOKUP(B558,SAOM!B$2:H1509,7,0)</f>
        <v>-</v>
      </c>
      <c r="N558" s="9">
        <v>4033</v>
      </c>
      <c r="O558" s="12" t="str">
        <f>VLOOKUP(B558,SAOM!B$2:I1509,8,0)</f>
        <v>-</v>
      </c>
      <c r="P558" s="12" t="e">
        <f>VLOOKUP(B558,AG_Lider!A$1:F1868,6,0)</f>
        <v>#N/A</v>
      </c>
      <c r="Q558" s="17" t="str">
        <f>VLOOKUP(B558,SAOM!B$2:J1509,9,0)</f>
        <v>REJANE PIFANIO COUTO</v>
      </c>
      <c r="R558" s="12" t="str">
        <f>VLOOKUP(B558,SAOM!B$2:K1955,10,0)</f>
        <v>AV ANHAGUERA , n144 -Vila Esperança</v>
      </c>
      <c r="S558" s="17" t="str">
        <f>VLOOKUP(B558,SAOM!B$2:L2235,11,0)</f>
        <v>(33) 3621-2187</v>
      </c>
      <c r="T558" s="33"/>
      <c r="U558" s="8" t="str">
        <f>VLOOKUP(B558,SAOM!B$2:M1815,12,0)</f>
        <v>-</v>
      </c>
      <c r="V558" s="12"/>
      <c r="W558" s="8"/>
      <c r="X558" s="39"/>
      <c r="Y558" s="41"/>
      <c r="Z558" s="105"/>
      <c r="AA558" s="42"/>
      <c r="AB558" s="8"/>
    </row>
    <row r="559" spans="1:28" s="61" customFormat="1">
      <c r="A559" s="43">
        <v>3728</v>
      </c>
      <c r="B559" s="75">
        <v>3728</v>
      </c>
      <c r="C559" s="12">
        <v>41072</v>
      </c>
      <c r="D559" s="12">
        <f t="shared" si="50"/>
        <v>41117</v>
      </c>
      <c r="E559" s="12">
        <f t="shared" si="51"/>
        <v>41132</v>
      </c>
      <c r="F559" s="47" t="s">
        <v>503</v>
      </c>
      <c r="G559" s="7" t="s">
        <v>756</v>
      </c>
      <c r="H559" s="7" t="s">
        <v>501</v>
      </c>
      <c r="I559" s="7" t="s">
        <v>501</v>
      </c>
      <c r="J559" s="8" t="s">
        <v>4269</v>
      </c>
      <c r="K559" s="8" t="s">
        <v>4478</v>
      </c>
      <c r="L559" s="8" t="s">
        <v>4479</v>
      </c>
      <c r="M559" s="9" t="str">
        <f>VLOOKUP(B559,SAOM!B$2:H1510,7,0)</f>
        <v>-</v>
      </c>
      <c r="N559" s="9">
        <v>4033</v>
      </c>
      <c r="O559" s="12" t="str">
        <f>VLOOKUP(B559,SAOM!B$2:I1510,8,0)</f>
        <v>-</v>
      </c>
      <c r="P559" s="12" t="e">
        <f>VLOOKUP(B559,AG_Lider!A$1:F1869,6,0)</f>
        <v>#N/A</v>
      </c>
      <c r="Q559" s="17" t="str">
        <f>VLOOKUP(B559,SAOM!B$2:J1510,9,0)</f>
        <v>LÍVIA OLIVEIRA DE BARROS</v>
      </c>
      <c r="R559" s="12" t="str">
        <f>VLOOKUP(B559,SAOM!B$2:K1956,10,0)</f>
        <v>RUA CARIJÓS , n80 - Bairro Laticínio</v>
      </c>
      <c r="S559" s="17" t="str">
        <f>VLOOKUP(B559,SAOM!B$2:L2236,11,0)</f>
        <v>(33) 3621-2187</v>
      </c>
      <c r="T559" s="33"/>
      <c r="U559" s="8" t="str">
        <f>VLOOKUP(B559,SAOM!B$2:M1816,12,0)</f>
        <v>-</v>
      </c>
      <c r="V559" s="12"/>
      <c r="W559" s="8"/>
      <c r="X559" s="39"/>
      <c r="Y559" s="41"/>
      <c r="Z559" s="105"/>
      <c r="AA559" s="42"/>
      <c r="AB559" s="8"/>
    </row>
    <row r="560" spans="1:28" s="61" customFormat="1">
      <c r="A560" s="43">
        <v>3729</v>
      </c>
      <c r="B560" s="75">
        <v>3729</v>
      </c>
      <c r="C560" s="12">
        <v>41072</v>
      </c>
      <c r="D560" s="12">
        <f t="shared" si="50"/>
        <v>41117</v>
      </c>
      <c r="E560" s="12">
        <f t="shared" si="51"/>
        <v>41132</v>
      </c>
      <c r="F560" s="47" t="s">
        <v>503</v>
      </c>
      <c r="G560" s="7" t="s">
        <v>756</v>
      </c>
      <c r="H560" s="7" t="s">
        <v>501</v>
      </c>
      <c r="I560" s="7" t="s">
        <v>501</v>
      </c>
      <c r="J560" s="8" t="s">
        <v>4269</v>
      </c>
      <c r="K560" s="8" t="s">
        <v>4478</v>
      </c>
      <c r="L560" s="8" t="s">
        <v>4479</v>
      </c>
      <c r="M560" s="9" t="str">
        <f>VLOOKUP(B560,SAOM!B$2:H1511,7,0)</f>
        <v>-</v>
      </c>
      <c r="N560" s="9">
        <v>4033</v>
      </c>
      <c r="O560" s="12" t="str">
        <f>VLOOKUP(B560,SAOM!B$2:I1511,8,0)</f>
        <v>-</v>
      </c>
      <c r="P560" s="12" t="e">
        <f>VLOOKUP(B560,AG_Lider!A$1:F1870,6,0)</f>
        <v>#N/A</v>
      </c>
      <c r="Q560" s="17" t="str">
        <f>VLOOKUP(B560,SAOM!B$2:J1511,9,0)</f>
        <v>ANA CAROLINA FREITAS</v>
      </c>
      <c r="R560" s="12" t="str">
        <f>VLOOKUP(B560,SAOM!B$2:K1957,10,0)</f>
        <v>RUA DAS HORTÊNCIAS , n406 - Bairro ISADELFIA FERRAZ</v>
      </c>
      <c r="S560" s="17" t="str">
        <f>VLOOKUP(B560,SAOM!B$2:L2237,11,0)</f>
        <v>(33) 3621-2187</v>
      </c>
      <c r="T560" s="33"/>
      <c r="U560" s="8" t="str">
        <f>VLOOKUP(B560,SAOM!B$2:M1817,12,0)</f>
        <v>-</v>
      </c>
      <c r="V560" s="12"/>
      <c r="W560" s="8"/>
      <c r="X560" s="39"/>
      <c r="Y560" s="41"/>
      <c r="Z560" s="105"/>
      <c r="AA560" s="42"/>
      <c r="AB560" s="8"/>
    </row>
    <row r="561" spans="1:28" s="61" customFormat="1">
      <c r="A561" s="43">
        <v>3730</v>
      </c>
      <c r="B561" s="75">
        <v>3730</v>
      </c>
      <c r="C561" s="12">
        <v>41072</v>
      </c>
      <c r="D561" s="12">
        <f t="shared" si="50"/>
        <v>41117</v>
      </c>
      <c r="E561" s="12">
        <f t="shared" si="51"/>
        <v>41132</v>
      </c>
      <c r="F561" s="47" t="s">
        <v>503</v>
      </c>
      <c r="G561" s="7" t="s">
        <v>756</v>
      </c>
      <c r="H561" s="7" t="s">
        <v>501</v>
      </c>
      <c r="I561" s="7" t="s">
        <v>501</v>
      </c>
      <c r="J561" s="8" t="s">
        <v>4269</v>
      </c>
      <c r="K561" s="8" t="s">
        <v>4478</v>
      </c>
      <c r="L561" s="8" t="s">
        <v>4479</v>
      </c>
      <c r="M561" s="9" t="str">
        <f>VLOOKUP(B561,SAOM!B$2:H1512,7,0)</f>
        <v>-</v>
      </c>
      <c r="N561" s="9">
        <v>4033</v>
      </c>
      <c r="O561" s="12" t="str">
        <f>VLOOKUP(B561,SAOM!B$2:I1512,8,0)</f>
        <v>-</v>
      </c>
      <c r="P561" s="12" t="e">
        <f>VLOOKUP(B561,AG_Lider!A$1:F1871,6,0)</f>
        <v>#N/A</v>
      </c>
      <c r="Q561" s="17" t="str">
        <f>VLOOKUP(B561,SAOM!B$2:J1512,9,0)</f>
        <v>ANA PAULA BARRETO CARRERA</v>
      </c>
      <c r="R561" s="12" t="str">
        <f>VLOOKUP(B561,SAOM!B$2:K1958,10,0)</f>
        <v>CAMILO SAID , n321 - Bairro Sete de Setembro</v>
      </c>
      <c r="S561" s="17" t="str">
        <f>VLOOKUP(B561,SAOM!B$2:L2238,11,0)</f>
        <v>(33) 3621-2187</v>
      </c>
      <c r="T561" s="33"/>
      <c r="U561" s="8" t="str">
        <f>VLOOKUP(B561,SAOM!B$2:M1818,12,0)</f>
        <v>-</v>
      </c>
      <c r="V561" s="12"/>
      <c r="W561" s="8"/>
      <c r="X561" s="39"/>
      <c r="Y561" s="41"/>
      <c r="Z561" s="105"/>
      <c r="AA561" s="42"/>
      <c r="AB561" s="8"/>
    </row>
    <row r="562" spans="1:28" s="61" customFormat="1">
      <c r="A562" s="43">
        <v>3731</v>
      </c>
      <c r="B562" s="75">
        <v>3731</v>
      </c>
      <c r="C562" s="12">
        <v>41072</v>
      </c>
      <c r="D562" s="12">
        <f t="shared" si="50"/>
        <v>41117</v>
      </c>
      <c r="E562" s="12">
        <f t="shared" si="51"/>
        <v>41132</v>
      </c>
      <c r="F562" s="47" t="s">
        <v>503</v>
      </c>
      <c r="G562" s="7" t="s">
        <v>756</v>
      </c>
      <c r="H562" s="7" t="s">
        <v>501</v>
      </c>
      <c r="I562" s="7" t="s">
        <v>501</v>
      </c>
      <c r="J562" s="8" t="s">
        <v>4269</v>
      </c>
      <c r="K562" s="8" t="s">
        <v>4478</v>
      </c>
      <c r="L562" s="8" t="s">
        <v>4479</v>
      </c>
      <c r="M562" s="9" t="str">
        <f>VLOOKUP(B562,SAOM!B$2:H1513,7,0)</f>
        <v>-</v>
      </c>
      <c r="N562" s="9">
        <v>4033</v>
      </c>
      <c r="O562" s="12" t="str">
        <f>VLOOKUP(B562,SAOM!B$2:I1513,8,0)</f>
        <v>-</v>
      </c>
      <c r="P562" s="12" t="e">
        <f>VLOOKUP(B562,AG_Lider!A$1:F1872,6,0)</f>
        <v>#N/A</v>
      </c>
      <c r="Q562" s="17" t="str">
        <f>VLOOKUP(B562,SAOM!B$2:J1513,9,0)</f>
        <v>STELA REGINA LOURENÇO</v>
      </c>
      <c r="R562" s="12" t="str">
        <f>VLOOKUP(B562,SAOM!B$2:K1959,10,0)</f>
        <v>AV VANDERLEY CARVALHO , n406 - Bairro Espírito Santo</v>
      </c>
      <c r="S562" s="17" t="str">
        <f>VLOOKUP(B562,SAOM!B$2:L2239,11,0)</f>
        <v>(33) 3621-2187</v>
      </c>
      <c r="T562" s="33"/>
      <c r="U562" s="8" t="str">
        <f>VLOOKUP(B562,SAOM!B$2:M1819,12,0)</f>
        <v>-</v>
      </c>
      <c r="V562" s="12"/>
      <c r="W562" s="8"/>
      <c r="X562" s="39"/>
      <c r="Y562" s="41"/>
      <c r="Z562" s="105"/>
      <c r="AA562" s="42"/>
      <c r="AB562" s="8"/>
    </row>
    <row r="563" spans="1:28" s="61" customFormat="1">
      <c r="A563" s="43">
        <v>3674</v>
      </c>
      <c r="B563" s="75">
        <v>3674</v>
      </c>
      <c r="C563" s="12">
        <v>41071</v>
      </c>
      <c r="D563" s="12">
        <f t="shared" si="50"/>
        <v>41116</v>
      </c>
      <c r="E563" s="12">
        <f t="shared" si="51"/>
        <v>41131</v>
      </c>
      <c r="F563" s="47" t="s">
        <v>503</v>
      </c>
      <c r="G563" s="7" t="s">
        <v>756</v>
      </c>
      <c r="H563" s="7" t="s">
        <v>501</v>
      </c>
      <c r="I563" s="7" t="s">
        <v>501</v>
      </c>
      <c r="J563" s="8" t="s">
        <v>175</v>
      </c>
      <c r="K563" s="8" t="s">
        <v>4258</v>
      </c>
      <c r="L563" s="8" t="s">
        <v>4259</v>
      </c>
      <c r="M563" s="9" t="str">
        <f>VLOOKUP(B563,SAOM!B$2:H1514,7,0)</f>
        <v>-</v>
      </c>
      <c r="N563" s="9">
        <v>4033</v>
      </c>
      <c r="O563" s="12" t="str">
        <f>VLOOKUP(B563,SAOM!B$2:I1514,8,0)</f>
        <v>-</v>
      </c>
      <c r="P563" s="12" t="e">
        <f>VLOOKUP(B563,AG_Lider!A$1:F1873,6,0)</f>
        <v>#N/A</v>
      </c>
      <c r="Q563" s="17" t="str">
        <f>VLOOKUP(B563,SAOM!B$2:J1514,9,0)</f>
        <v>Lucélia Barbosa</v>
      </c>
      <c r="R563" s="12" t="str">
        <f>VLOOKUP(B563,SAOM!B$2:K1960,10,0)</f>
        <v>Estrada da Penitenciária , s/n - Zona Rural - Bairro Alto São Jacinto</v>
      </c>
      <c r="S563" s="17" t="str">
        <f>VLOOKUP(B563,SAOM!B$2:L2240,11,0)</f>
        <v>(33) 3529-2328</v>
      </c>
      <c r="T563" s="33"/>
      <c r="U563" s="8" t="str">
        <f>VLOOKUP(B563,SAOM!B$2:M1820,12,0)</f>
        <v>-</v>
      </c>
      <c r="V563" s="12"/>
      <c r="W563" s="8"/>
      <c r="X563" s="39"/>
      <c r="Y563" s="41"/>
      <c r="Z563" s="105"/>
      <c r="AA563" s="42"/>
      <c r="AB563" s="8"/>
    </row>
    <row r="564" spans="1:28" s="61" customFormat="1">
      <c r="A564" s="43">
        <v>3673</v>
      </c>
      <c r="B564" s="75">
        <v>3673</v>
      </c>
      <c r="C564" s="12">
        <v>41071</v>
      </c>
      <c r="D564" s="12">
        <f t="shared" si="50"/>
        <v>41116</v>
      </c>
      <c r="E564" s="12">
        <f t="shared" si="51"/>
        <v>41131</v>
      </c>
      <c r="F564" s="47" t="s">
        <v>503</v>
      </c>
      <c r="G564" s="7" t="s">
        <v>756</v>
      </c>
      <c r="H564" s="7" t="s">
        <v>501</v>
      </c>
      <c r="I564" s="7" t="s">
        <v>501</v>
      </c>
      <c r="J564" s="8" t="s">
        <v>175</v>
      </c>
      <c r="K564" s="8" t="s">
        <v>4258</v>
      </c>
      <c r="L564" s="8" t="s">
        <v>4259</v>
      </c>
      <c r="M564" s="9" t="str">
        <f>VLOOKUP(B564,SAOM!B$2:H1516,7,0)</f>
        <v>-</v>
      </c>
      <c r="N564" s="9">
        <v>4033</v>
      </c>
      <c r="O564" s="12" t="str">
        <f>VLOOKUP(B564,SAOM!B$2:I1516,8,0)</f>
        <v>-</v>
      </c>
      <c r="P564" s="12" t="e">
        <f>VLOOKUP(B564,AG_Lider!A$1:F1875,6,0)</f>
        <v>#N/A</v>
      </c>
      <c r="Q564" s="17" t="str">
        <f>VLOOKUP(B564,SAOM!B$2:J1516,9,0)</f>
        <v>Pablo Cordeiro da Silva</v>
      </c>
      <c r="R564" s="12" t="str">
        <f>VLOOKUP(B564,SAOM!B$2:K1962,10,0)</f>
        <v>Rua Conselheiro Mayrink , n115 - Bairro  Altino Barbosa</v>
      </c>
      <c r="S564" s="17" t="str">
        <f>VLOOKUP(B564,SAOM!B$2:L2242,11,0)</f>
        <v>(33) 3529-2338</v>
      </c>
      <c r="T564" s="33"/>
      <c r="U564" s="8" t="str">
        <f>VLOOKUP(B564,SAOM!B$2:M1822,12,0)</f>
        <v>-</v>
      </c>
      <c r="V564" s="12"/>
      <c r="W564" s="8"/>
      <c r="X564" s="39"/>
      <c r="Y564" s="41"/>
      <c r="Z564" s="105"/>
      <c r="AA564" s="42"/>
      <c r="AB564" s="8"/>
    </row>
    <row r="565" spans="1:28" s="61" customFormat="1">
      <c r="A565" s="43">
        <v>3671</v>
      </c>
      <c r="B565" s="75">
        <v>3671</v>
      </c>
      <c r="C565" s="12">
        <v>41071</v>
      </c>
      <c r="D565" s="12">
        <f t="shared" si="50"/>
        <v>41116</v>
      </c>
      <c r="E565" s="12">
        <f t="shared" si="51"/>
        <v>41131</v>
      </c>
      <c r="F565" s="47" t="s">
        <v>503</v>
      </c>
      <c r="G565" s="7" t="s">
        <v>756</v>
      </c>
      <c r="H565" s="7" t="s">
        <v>501</v>
      </c>
      <c r="I565" s="7" t="s">
        <v>501</v>
      </c>
      <c r="J565" s="8" t="s">
        <v>4270</v>
      </c>
      <c r="K565" s="8" t="s">
        <v>4480</v>
      </c>
      <c r="L565" s="8" t="s">
        <v>4481</v>
      </c>
      <c r="M565" s="9" t="str">
        <f>VLOOKUP(B565,SAOM!B$2:H1517,7,0)</f>
        <v>-</v>
      </c>
      <c r="N565" s="9">
        <v>4033</v>
      </c>
      <c r="O565" s="12" t="str">
        <f>VLOOKUP(B565,SAOM!B$2:I1517,8,0)</f>
        <v>-</v>
      </c>
      <c r="P565" s="12" t="e">
        <f>VLOOKUP(B565,AG_Lider!A$1:F1876,6,0)</f>
        <v>#N/A</v>
      </c>
      <c r="Q565" s="17" t="str">
        <f>VLOOKUP(B565,SAOM!B$2:J1517,9,0)</f>
        <v>Maria Aparecida Celestino dos Santos</v>
      </c>
      <c r="R565" s="12" t="str">
        <f>VLOOKUP(B565,SAOM!B$2:K1963,10,0)</f>
        <v>AV PRESIDENTE KENEDY , n156 -Centro</v>
      </c>
      <c r="S565" s="17" t="str">
        <f>VLOOKUP(B565,SAOM!B$2:L2243,11,0)</f>
        <v>(33) 3514-8013</v>
      </c>
      <c r="T565" s="33"/>
      <c r="U565" s="8" t="str">
        <f>VLOOKUP(B565,SAOM!B$2:M1823,12,0)</f>
        <v>-</v>
      </c>
      <c r="V565" s="12"/>
      <c r="W565" s="8"/>
      <c r="X565" s="39"/>
      <c r="Y565" s="41"/>
      <c r="Z565" s="105"/>
      <c r="AA565" s="42"/>
      <c r="AB565" s="8"/>
    </row>
    <row r="566" spans="1:28" s="61" customFormat="1">
      <c r="A566" s="43">
        <v>3670</v>
      </c>
      <c r="B566" s="75">
        <v>3670</v>
      </c>
      <c r="C566" s="12">
        <v>41071</v>
      </c>
      <c r="D566" s="12">
        <f t="shared" si="50"/>
        <v>41116</v>
      </c>
      <c r="E566" s="12">
        <f t="shared" si="51"/>
        <v>41131</v>
      </c>
      <c r="F566" s="47" t="s">
        <v>503</v>
      </c>
      <c r="G566" s="7" t="s">
        <v>756</v>
      </c>
      <c r="H566" s="7" t="s">
        <v>501</v>
      </c>
      <c r="I566" s="7" t="s">
        <v>501</v>
      </c>
      <c r="J566" s="8" t="s">
        <v>2136</v>
      </c>
      <c r="K566" s="8" t="s">
        <v>4482</v>
      </c>
      <c r="L566" s="8" t="s">
        <v>4483</v>
      </c>
      <c r="M566" s="9" t="str">
        <f>VLOOKUP(B566,SAOM!B$2:H1518,7,0)</f>
        <v>-</v>
      </c>
      <c r="N566" s="9">
        <v>4033</v>
      </c>
      <c r="O566" s="12" t="str">
        <f>VLOOKUP(B566,SAOM!B$2:I1518,8,0)</f>
        <v>-</v>
      </c>
      <c r="P566" s="12" t="e">
        <f>VLOOKUP(B566,AG_Lider!A$1:F1877,6,0)</f>
        <v>#N/A</v>
      </c>
      <c r="Q566" s="17" t="str">
        <f>VLOOKUP(B566,SAOM!B$2:J1518,9,0)</f>
        <v>MARILZA CAMARGOS DOS SANTOS</v>
      </c>
      <c r="R566" s="12" t="str">
        <f>VLOOKUP(B566,SAOM!B$2:K1964,10,0)</f>
        <v>CÓRREGO SÃO BENEDITO , s/n - Zona Rural</v>
      </c>
      <c r="S566" s="17" t="str">
        <f>VLOOKUP(B566,SAOM!B$2:L2244,11,0)</f>
        <v>33 3516-9003</v>
      </c>
      <c r="T566" s="33"/>
      <c r="U566" s="8" t="str">
        <f>VLOOKUP(B566,SAOM!B$2:M1824,12,0)</f>
        <v>-</v>
      </c>
      <c r="V566" s="12"/>
      <c r="W566" s="8"/>
      <c r="X566" s="39"/>
      <c r="Y566" s="41"/>
      <c r="Z566" s="105"/>
      <c r="AA566" s="42"/>
      <c r="AB566" s="8"/>
    </row>
    <row r="567" spans="1:28" s="61" customFormat="1">
      <c r="A567" s="43">
        <v>3685</v>
      </c>
      <c r="B567" s="75">
        <v>3685</v>
      </c>
      <c r="C567" s="12">
        <v>41071</v>
      </c>
      <c r="D567" s="12">
        <f t="shared" si="50"/>
        <v>41116</v>
      </c>
      <c r="E567" s="12">
        <f t="shared" si="51"/>
        <v>41131</v>
      </c>
      <c r="F567" s="47" t="s">
        <v>503</v>
      </c>
      <c r="G567" s="7" t="s">
        <v>756</v>
      </c>
      <c r="H567" s="7" t="s">
        <v>501</v>
      </c>
      <c r="I567" s="7" t="s">
        <v>501</v>
      </c>
      <c r="J567" s="8" t="s">
        <v>175</v>
      </c>
      <c r="K567" s="8" t="s">
        <v>4258</v>
      </c>
      <c r="L567" s="8" t="s">
        <v>4259</v>
      </c>
      <c r="M567" s="9" t="str">
        <f>VLOOKUP(B567,SAOM!B$2:H1519,7,0)</f>
        <v>-</v>
      </c>
      <c r="N567" s="9">
        <v>4033</v>
      </c>
      <c r="O567" s="12" t="str">
        <f>VLOOKUP(B567,SAOM!B$2:I1519,8,0)</f>
        <v>-</v>
      </c>
      <c r="P567" s="12" t="e">
        <f>VLOOKUP(B567,AG_Lider!A$1:F1878,6,0)</f>
        <v>#N/A</v>
      </c>
      <c r="Q567" s="17" t="str">
        <f>VLOOKUP(B567,SAOM!B$2:J1519,9,0)</f>
        <v>Rísia Rodrigues Martins</v>
      </c>
      <c r="R567" s="12" t="str">
        <f>VLOOKUP(B567,SAOM!B$2:K1965,10,0)</f>
        <v>Avenida Tietê , n66 -Bairro Jardim São Paulo</v>
      </c>
      <c r="S567" s="17" t="str">
        <f>VLOOKUP(B567,SAOM!B$2:L2245,11,0)</f>
        <v>(33) 3529-2347</v>
      </c>
      <c r="T567" s="33"/>
      <c r="U567" s="8" t="str">
        <f>VLOOKUP(B567,SAOM!B$2:M1825,12,0)</f>
        <v>-</v>
      </c>
      <c r="V567" s="12"/>
      <c r="W567" s="8"/>
      <c r="X567" s="39"/>
      <c r="Y567" s="41"/>
      <c r="Z567" s="105"/>
      <c r="AA567" s="42"/>
      <c r="AB567" s="8"/>
    </row>
    <row r="568" spans="1:28" s="61" customFormat="1">
      <c r="A568" s="43">
        <v>3678</v>
      </c>
      <c r="B568" s="75">
        <v>3678</v>
      </c>
      <c r="C568" s="12">
        <v>41071</v>
      </c>
      <c r="D568" s="12">
        <f t="shared" si="50"/>
        <v>41116</v>
      </c>
      <c r="E568" s="12">
        <f t="shared" si="51"/>
        <v>41131</v>
      </c>
      <c r="F568" s="47" t="s">
        <v>503</v>
      </c>
      <c r="G568" s="7" t="s">
        <v>756</v>
      </c>
      <c r="H568" s="7" t="s">
        <v>501</v>
      </c>
      <c r="I568" s="7" t="s">
        <v>501</v>
      </c>
      <c r="J568" s="8" t="s">
        <v>175</v>
      </c>
      <c r="K568" s="8" t="s">
        <v>4258</v>
      </c>
      <c r="L568" s="8" t="s">
        <v>4259</v>
      </c>
      <c r="M568" s="9" t="str">
        <f>VLOOKUP(B568,SAOM!B$2:H1520,7,0)</f>
        <v>-</v>
      </c>
      <c r="N568" s="9">
        <v>4033</v>
      </c>
      <c r="O568" s="12" t="str">
        <f>VLOOKUP(B568,SAOM!B$2:I1520,8,0)</f>
        <v>-</v>
      </c>
      <c r="P568" s="12" t="e">
        <f>VLOOKUP(B568,AG_Lider!A$1:F1879,6,0)</f>
        <v>#N/A</v>
      </c>
      <c r="Q568" s="17" t="str">
        <f>VLOOKUP(B568,SAOM!B$2:J1520,9,0)</f>
        <v>Polyana Castro</v>
      </c>
      <c r="R568" s="12" t="str">
        <f>VLOOKUP(B568,SAOM!B$2:K1966,10,0)</f>
        <v>Rua Principal, Correio Central , s/n - Zona Rural -Bairro Cedro</v>
      </c>
      <c r="S568" s="17" t="str">
        <f>VLOOKUP(B568,SAOM!B$2:L2246,11,0)</f>
        <v>(33) 3512-0002</v>
      </c>
      <c r="T568" s="33"/>
      <c r="U568" s="8" t="str">
        <f>VLOOKUP(B568,SAOM!B$2:M1826,12,0)</f>
        <v>-</v>
      </c>
      <c r="V568" s="12"/>
      <c r="W568" s="8"/>
      <c r="X568" s="39"/>
      <c r="Y568" s="41"/>
      <c r="Z568" s="105"/>
      <c r="AA568" s="42"/>
      <c r="AB568" s="8"/>
    </row>
    <row r="569" spans="1:28" s="61" customFormat="1">
      <c r="A569" s="43">
        <v>3661</v>
      </c>
      <c r="B569" s="75">
        <v>3661</v>
      </c>
      <c r="C569" s="12">
        <v>41066</v>
      </c>
      <c r="D569" s="12">
        <f t="shared" si="50"/>
        <v>41111</v>
      </c>
      <c r="E569" s="12">
        <f t="shared" si="51"/>
        <v>41126</v>
      </c>
      <c r="F569" s="47" t="s">
        <v>503</v>
      </c>
      <c r="G569" s="7" t="s">
        <v>756</v>
      </c>
      <c r="H569" s="7" t="s">
        <v>501</v>
      </c>
      <c r="I569" s="7" t="s">
        <v>501</v>
      </c>
      <c r="J569" s="8" t="s">
        <v>4189</v>
      </c>
      <c r="K569" s="8" t="s">
        <v>4484</v>
      </c>
      <c r="L569" s="8" t="s">
        <v>4485</v>
      </c>
      <c r="M569" s="9" t="str">
        <f>VLOOKUP(B569,SAOM!B$2:H1521,7,0)</f>
        <v>-</v>
      </c>
      <c r="N569" s="9">
        <v>4033</v>
      </c>
      <c r="O569" s="12" t="str">
        <f>VLOOKUP(B569,SAOM!B$2:I1521,8,0)</f>
        <v>-</v>
      </c>
      <c r="P569" s="12" t="e">
        <f>VLOOKUP(B569,AG_Lider!A$1:F1880,6,0)</f>
        <v>#N/A</v>
      </c>
      <c r="Q569" s="17" t="str">
        <f>VLOOKUP(B569,SAOM!B$2:J1521,9,0)</f>
        <v>Cristiane</v>
      </c>
      <c r="R569" s="12" t="str">
        <f>VLOOKUP(B569,SAOM!B$2:K1967,10,0)</f>
        <v>RUA ALOÍSIO NOGUEIRA JUNIOR , n45 - Bairro Santa Cruz</v>
      </c>
      <c r="S569" s="17" t="str">
        <f>VLOOKUP(B569,SAOM!B$2:L2247,11,0)</f>
        <v>(38) 3561-1850</v>
      </c>
      <c r="T569" s="33"/>
      <c r="U569" s="8" t="str">
        <f>VLOOKUP(B569,SAOM!B$2:M1827,12,0)</f>
        <v>-</v>
      </c>
      <c r="V569" s="12"/>
      <c r="W569" s="8"/>
      <c r="X569" s="39"/>
      <c r="Y569" s="41"/>
      <c r="Z569" s="105"/>
      <c r="AA569" s="42"/>
      <c r="AB569" s="8"/>
    </row>
    <row r="570" spans="1:28" s="61" customFormat="1">
      <c r="A570" s="43">
        <v>3682</v>
      </c>
      <c r="B570" s="75">
        <v>3682</v>
      </c>
      <c r="C570" s="12">
        <v>41071</v>
      </c>
      <c r="D570" s="12">
        <f t="shared" si="50"/>
        <v>41116</v>
      </c>
      <c r="E570" s="12">
        <f t="shared" si="51"/>
        <v>41131</v>
      </c>
      <c r="F570" s="47" t="s">
        <v>503</v>
      </c>
      <c r="G570" s="7" t="s">
        <v>756</v>
      </c>
      <c r="H570" s="7" t="s">
        <v>501</v>
      </c>
      <c r="I570" s="7" t="s">
        <v>501</v>
      </c>
      <c r="J570" s="8" t="s">
        <v>175</v>
      </c>
      <c r="K570" s="8" t="s">
        <v>4258</v>
      </c>
      <c r="L570" s="8" t="s">
        <v>4259</v>
      </c>
      <c r="M570" s="9" t="str">
        <f>VLOOKUP(B570,SAOM!B$2:H1522,7,0)</f>
        <v>-</v>
      </c>
      <c r="N570" s="9">
        <v>4033</v>
      </c>
      <c r="O570" s="12" t="str">
        <f>VLOOKUP(B570,SAOM!B$2:I1522,8,0)</f>
        <v>-</v>
      </c>
      <c r="P570" s="12" t="e">
        <f>VLOOKUP(B570,AG_Lider!A$1:F1881,6,0)</f>
        <v>#N/A</v>
      </c>
      <c r="Q570" s="17" t="str">
        <f>VLOOKUP(B570,SAOM!B$2:J1522,9,0)</f>
        <v>Simone Káthia</v>
      </c>
      <c r="R570" s="12" t="str">
        <f>VLOOKUP(B570,SAOM!B$2:K1968,10,0)</f>
        <v>Rua Benedito Oliveira, n121 - Bairro Grão Pará</v>
      </c>
      <c r="S570" s="17" t="str">
        <f>VLOOKUP(B570,SAOM!B$2:L2248,11,0)</f>
        <v>(33) 3523-6338</v>
      </c>
      <c r="T570" s="33"/>
      <c r="U570" s="8" t="str">
        <f>VLOOKUP(B570,SAOM!B$2:M1828,12,0)</f>
        <v>-</v>
      </c>
      <c r="V570" s="12"/>
      <c r="W570" s="8"/>
      <c r="X570" s="39"/>
      <c r="Y570" s="41"/>
      <c r="Z570" s="105"/>
      <c r="AA570" s="42"/>
      <c r="AB570" s="8"/>
    </row>
    <row r="571" spans="1:28" s="61" customFormat="1">
      <c r="A571" s="43">
        <v>3679</v>
      </c>
      <c r="B571" s="75">
        <v>3679</v>
      </c>
      <c r="C571" s="12">
        <v>41071</v>
      </c>
      <c r="D571" s="12">
        <f t="shared" si="50"/>
        <v>41116</v>
      </c>
      <c r="E571" s="12">
        <f t="shared" si="51"/>
        <v>41131</v>
      </c>
      <c r="F571" s="47" t="s">
        <v>503</v>
      </c>
      <c r="G571" s="7" t="s">
        <v>756</v>
      </c>
      <c r="H571" s="7" t="s">
        <v>501</v>
      </c>
      <c r="I571" s="7" t="s">
        <v>501</v>
      </c>
      <c r="J571" s="8" t="s">
        <v>175</v>
      </c>
      <c r="K571" s="8" t="s">
        <v>4258</v>
      </c>
      <c r="L571" s="8" t="s">
        <v>4259</v>
      </c>
      <c r="M571" s="9" t="str">
        <f>VLOOKUP(B571,SAOM!B$2:H1523,7,0)</f>
        <v>-</v>
      </c>
      <c r="N571" s="9">
        <v>4033</v>
      </c>
      <c r="O571" s="12" t="str">
        <f>VLOOKUP(B571,SAOM!B$2:I1523,8,0)</f>
        <v>-</v>
      </c>
      <c r="P571" s="12" t="e">
        <f>VLOOKUP(B571,AG_Lider!A$1:F1882,6,0)</f>
        <v>#N/A</v>
      </c>
      <c r="Q571" s="17" t="str">
        <f>VLOOKUP(B571,SAOM!B$2:J1523,9,0)</f>
        <v>Rossana Mollendorf</v>
      </c>
      <c r="R571" s="12" t="str">
        <f>VLOOKUP(B571,SAOM!B$2:K1969,10,0)</f>
        <v>Rua João Dantas , n181 -Bairro Alto da Copasa</v>
      </c>
      <c r="S571" s="17" t="str">
        <f>VLOOKUP(B571,SAOM!B$2:L2249,11,0)</f>
        <v>(33) 3529-2987</v>
      </c>
      <c r="T571" s="33"/>
      <c r="U571" s="8" t="str">
        <f>VLOOKUP(B571,SAOM!B$2:M1829,12,0)</f>
        <v>-</v>
      </c>
      <c r="V571" s="12"/>
      <c r="W571" s="8"/>
      <c r="X571" s="39"/>
      <c r="Y571" s="41"/>
      <c r="Z571" s="105"/>
      <c r="AA571" s="42"/>
      <c r="AB571" s="8"/>
    </row>
    <row r="572" spans="1:28" s="61" customFormat="1">
      <c r="A572" s="43">
        <v>3677</v>
      </c>
      <c r="B572" s="75">
        <v>3677</v>
      </c>
      <c r="C572" s="12">
        <v>41071</v>
      </c>
      <c r="D572" s="12">
        <f t="shared" si="50"/>
        <v>41116</v>
      </c>
      <c r="E572" s="12">
        <f t="shared" si="51"/>
        <v>41131</v>
      </c>
      <c r="F572" s="47" t="s">
        <v>503</v>
      </c>
      <c r="G572" s="7" t="s">
        <v>756</v>
      </c>
      <c r="H572" s="7" t="s">
        <v>501</v>
      </c>
      <c r="I572" s="7" t="s">
        <v>501</v>
      </c>
      <c r="J572" s="8" t="s">
        <v>175</v>
      </c>
      <c r="K572" s="8" t="s">
        <v>4258</v>
      </c>
      <c r="L572" s="8" t="s">
        <v>4259</v>
      </c>
      <c r="M572" s="9" t="str">
        <f>VLOOKUP(B572,SAOM!B$2:H1524,7,0)</f>
        <v>-</v>
      </c>
      <c r="N572" s="9">
        <v>4033</v>
      </c>
      <c r="O572" s="12" t="str">
        <f>VLOOKUP(B572,SAOM!B$2:I1524,8,0)</f>
        <v>-</v>
      </c>
      <c r="P572" s="12" t="e">
        <f>VLOOKUP(B572,AG_Lider!A$1:F1883,6,0)</f>
        <v>#N/A</v>
      </c>
      <c r="Q572" s="17" t="str">
        <f>VLOOKUP(B572,SAOM!B$2:J1524,9,0)</f>
        <v>Tatyane Lima Ramos</v>
      </c>
      <c r="R572" s="12" t="str">
        <f>VLOOKUP(B572,SAOM!B$2:K1970,10,0)</f>
        <v>Rua Domingos Alves Santana, n200,-Bairro Vila São João</v>
      </c>
      <c r="S572" s="17" t="str">
        <f>VLOOKUP(B572,SAOM!B$2:L2250,11,0)</f>
        <v>(33) 3529-2347</v>
      </c>
      <c r="T572" s="33"/>
      <c r="U572" s="8" t="str">
        <f>VLOOKUP(B572,SAOM!B$2:M1830,12,0)</f>
        <v>-</v>
      </c>
      <c r="V572" s="12"/>
      <c r="W572" s="8"/>
      <c r="X572" s="39"/>
      <c r="Y572" s="41"/>
      <c r="Z572" s="105"/>
      <c r="AA572" s="42"/>
      <c r="AB572" s="8"/>
    </row>
    <row r="573" spans="1:28" s="61" customFormat="1">
      <c r="A573" s="43">
        <v>3680</v>
      </c>
      <c r="B573" s="75">
        <v>3680</v>
      </c>
      <c r="C573" s="12">
        <v>41071</v>
      </c>
      <c r="D573" s="12">
        <f t="shared" si="50"/>
        <v>41116</v>
      </c>
      <c r="E573" s="12">
        <f t="shared" si="51"/>
        <v>41131</v>
      </c>
      <c r="F573" s="47" t="s">
        <v>503</v>
      </c>
      <c r="G573" s="7" t="s">
        <v>756</v>
      </c>
      <c r="H573" s="7" t="s">
        <v>501</v>
      </c>
      <c r="I573" s="7" t="s">
        <v>501</v>
      </c>
      <c r="J573" s="8" t="s">
        <v>175</v>
      </c>
      <c r="K573" s="8" t="s">
        <v>4258</v>
      </c>
      <c r="L573" s="8" t="s">
        <v>4259</v>
      </c>
      <c r="M573" s="9" t="str">
        <f>VLOOKUP(B573,SAOM!B$2:H1525,7,0)</f>
        <v>-</v>
      </c>
      <c r="N573" s="9">
        <v>4033</v>
      </c>
      <c r="O573" s="12" t="str">
        <f>VLOOKUP(B573,SAOM!B$2:I1525,8,0)</f>
        <v>-</v>
      </c>
      <c r="P573" s="12" t="e">
        <f>VLOOKUP(B573,AG_Lider!A$1:F1884,6,0)</f>
        <v>#N/A</v>
      </c>
      <c r="Q573" s="17" t="str">
        <f>VLOOKUP(B573,SAOM!B$2:J1525,9,0)</f>
        <v>Edileusa Andrade</v>
      </c>
      <c r="R573" s="12" t="str">
        <f>VLOOKUP(B573,SAOM!B$2:K1971,10,0)</f>
        <v>Rua Cabo Ramiro Ferreira , n40 - Bairro Vila Verônica</v>
      </c>
      <c r="S573" s="17" t="str">
        <f>VLOOKUP(B573,SAOM!B$2:L2251,11,0)</f>
        <v>(33) 3529-2336</v>
      </c>
      <c r="T573" s="33"/>
      <c r="U573" s="8" t="str">
        <f>VLOOKUP(B573,SAOM!B$2:M1831,12,0)</f>
        <v>-</v>
      </c>
      <c r="V573" s="12"/>
      <c r="W573" s="8"/>
      <c r="X573" s="39"/>
      <c r="Y573" s="41"/>
      <c r="Z573" s="105"/>
      <c r="AA573" s="42"/>
      <c r="AB573" s="8"/>
    </row>
    <row r="574" spans="1:28" s="61" customFormat="1">
      <c r="A574" s="43">
        <v>3676</v>
      </c>
      <c r="B574" s="75">
        <v>3676</v>
      </c>
      <c r="C574" s="12">
        <v>41071</v>
      </c>
      <c r="D574" s="12">
        <f t="shared" si="50"/>
        <v>41116</v>
      </c>
      <c r="E574" s="12">
        <f t="shared" si="51"/>
        <v>41131</v>
      </c>
      <c r="F574" s="47" t="s">
        <v>503</v>
      </c>
      <c r="G574" s="7" t="s">
        <v>756</v>
      </c>
      <c r="H574" s="7" t="s">
        <v>501</v>
      </c>
      <c r="I574" s="7" t="s">
        <v>501</v>
      </c>
      <c r="J574" s="8" t="s">
        <v>175</v>
      </c>
      <c r="K574" s="8" t="s">
        <v>4258</v>
      </c>
      <c r="L574" s="8" t="s">
        <v>4259</v>
      </c>
      <c r="M574" s="9" t="str">
        <f>VLOOKUP(B574,SAOM!B$2:H1526,7,0)</f>
        <v>-</v>
      </c>
      <c r="N574" s="9">
        <v>4033</v>
      </c>
      <c r="O574" s="12" t="str">
        <f>VLOOKUP(B574,SAOM!B$2:I1526,8,0)</f>
        <v>-</v>
      </c>
      <c r="P574" s="12" t="e">
        <f>VLOOKUP(B574,AG_Lider!A$1:F1885,6,0)</f>
        <v>#N/A</v>
      </c>
      <c r="Q574" s="17" t="str">
        <f>VLOOKUP(B574,SAOM!B$2:J1526,9,0)</f>
        <v>Andressa Leal</v>
      </c>
      <c r="R574" s="12" t="str">
        <f>VLOOKUP(B574,SAOM!B$2:K1972,10,0)</f>
        <v>Rua Estados Unidos, n100 - Bairro Vila Betel</v>
      </c>
      <c r="S574" s="17" t="str">
        <f>VLOOKUP(B574,SAOM!B$2:L2252,11,0)</f>
        <v>(33) 3536-2480</v>
      </c>
      <c r="T574" s="33"/>
      <c r="U574" s="8" t="str">
        <f>VLOOKUP(B574,SAOM!B$2:M1832,12,0)</f>
        <v>-</v>
      </c>
      <c r="V574" s="12"/>
      <c r="W574" s="8"/>
      <c r="X574" s="39"/>
      <c r="Y574" s="41"/>
      <c r="Z574" s="105"/>
      <c r="AA574" s="42"/>
      <c r="AB574" s="8"/>
    </row>
    <row r="575" spans="1:28" s="61" customFormat="1">
      <c r="A575" s="43">
        <v>3752</v>
      </c>
      <c r="B575" s="75">
        <v>3752</v>
      </c>
      <c r="C575" s="12">
        <v>41073</v>
      </c>
      <c r="D575" s="12">
        <f t="shared" si="50"/>
        <v>41118</v>
      </c>
      <c r="E575" s="12">
        <f t="shared" si="51"/>
        <v>41133</v>
      </c>
      <c r="F575" s="47" t="s">
        <v>503</v>
      </c>
      <c r="G575" s="7" t="s">
        <v>756</v>
      </c>
      <c r="H575" s="7" t="s">
        <v>501</v>
      </c>
      <c r="I575" s="7" t="s">
        <v>501</v>
      </c>
      <c r="J575" s="8" t="s">
        <v>4164</v>
      </c>
      <c r="K575" s="8" t="s">
        <v>4252</v>
      </c>
      <c r="L575" s="8" t="s">
        <v>4253</v>
      </c>
      <c r="M575" s="9" t="str">
        <f>VLOOKUP(B575,SAOM!B$2:H1527,7,0)</f>
        <v>-</v>
      </c>
      <c r="N575" s="9">
        <v>4033</v>
      </c>
      <c r="O575" s="12" t="str">
        <f>VLOOKUP(B575,SAOM!B$2:I1527,8,0)</f>
        <v>-</v>
      </c>
      <c r="P575" s="12" t="e">
        <f>VLOOKUP(B575,AG_Lider!A$1:F1886,6,0)</f>
        <v>#N/A</v>
      </c>
      <c r="Q575" s="17" t="str">
        <f>VLOOKUP(B575,SAOM!B$2:J1527,9,0)</f>
        <v>VIVIANE COTA LOUREDO</v>
      </c>
      <c r="R575" s="12" t="str">
        <f>VLOOKUP(B575,SAOM!B$2:K1973,10,0)</f>
        <v>RUA JOSÉ INÊS DE SOUZA , n76 - Centro</v>
      </c>
      <c r="S575" s="17" t="str">
        <f>VLOOKUP(B575,SAOM!B$2:L2253,11,0)</f>
        <v>(33) 3421-2847</v>
      </c>
      <c r="T575" s="33"/>
      <c r="U575" s="8" t="str">
        <f>VLOOKUP(B575,SAOM!B$2:M1833,12,0)</f>
        <v>-</v>
      </c>
      <c r="V575" s="12"/>
      <c r="W575" s="8"/>
      <c r="X575" s="39"/>
      <c r="Y575" s="41"/>
      <c r="Z575" s="105"/>
      <c r="AA575" s="42"/>
      <c r="AB575" s="8"/>
    </row>
    <row r="576" spans="1:28" s="61" customFormat="1">
      <c r="A576" s="43">
        <v>3753</v>
      </c>
      <c r="B576" s="75">
        <v>3753</v>
      </c>
      <c r="C576" s="12">
        <v>41073</v>
      </c>
      <c r="D576" s="12">
        <f t="shared" si="50"/>
        <v>41118</v>
      </c>
      <c r="E576" s="12">
        <f t="shared" si="51"/>
        <v>41133</v>
      </c>
      <c r="F576" s="47" t="s">
        <v>503</v>
      </c>
      <c r="G576" s="7" t="s">
        <v>756</v>
      </c>
      <c r="H576" s="7" t="s">
        <v>501</v>
      </c>
      <c r="I576" s="7" t="s">
        <v>501</v>
      </c>
      <c r="J576" s="8" t="s">
        <v>4164</v>
      </c>
      <c r="K576" s="8" t="s">
        <v>4252</v>
      </c>
      <c r="L576" s="8" t="s">
        <v>4253</v>
      </c>
      <c r="M576" s="9" t="str">
        <f>VLOOKUP(B576,SAOM!B$2:H1528,7,0)</f>
        <v>-</v>
      </c>
      <c r="N576" s="9">
        <v>4033</v>
      </c>
      <c r="O576" s="12" t="str">
        <f>VLOOKUP(B576,SAOM!B$2:I1528,8,0)</f>
        <v>-</v>
      </c>
      <c r="P576" s="12" t="e">
        <f>VLOOKUP(B576,AG_Lider!A$1:F1887,6,0)</f>
        <v>#N/A</v>
      </c>
      <c r="Q576" s="17" t="str">
        <f>VLOOKUP(B576,SAOM!B$2:J1528,9,0)</f>
        <v xml:space="preserve"> GUILHERME MESQUITA DE PINHO</v>
      </c>
      <c r="R576" s="12" t="str">
        <f>VLOOKUP(B576,SAOM!B$2:K1974,10,0)</f>
        <v>RUA HONÓRIO PINTO COELHO , n127-Bairro ALVORADA</v>
      </c>
      <c r="S576" s="17" t="str">
        <f>VLOOKUP(B576,SAOM!B$2:L2254,11,0)</f>
        <v>(33) 3421-2847</v>
      </c>
      <c r="T576" s="33"/>
      <c r="U576" s="8" t="str">
        <f>VLOOKUP(B576,SAOM!B$2:M1834,12,0)</f>
        <v>-</v>
      </c>
      <c r="V576" s="12"/>
      <c r="W576" s="8"/>
      <c r="X576" s="39"/>
      <c r="Y576" s="41"/>
      <c r="Z576" s="105"/>
      <c r="AA576" s="42"/>
      <c r="AB576" s="8"/>
    </row>
    <row r="577" spans="1:28" s="61" customFormat="1">
      <c r="A577" s="43">
        <v>3751</v>
      </c>
      <c r="B577" s="75">
        <v>3751</v>
      </c>
      <c r="C577" s="12">
        <v>41073</v>
      </c>
      <c r="D577" s="12">
        <f t="shared" si="50"/>
        <v>41118</v>
      </c>
      <c r="E577" s="12">
        <f t="shared" si="51"/>
        <v>41133</v>
      </c>
      <c r="F577" s="47" t="s">
        <v>503</v>
      </c>
      <c r="G577" s="7" t="s">
        <v>756</v>
      </c>
      <c r="H577" s="7" t="s">
        <v>501</v>
      </c>
      <c r="I577" s="7" t="s">
        <v>501</v>
      </c>
      <c r="J577" s="8" t="s">
        <v>4164</v>
      </c>
      <c r="K577" s="8" t="s">
        <v>4252</v>
      </c>
      <c r="L577" s="8" t="s">
        <v>4253</v>
      </c>
      <c r="M577" s="9" t="str">
        <f>VLOOKUP(B577,SAOM!B$2:H1529,7,0)</f>
        <v>-</v>
      </c>
      <c r="N577" s="9">
        <v>4033</v>
      </c>
      <c r="O577" s="12" t="str">
        <f>VLOOKUP(B577,SAOM!B$2:I1529,8,0)</f>
        <v>-</v>
      </c>
      <c r="P577" s="12" t="e">
        <f>VLOOKUP(B577,AG_Lider!A$1:F1888,6,0)</f>
        <v>#N/A</v>
      </c>
      <c r="Q577" s="17" t="str">
        <f>VLOOKUP(B577,SAOM!B$2:J1529,9,0)</f>
        <v>LUCINA M° DA COSTA TRAVASSOS</v>
      </c>
      <c r="R577" s="12" t="str">
        <f>VLOOKUP(B577,SAOM!B$2:K1975,10,0)</f>
        <v>TRAVESSA DOS LEÕES , n60 -Centro</v>
      </c>
      <c r="S577" s="17" t="str">
        <f>VLOOKUP(B577,SAOM!B$2:L2255,11,0)</f>
        <v>(33) 3421-2847</v>
      </c>
      <c r="T577" s="33"/>
      <c r="U577" s="8" t="str">
        <f>VLOOKUP(B577,SAOM!B$2:M1835,12,0)</f>
        <v>-</v>
      </c>
      <c r="V577" s="12"/>
      <c r="W577" s="8"/>
      <c r="X577" s="39"/>
      <c r="Y577" s="41"/>
      <c r="Z577" s="105"/>
      <c r="AA577" s="42"/>
      <c r="AB577" s="8"/>
    </row>
    <row r="578" spans="1:28" s="61" customFormat="1">
      <c r="A578" s="43">
        <v>3749</v>
      </c>
      <c r="B578" s="75">
        <v>3749</v>
      </c>
      <c r="C578" s="12">
        <v>41073</v>
      </c>
      <c r="D578" s="12">
        <f t="shared" si="50"/>
        <v>41118</v>
      </c>
      <c r="E578" s="12">
        <f t="shared" si="51"/>
        <v>41133</v>
      </c>
      <c r="F578" s="47" t="s">
        <v>503</v>
      </c>
      <c r="G578" s="7" t="s">
        <v>756</v>
      </c>
      <c r="H578" s="7" t="s">
        <v>501</v>
      </c>
      <c r="I578" s="7" t="s">
        <v>501</v>
      </c>
      <c r="J578" s="8" t="s">
        <v>4271</v>
      </c>
      <c r="K578" s="8" t="s">
        <v>4486</v>
      </c>
      <c r="L578" s="8" t="s">
        <v>4487</v>
      </c>
      <c r="M578" s="9" t="str">
        <f>VLOOKUP(B578,SAOM!B$2:H1530,7,0)</f>
        <v>-</v>
      </c>
      <c r="N578" s="9">
        <v>4033</v>
      </c>
      <c r="O578" s="12" t="str">
        <f>VLOOKUP(B578,SAOM!B$2:I1530,8,0)</f>
        <v>-</v>
      </c>
      <c r="P578" s="12" t="e">
        <f>VLOOKUP(B578,AG_Lider!A$1:F1889,6,0)</f>
        <v>#N/A</v>
      </c>
      <c r="Q578" s="17" t="str">
        <f>VLOOKUP(B578,SAOM!B$2:J1530,9,0)</f>
        <v>Janete Amora</v>
      </c>
      <c r="R578" s="12" t="str">
        <f>VLOOKUP(B578,SAOM!B$2:K1976,10,0)</f>
        <v>RUA DO ROSÁRIO , n315 - Centro</v>
      </c>
      <c r="S578" s="17" t="str">
        <f>VLOOKUP(B578,SAOM!B$2:L2256,11,0)</f>
        <v>(33) 3426-1379</v>
      </c>
      <c r="T578" s="33"/>
      <c r="U578" s="8" t="str">
        <f>VLOOKUP(B578,SAOM!B$2:M1836,12,0)</f>
        <v>-</v>
      </c>
      <c r="V578" s="12"/>
      <c r="W578" s="8"/>
      <c r="X578" s="39"/>
      <c r="Y578" s="41"/>
      <c r="Z578" s="105"/>
      <c r="AA578" s="42"/>
      <c r="AB578" s="8"/>
    </row>
    <row r="579" spans="1:28" s="61" customFormat="1">
      <c r="A579" s="43">
        <v>3735</v>
      </c>
      <c r="B579" s="75">
        <v>3735</v>
      </c>
      <c r="C579" s="12">
        <v>41073</v>
      </c>
      <c r="D579" s="12">
        <f t="shared" si="50"/>
        <v>41118</v>
      </c>
      <c r="E579" s="12">
        <f t="shared" si="51"/>
        <v>41133</v>
      </c>
      <c r="F579" s="47" t="s">
        <v>503</v>
      </c>
      <c r="G579" s="7" t="s">
        <v>756</v>
      </c>
      <c r="H579" s="7" t="s">
        <v>501</v>
      </c>
      <c r="I579" s="7" t="s">
        <v>501</v>
      </c>
      <c r="J579" s="8" t="s">
        <v>2467</v>
      </c>
      <c r="K579" s="8" t="s">
        <v>2438</v>
      </c>
      <c r="L579" s="8" t="s">
        <v>2439</v>
      </c>
      <c r="M579" s="9" t="str">
        <f>VLOOKUP(B579,SAOM!B$2:H1531,7,0)</f>
        <v>-</v>
      </c>
      <c r="N579" s="9">
        <v>4033</v>
      </c>
      <c r="O579" s="12" t="str">
        <f>VLOOKUP(B579,SAOM!B$2:I1531,8,0)</f>
        <v>-</v>
      </c>
      <c r="P579" s="12" t="e">
        <f>VLOOKUP(B579,AG_Lider!A$1:F1890,6,0)</f>
        <v>#N/A</v>
      </c>
      <c r="Q579" s="17" t="str">
        <f>VLOOKUP(B579,SAOM!B$2:J1531,9,0)</f>
        <v>Audrin Lorentz Silva</v>
      </c>
      <c r="R579" s="12" t="str">
        <f>VLOOKUP(B579,SAOM!B$2:K1977,10,0)</f>
        <v>RUA JOÃO SAMUEL DE CARVALHO , n231-Bairro Garcia</v>
      </c>
      <c r="S579" s="17" t="str">
        <f>VLOOKUP(B579,SAOM!B$2:L2257,11,0)</f>
        <v>(31) 3837-1106</v>
      </c>
      <c r="T579" s="33"/>
      <c r="U579" s="8" t="str">
        <f>VLOOKUP(B579,SAOM!B$2:M1837,12,0)</f>
        <v>-</v>
      </c>
      <c r="V579" s="12"/>
      <c r="W579" s="8"/>
      <c r="X579" s="39"/>
      <c r="Y579" s="41"/>
      <c r="Z579" s="105"/>
      <c r="AA579" s="42"/>
      <c r="AB579" s="8"/>
    </row>
    <row r="580" spans="1:28" s="61" customFormat="1">
      <c r="A580" s="43">
        <v>3742</v>
      </c>
      <c r="B580" s="75">
        <v>3742</v>
      </c>
      <c r="C580" s="12">
        <v>41073</v>
      </c>
      <c r="D580" s="12">
        <f t="shared" si="50"/>
        <v>41118</v>
      </c>
      <c r="E580" s="12">
        <f t="shared" si="51"/>
        <v>41133</v>
      </c>
      <c r="F580" s="47" t="s">
        <v>503</v>
      </c>
      <c r="G580" s="7" t="s">
        <v>756</v>
      </c>
      <c r="H580" s="7" t="s">
        <v>501</v>
      </c>
      <c r="I580" s="7" t="s">
        <v>501</v>
      </c>
      <c r="J580" s="8" t="s">
        <v>2467</v>
      </c>
      <c r="K580" s="8" t="s">
        <v>2438</v>
      </c>
      <c r="L580" s="8" t="s">
        <v>2439</v>
      </c>
      <c r="M580" s="9" t="str">
        <f>VLOOKUP(B580,SAOM!B$2:H1532,7,0)</f>
        <v>-</v>
      </c>
      <c r="N580" s="9">
        <v>4033</v>
      </c>
      <c r="O580" s="12" t="str">
        <f>VLOOKUP(B580,SAOM!B$2:I1532,8,0)</f>
        <v>-</v>
      </c>
      <c r="P580" s="12" t="e">
        <f>VLOOKUP(B580,AG_Lider!A$1:F1891,6,0)</f>
        <v>#N/A</v>
      </c>
      <c r="Q580" s="17" t="str">
        <f>VLOOKUP(B580,SAOM!B$2:J1532,9,0)</f>
        <v>Carla Renata de Oliveira</v>
      </c>
      <c r="R580" s="12" t="str">
        <f>VLOOKUP(B580,SAOM!B$2:K1978,10,0)</f>
        <v>RUA DR. MOURA MONTEIRO, n225 -Bairro Vila Regina</v>
      </c>
      <c r="S580" s="17" t="str">
        <f>VLOOKUP(B580,SAOM!B$2:L2258,11,0)</f>
        <v>(31) 3837-2616</v>
      </c>
      <c r="T580" s="33"/>
      <c r="U580" s="8" t="str">
        <f>VLOOKUP(B580,SAOM!B$2:M1838,12,0)</f>
        <v>-</v>
      </c>
      <c r="V580" s="12"/>
      <c r="W580" s="8"/>
      <c r="X580" s="39"/>
      <c r="Y580" s="41"/>
      <c r="Z580" s="105"/>
      <c r="AA580" s="42"/>
      <c r="AB580" s="8"/>
    </row>
    <row r="581" spans="1:28" s="61" customFormat="1">
      <c r="A581" s="43">
        <v>3724</v>
      </c>
      <c r="B581" s="75">
        <v>3724</v>
      </c>
      <c r="C581" s="12">
        <v>41072</v>
      </c>
      <c r="D581" s="12">
        <f t="shared" si="50"/>
        <v>41117</v>
      </c>
      <c r="E581" s="12">
        <f t="shared" si="51"/>
        <v>41132</v>
      </c>
      <c r="F581" s="47" t="s">
        <v>503</v>
      </c>
      <c r="G581" s="7" t="s">
        <v>756</v>
      </c>
      <c r="H581" s="7" t="s">
        <v>501</v>
      </c>
      <c r="I581" s="7" t="s">
        <v>501</v>
      </c>
      <c r="J581" s="8" t="s">
        <v>4269</v>
      </c>
      <c r="K581" s="8" t="s">
        <v>4478</v>
      </c>
      <c r="L581" s="8" t="s">
        <v>4479</v>
      </c>
      <c r="M581" s="9" t="str">
        <f>VLOOKUP(B581,SAOM!B$2:H1533,7,0)</f>
        <v>-</v>
      </c>
      <c r="N581" s="9">
        <v>4033</v>
      </c>
      <c r="O581" s="12" t="str">
        <f>VLOOKUP(B581,SAOM!B$2:I1533,8,0)</f>
        <v>-</v>
      </c>
      <c r="P581" s="12" t="e">
        <f>VLOOKUP(B581,AG_Lider!A$1:F1892,6,0)</f>
        <v>#N/A</v>
      </c>
      <c r="Q581" s="17" t="str">
        <f>VLOOKUP(B581,SAOM!B$2:J1533,9,0)</f>
        <v>CAROLINE RAGONE ABRANTES</v>
      </c>
      <c r="R581" s="12" t="str">
        <f>VLOOKUP(B581,SAOM!B$2:K1979,10,0)</f>
        <v>RUA TUPINAMBÁS , n221-NOSSA SRA DE FÁTIMA</v>
      </c>
      <c r="S581" s="17" t="str">
        <f>VLOOKUP(B581,SAOM!B$2:L2259,11,0)</f>
        <v>(33) 3621-2187</v>
      </c>
      <c r="T581" s="33"/>
      <c r="U581" s="8" t="str">
        <f>VLOOKUP(B581,SAOM!B$2:M1839,12,0)</f>
        <v>-</v>
      </c>
      <c r="V581" s="12"/>
      <c r="W581" s="8"/>
      <c r="X581" s="39"/>
      <c r="Y581" s="41"/>
      <c r="Z581" s="105"/>
      <c r="AA581" s="42"/>
      <c r="AB581" s="8"/>
    </row>
    <row r="582" spans="1:28" s="61" customFormat="1">
      <c r="A582" s="43">
        <v>3750</v>
      </c>
      <c r="B582" s="75">
        <v>3750</v>
      </c>
      <c r="C582" s="12">
        <v>41073</v>
      </c>
      <c r="D582" s="12">
        <f t="shared" si="50"/>
        <v>41118</v>
      </c>
      <c r="E582" s="12">
        <f t="shared" si="51"/>
        <v>41133</v>
      </c>
      <c r="F582" s="47" t="s">
        <v>503</v>
      </c>
      <c r="G582" s="7" t="s">
        <v>756</v>
      </c>
      <c r="H582" s="7" t="s">
        <v>501</v>
      </c>
      <c r="I582" s="7" t="s">
        <v>501</v>
      </c>
      <c r="J582" s="8" t="s">
        <v>4272</v>
      </c>
      <c r="K582" s="8" t="s">
        <v>4488</v>
      </c>
      <c r="L582" s="8" t="s">
        <v>4489</v>
      </c>
      <c r="M582" s="9" t="str">
        <f>VLOOKUP(B582,SAOM!B$2:H1534,7,0)</f>
        <v>-</v>
      </c>
      <c r="N582" s="9">
        <v>4033</v>
      </c>
      <c r="O582" s="12" t="str">
        <f>VLOOKUP(B582,SAOM!B$2:I1534,8,0)</f>
        <v>-</v>
      </c>
      <c r="P582" s="12" t="e">
        <f>VLOOKUP(B582,AG_Lider!A$1:F1893,6,0)</f>
        <v>#N/A</v>
      </c>
      <c r="Q582" s="17" t="str">
        <f>VLOOKUP(B582,SAOM!B$2:J1534,9,0)</f>
        <v>Ingrid Procópio Alves</v>
      </c>
      <c r="R582" s="12" t="str">
        <f>VLOOKUP(B582,SAOM!B$2:K1980,10,0)</f>
        <v>RUA AMIR SOARES DE CARVALHO , n215-Bairro SANTA LUZIA</v>
      </c>
      <c r="S582" s="17" t="str">
        <f>VLOOKUP(B582,SAOM!B$2:L2260,11,0)</f>
        <v>(31) 3863-1512</v>
      </c>
      <c r="T582" s="33"/>
      <c r="U582" s="8" t="str">
        <f>VLOOKUP(B582,SAOM!B$2:M1840,12,0)</f>
        <v>-</v>
      </c>
      <c r="V582" s="12"/>
      <c r="W582" s="8"/>
      <c r="X582" s="39"/>
      <c r="Y582" s="41"/>
      <c r="Z582" s="105"/>
      <c r="AA582" s="42"/>
      <c r="AB582" s="8"/>
    </row>
    <row r="583" spans="1:28" s="61" customFormat="1">
      <c r="A583" s="43">
        <v>3743</v>
      </c>
      <c r="B583" s="75">
        <v>3743</v>
      </c>
      <c r="C583" s="12">
        <v>41073</v>
      </c>
      <c r="D583" s="12">
        <f t="shared" si="50"/>
        <v>41118</v>
      </c>
      <c r="E583" s="12">
        <f t="shared" si="51"/>
        <v>41133</v>
      </c>
      <c r="F583" s="47" t="s">
        <v>503</v>
      </c>
      <c r="G583" s="7" t="s">
        <v>756</v>
      </c>
      <c r="H583" s="7" t="s">
        <v>501</v>
      </c>
      <c r="I583" s="7" t="s">
        <v>501</v>
      </c>
      <c r="J583" s="8" t="s">
        <v>181</v>
      </c>
      <c r="K583" s="8" t="s">
        <v>4490</v>
      </c>
      <c r="L583" s="8" t="s">
        <v>4491</v>
      </c>
      <c r="M583" s="9" t="str">
        <f>VLOOKUP(B583,SAOM!B$2:H1535,7,0)</f>
        <v>-</v>
      </c>
      <c r="N583" s="9">
        <v>4033</v>
      </c>
      <c r="O583" s="12" t="str">
        <f>VLOOKUP(B583,SAOM!B$2:I1535,8,0)</f>
        <v>-</v>
      </c>
      <c r="P583" s="12" t="e">
        <f>VLOOKUP(B583,AG_Lider!A$1:F1894,6,0)</f>
        <v>#N/A</v>
      </c>
      <c r="Q583" s="17" t="str">
        <f>VLOOKUP(B583,SAOM!B$2:J1535,9,0)</f>
        <v>DENISE GOMES</v>
      </c>
      <c r="R583" s="12" t="str">
        <f>VLOOKUP(B583,SAOM!B$2:K1981,10,0)</f>
        <v>RUA PIO XII , s/n - Bairro Bandeirantes</v>
      </c>
      <c r="S583" s="17" t="str">
        <f>VLOOKUP(B583,SAOM!B$2:L2261,11,0)</f>
        <v>(31) 3853-1340</v>
      </c>
      <c r="T583" s="33"/>
      <c r="U583" s="8" t="str">
        <f>VLOOKUP(B583,SAOM!B$2:M1841,12,0)</f>
        <v>-</v>
      </c>
      <c r="V583" s="12"/>
      <c r="W583" s="8"/>
      <c r="X583" s="39"/>
      <c r="Y583" s="41"/>
      <c r="Z583" s="105"/>
      <c r="AA583" s="42"/>
      <c r="AB583" s="8"/>
    </row>
    <row r="584" spans="1:28" s="61" customFormat="1">
      <c r="A584" s="43">
        <v>3740</v>
      </c>
      <c r="B584" s="75">
        <v>3740</v>
      </c>
      <c r="C584" s="12">
        <v>41073</v>
      </c>
      <c r="D584" s="12">
        <f t="shared" si="50"/>
        <v>41118</v>
      </c>
      <c r="E584" s="12">
        <f t="shared" si="51"/>
        <v>41133</v>
      </c>
      <c r="F584" s="47" t="s">
        <v>503</v>
      </c>
      <c r="G584" s="7" t="s">
        <v>756</v>
      </c>
      <c r="H584" s="7" t="s">
        <v>501</v>
      </c>
      <c r="I584" s="7" t="s">
        <v>501</v>
      </c>
      <c r="J584" s="8" t="s">
        <v>2467</v>
      </c>
      <c r="K584" s="8" t="s">
        <v>4492</v>
      </c>
      <c r="L584" s="8" t="s">
        <v>4493</v>
      </c>
      <c r="M584" s="9" t="str">
        <f>VLOOKUP(B584,SAOM!B$2:H1536,7,0)</f>
        <v>-</v>
      </c>
      <c r="N584" s="9">
        <v>4033</v>
      </c>
      <c r="O584" s="12" t="str">
        <f>VLOOKUP(B584,SAOM!B$2:I1536,8,0)</f>
        <v>-</v>
      </c>
      <c r="P584" s="12" t="e">
        <f>VLOOKUP(B584,AG_Lider!A$1:F1895,6,0)</f>
        <v>#N/A</v>
      </c>
      <c r="Q584" s="17" t="str">
        <f>VLOOKUP(B584,SAOM!B$2:J1536,9,0)</f>
        <v xml:space="preserve"> Flávia Cristina Ramalho</v>
      </c>
      <c r="R584" s="12" t="str">
        <f>VLOOKUP(B584,SAOM!B$2:K1982,10,0)</f>
        <v>RUA LEONEL MARQUES , s/n -Bairro  NOSSA SRA DAS DORES</v>
      </c>
      <c r="S584" s="17" t="str">
        <f>VLOOKUP(B584,SAOM!B$2:L2262,11,0)</f>
        <v>(31) 3837-3463</v>
      </c>
      <c r="T584" s="33"/>
      <c r="U584" s="8" t="str">
        <f>VLOOKUP(B584,SAOM!B$2:M1842,12,0)</f>
        <v>-</v>
      </c>
      <c r="V584" s="12"/>
      <c r="W584" s="8"/>
      <c r="X584" s="39"/>
      <c r="Y584" s="41"/>
      <c r="Z584" s="105"/>
      <c r="AA584" s="42"/>
      <c r="AB584" s="8"/>
    </row>
    <row r="585" spans="1:28" s="61" customFormat="1">
      <c r="A585" s="43">
        <v>3723</v>
      </c>
      <c r="B585" s="75">
        <v>3723</v>
      </c>
      <c r="C585" s="12">
        <v>41072</v>
      </c>
      <c r="D585" s="12">
        <f t="shared" si="50"/>
        <v>41117</v>
      </c>
      <c r="E585" s="12">
        <f t="shared" si="51"/>
        <v>41132</v>
      </c>
      <c r="F585" s="47" t="s">
        <v>503</v>
      </c>
      <c r="G585" s="7" t="s">
        <v>756</v>
      </c>
      <c r="H585" s="7" t="s">
        <v>501</v>
      </c>
      <c r="I585" s="7" t="s">
        <v>501</v>
      </c>
      <c r="J585" s="8" t="s">
        <v>4269</v>
      </c>
      <c r="K585" s="8" t="s">
        <v>4478</v>
      </c>
      <c r="L585" s="8" t="s">
        <v>4479</v>
      </c>
      <c r="M585" s="9" t="str">
        <f>VLOOKUP(B585,SAOM!B$2:H1537,7,0)</f>
        <v>-</v>
      </c>
      <c r="N585" s="9">
        <v>4033</v>
      </c>
      <c r="O585" s="12" t="str">
        <f>VLOOKUP(B585,SAOM!B$2:I1537,8,0)</f>
        <v>-</v>
      </c>
      <c r="P585" s="12" t="e">
        <f>VLOOKUP(B585,AG_Lider!A$1:F1896,6,0)</f>
        <v>#N/A</v>
      </c>
      <c r="Q585" s="17" t="str">
        <f>VLOOKUP(B585,SAOM!B$2:J1537,9,0)</f>
        <v>KARLA ANTUNES CORTES</v>
      </c>
      <c r="R585" s="12" t="str">
        <f>VLOOKUP(B585,SAOM!B$2:K1983,10,0)</f>
        <v>PRAÇA TEOFILO OTONI , s/n - Centro</v>
      </c>
      <c r="S585" s="17" t="str">
        <f>VLOOKUP(B585,SAOM!B$2:L2263,11,0)</f>
        <v>(33) 3621-2187</v>
      </c>
      <c r="T585" s="33"/>
      <c r="U585" s="8" t="str">
        <f>VLOOKUP(B585,SAOM!B$2:M1843,12,0)</f>
        <v>-</v>
      </c>
      <c r="V585" s="12"/>
      <c r="W585" s="8"/>
      <c r="X585" s="39"/>
      <c r="Y585" s="41"/>
      <c r="Z585" s="105"/>
      <c r="AA585" s="42"/>
      <c r="AB585" s="8"/>
    </row>
    <row r="586" spans="1:28" s="61" customFormat="1">
      <c r="A586" s="43">
        <v>3734</v>
      </c>
      <c r="B586" s="75">
        <v>3734</v>
      </c>
      <c r="C586" s="12">
        <v>41073</v>
      </c>
      <c r="D586" s="12">
        <f t="shared" si="50"/>
        <v>41118</v>
      </c>
      <c r="E586" s="12">
        <f t="shared" si="51"/>
        <v>41133</v>
      </c>
      <c r="F586" s="47" t="s">
        <v>503</v>
      </c>
      <c r="G586" s="7" t="s">
        <v>756</v>
      </c>
      <c r="H586" s="7" t="s">
        <v>501</v>
      </c>
      <c r="I586" s="7" t="s">
        <v>501</v>
      </c>
      <c r="J586" s="8" t="s">
        <v>2467</v>
      </c>
      <c r="K586" s="8" t="s">
        <v>4492</v>
      </c>
      <c r="L586" s="8" t="s">
        <v>4493</v>
      </c>
      <c r="M586" s="9" t="str">
        <f>VLOOKUP(B586,SAOM!B$2:H1538,7,0)</f>
        <v>-</v>
      </c>
      <c r="N586" s="9">
        <v>4033</v>
      </c>
      <c r="O586" s="12" t="str">
        <f>VLOOKUP(B586,SAOM!B$2:I1538,8,0)</f>
        <v>-</v>
      </c>
      <c r="P586" s="12" t="e">
        <f>VLOOKUP(B586,AG_Lider!A$1:F1897,6,0)</f>
        <v>#N/A</v>
      </c>
      <c r="Q586" s="17" t="str">
        <f>VLOOKUP(B586,SAOM!B$2:J1538,9,0)</f>
        <v>Tatiana Barcia Tolentino</v>
      </c>
      <c r="R586" s="12" t="str">
        <f>VLOOKUP(B586,SAOM!B$2:K1984,10,0)</f>
        <v>RUA ALFERES JOAQUIM EGÍDIO, n85 - Bairro SAGRADA FAMÍLIA</v>
      </c>
      <c r="S586" s="17" t="str">
        <f>VLOOKUP(B586,SAOM!B$2:L2264,11,0)</f>
        <v>(31) 3837-2363</v>
      </c>
      <c r="T586" s="33"/>
      <c r="U586" s="8" t="str">
        <f>VLOOKUP(B586,SAOM!B$2:M1844,12,0)</f>
        <v>-</v>
      </c>
      <c r="V586" s="12"/>
      <c r="W586" s="8"/>
      <c r="X586" s="39"/>
      <c r="Y586" s="41"/>
      <c r="Z586" s="105"/>
      <c r="AA586" s="42"/>
      <c r="AB586" s="8"/>
    </row>
    <row r="587" spans="1:28" s="61" customFormat="1">
      <c r="A587" s="43">
        <v>3739</v>
      </c>
      <c r="B587" s="75">
        <v>3739</v>
      </c>
      <c r="C587" s="12">
        <v>41073</v>
      </c>
      <c r="D587" s="12">
        <f t="shared" si="50"/>
        <v>41118</v>
      </c>
      <c r="E587" s="12">
        <f t="shared" si="51"/>
        <v>41133</v>
      </c>
      <c r="F587" s="47" t="s">
        <v>503</v>
      </c>
      <c r="G587" s="7" t="s">
        <v>756</v>
      </c>
      <c r="H587" s="7" t="s">
        <v>501</v>
      </c>
      <c r="I587" s="7" t="s">
        <v>501</v>
      </c>
      <c r="J587" s="8" t="s">
        <v>2467</v>
      </c>
      <c r="K587" s="8" t="s">
        <v>4492</v>
      </c>
      <c r="L587" s="8" t="s">
        <v>4493</v>
      </c>
      <c r="M587" s="9" t="str">
        <f>VLOOKUP(B587,SAOM!B$2:H1539,7,0)</f>
        <v>-</v>
      </c>
      <c r="N587" s="9">
        <v>4033</v>
      </c>
      <c r="O587" s="12" t="str">
        <f>VLOOKUP(B587,SAOM!B$2:I1539,8,0)</f>
        <v>-</v>
      </c>
      <c r="P587" s="12" t="e">
        <f>VLOOKUP(B587,AG_Lider!A$1:F1898,6,0)</f>
        <v>#N/A</v>
      </c>
      <c r="Q587" s="17" t="str">
        <f>VLOOKUP(B587,SAOM!B$2:J1539,9,0)</f>
        <v>Luciene Oliveira da Silva</v>
      </c>
      <c r="R587" s="12" t="str">
        <f>VLOOKUP(B587,SAOM!B$2:K1985,10,0)</f>
        <v>RUA TANCREDO NEVES , n1376-Bairro LEAO XIII</v>
      </c>
      <c r="S587" s="17" t="str">
        <f>VLOOKUP(B587,SAOM!B$2:L2265,11,0)</f>
        <v>(31) 3837-1868</v>
      </c>
      <c r="T587" s="33"/>
      <c r="U587" s="8" t="str">
        <f>VLOOKUP(B587,SAOM!B$2:M1845,12,0)</f>
        <v>-</v>
      </c>
      <c r="V587" s="12"/>
      <c r="W587" s="8"/>
      <c r="X587" s="39"/>
      <c r="Y587" s="41"/>
      <c r="Z587" s="105"/>
      <c r="AA587" s="42"/>
      <c r="AB587" s="8"/>
    </row>
    <row r="588" spans="1:28" s="61" customFormat="1">
      <c r="A588" s="43">
        <v>3738</v>
      </c>
      <c r="B588" s="75">
        <v>3738</v>
      </c>
      <c r="C588" s="12">
        <v>41073</v>
      </c>
      <c r="D588" s="12">
        <f t="shared" si="50"/>
        <v>41118</v>
      </c>
      <c r="E588" s="12">
        <f t="shared" si="51"/>
        <v>41133</v>
      </c>
      <c r="F588" s="47" t="s">
        <v>503</v>
      </c>
      <c r="G588" s="7" t="s">
        <v>756</v>
      </c>
      <c r="H588" s="7" t="s">
        <v>501</v>
      </c>
      <c r="I588" s="7" t="s">
        <v>501</v>
      </c>
      <c r="J588" s="8" t="s">
        <v>2467</v>
      </c>
      <c r="K588" s="8" t="s">
        <v>4492</v>
      </c>
      <c r="L588" s="8" t="s">
        <v>4493</v>
      </c>
      <c r="M588" s="9" t="str">
        <f>VLOOKUP(B588,SAOM!B$2:H1540,7,0)</f>
        <v>-</v>
      </c>
      <c r="N588" s="9">
        <v>4033</v>
      </c>
      <c r="O588" s="12" t="str">
        <f>VLOOKUP(B588,SAOM!B$2:I1540,8,0)</f>
        <v>-</v>
      </c>
      <c r="P588" s="12" t="e">
        <f>VLOOKUP(B588,AG_Lider!A$1:F1899,6,0)</f>
        <v>#N/A</v>
      </c>
      <c r="Q588" s="17" t="str">
        <f>VLOOKUP(B588,SAOM!B$2:J1540,9,0)</f>
        <v>Luisa Helena de Pinho Barroso</v>
      </c>
      <c r="R588" s="12" t="str">
        <f>VLOOKUP(B588,SAOM!B$2:K1986,10,0)</f>
        <v>RUA CONCEIÇÃO CALDEIRA , s/n - Bairro Progresso</v>
      </c>
      <c r="S588" s="17" t="str">
        <f>VLOOKUP(B588,SAOM!B$2:L2266,11,0)</f>
        <v>(31) 3837-6289</v>
      </c>
      <c r="T588" s="33"/>
      <c r="U588" s="8" t="str">
        <f>VLOOKUP(B588,SAOM!B$2:M1846,12,0)</f>
        <v>-</v>
      </c>
      <c r="V588" s="12"/>
      <c r="W588" s="8"/>
      <c r="X588" s="39"/>
      <c r="Y588" s="41"/>
      <c r="Z588" s="105"/>
      <c r="AA588" s="42"/>
      <c r="AB588" s="8"/>
    </row>
    <row r="589" spans="1:28" s="61" customFormat="1">
      <c r="A589" s="43">
        <v>3737</v>
      </c>
      <c r="B589" s="75">
        <v>3737</v>
      </c>
      <c r="C589" s="12">
        <v>41073</v>
      </c>
      <c r="D589" s="12">
        <f t="shared" si="50"/>
        <v>41118</v>
      </c>
      <c r="E589" s="12">
        <f t="shared" si="51"/>
        <v>41133</v>
      </c>
      <c r="F589" s="47" t="s">
        <v>503</v>
      </c>
      <c r="G589" s="7" t="s">
        <v>756</v>
      </c>
      <c r="H589" s="7" t="s">
        <v>501</v>
      </c>
      <c r="I589" s="7" t="s">
        <v>501</v>
      </c>
      <c r="J589" s="8" t="s">
        <v>2467</v>
      </c>
      <c r="K589" s="8" t="s">
        <v>4492</v>
      </c>
      <c r="L589" s="8" t="s">
        <v>4493</v>
      </c>
      <c r="M589" s="9" t="str">
        <f>VLOOKUP(B589,SAOM!B$2:H1541,7,0)</f>
        <v>-</v>
      </c>
      <c r="N589" s="9">
        <v>4033</v>
      </c>
      <c r="O589" s="12" t="str">
        <f>VLOOKUP(B589,SAOM!B$2:I1541,8,0)</f>
        <v>-</v>
      </c>
      <c r="P589" s="12" t="e">
        <f>VLOOKUP(B589,AG_Lider!A$1:F1900,6,0)</f>
        <v>#N/A</v>
      </c>
      <c r="Q589" s="17" t="str">
        <f>VLOOKUP(B589,SAOM!B$2:J1541,9,0)</f>
        <v xml:space="preserve"> Tânia Valeriano da Silva Diniz</v>
      </c>
      <c r="R589" s="12" t="str">
        <f>VLOOKUP(B589,SAOM!B$2:K1987,10,0)</f>
        <v>RUA DESEMBARGADOR MOREIRA SANTOS, n550-Bairro SÃO BENEDITO</v>
      </c>
      <c r="S589" s="17" t="str">
        <f>VLOOKUP(B589,SAOM!B$2:L2267,11,0)</f>
        <v>(31) 3837-3266</v>
      </c>
      <c r="T589" s="33"/>
      <c r="U589" s="8" t="str">
        <f>VLOOKUP(B589,SAOM!B$2:M1847,12,0)</f>
        <v>-</v>
      </c>
      <c r="V589" s="12"/>
      <c r="W589" s="8"/>
      <c r="X589" s="39"/>
      <c r="Y589" s="41"/>
      <c r="Z589" s="105"/>
      <c r="AA589" s="42"/>
      <c r="AB589" s="8"/>
    </row>
    <row r="590" spans="1:28" s="61" customFormat="1">
      <c r="A590" s="43">
        <v>3736</v>
      </c>
      <c r="B590" s="75">
        <v>3736</v>
      </c>
      <c r="C590" s="12">
        <v>41073</v>
      </c>
      <c r="D590" s="12">
        <f t="shared" si="50"/>
        <v>41118</v>
      </c>
      <c r="E590" s="12">
        <f t="shared" si="51"/>
        <v>41133</v>
      </c>
      <c r="F590" s="47" t="s">
        <v>503</v>
      </c>
      <c r="G590" s="7" t="s">
        <v>756</v>
      </c>
      <c r="H590" s="7" t="s">
        <v>501</v>
      </c>
      <c r="I590" s="7" t="s">
        <v>501</v>
      </c>
      <c r="J590" s="8" t="s">
        <v>2467</v>
      </c>
      <c r="K590" s="8" t="s">
        <v>4492</v>
      </c>
      <c r="L590" s="8" t="s">
        <v>4493</v>
      </c>
      <c r="M590" s="9" t="str">
        <f>VLOOKUP(B590,SAOM!B$2:H1542,7,0)</f>
        <v>-</v>
      </c>
      <c r="N590" s="9">
        <v>4033</v>
      </c>
      <c r="O590" s="12" t="str">
        <f>VLOOKUP(B590,SAOM!B$2:I1542,8,0)</f>
        <v>-</v>
      </c>
      <c r="P590" s="12" t="e">
        <f>VLOOKUP(B590,AG_Lider!A$1:F1901,6,0)</f>
        <v>#N/A</v>
      </c>
      <c r="Q590" s="17" t="str">
        <f>VLOOKUP(B590,SAOM!B$2:J1542,9,0)</f>
        <v>Mirlei Conceição de Souza</v>
      </c>
      <c r="R590" s="12" t="str">
        <f>VLOOKUP(B590,SAOM!B$2:K1988,10,0)</f>
        <v>CAPIM CHEIROSO, s/n  -ZONA RURAL</v>
      </c>
      <c r="S590" s="17" t="str">
        <f>VLOOKUP(B590,SAOM!B$2:L2268,11,0)</f>
        <v>(31) 3837-1402</v>
      </c>
      <c r="T590" s="33"/>
      <c r="U590" s="8" t="str">
        <f>VLOOKUP(B590,SAOM!B$2:M1848,12,0)</f>
        <v>-</v>
      </c>
      <c r="V590" s="12"/>
      <c r="W590" s="8"/>
      <c r="X590" s="39"/>
      <c r="Y590" s="41"/>
      <c r="Z590" s="105"/>
      <c r="AA590" s="42"/>
      <c r="AB590" s="8"/>
    </row>
    <row r="591" spans="1:28" s="61" customFormat="1">
      <c r="A591" s="43">
        <v>3733</v>
      </c>
      <c r="B591" s="75">
        <v>3733</v>
      </c>
      <c r="C591" s="12">
        <v>41073</v>
      </c>
      <c r="D591" s="12">
        <f t="shared" si="50"/>
        <v>41118</v>
      </c>
      <c r="E591" s="12">
        <f t="shared" si="51"/>
        <v>41133</v>
      </c>
      <c r="F591" s="47" t="s">
        <v>503</v>
      </c>
      <c r="G591" s="7" t="s">
        <v>756</v>
      </c>
      <c r="H591" s="7" t="s">
        <v>501</v>
      </c>
      <c r="I591" s="7" t="s">
        <v>501</v>
      </c>
      <c r="J591" s="8" t="s">
        <v>2467</v>
      </c>
      <c r="K591" s="8" t="s">
        <v>4492</v>
      </c>
      <c r="L591" s="8" t="s">
        <v>4493</v>
      </c>
      <c r="M591" s="9" t="str">
        <f>VLOOKUP(B591,SAOM!B$2:H1543,7,0)</f>
        <v>-</v>
      </c>
      <c r="N591" s="9">
        <v>4033</v>
      </c>
      <c r="O591" s="12" t="str">
        <f>VLOOKUP(B591,SAOM!B$2:I1543,8,0)</f>
        <v>-</v>
      </c>
      <c r="P591" s="12" t="e">
        <f>VLOOKUP(B591,AG_Lider!A$1:F1902,6,0)</f>
        <v>#N/A</v>
      </c>
      <c r="Q591" s="17" t="str">
        <f>VLOOKUP(B591,SAOM!B$2:J1543,9,0)</f>
        <v>Christiane Keiko Turuda</v>
      </c>
      <c r="R591" s="12" t="str">
        <f>VLOOKUP(B591,SAOM!B$2:K1989,10,0)</f>
        <v>RUA TEREZINHA PERES , n103 - BAIRRO SÃO JOÃO BATISTA</v>
      </c>
      <c r="S591" s="17" t="str">
        <f>VLOOKUP(B591,SAOM!B$2:L2269,11,0)</f>
        <v>(31) 38373326</v>
      </c>
      <c r="T591" s="33"/>
      <c r="U591" s="8" t="str">
        <f>VLOOKUP(B591,SAOM!B$2:M1849,12,0)</f>
        <v>-</v>
      </c>
      <c r="V591" s="12"/>
      <c r="W591" s="8"/>
      <c r="X591" s="39"/>
      <c r="Y591" s="41"/>
      <c r="Z591" s="105"/>
      <c r="AA591" s="42"/>
      <c r="AB591" s="8"/>
    </row>
    <row r="592" spans="1:28" s="61" customFormat="1">
      <c r="A592" s="43">
        <v>3658</v>
      </c>
      <c r="B592" s="75">
        <v>3658</v>
      </c>
      <c r="C592" s="12">
        <v>41066</v>
      </c>
      <c r="D592" s="12">
        <f t="shared" si="50"/>
        <v>41111</v>
      </c>
      <c r="E592" s="12">
        <f t="shared" si="51"/>
        <v>41126</v>
      </c>
      <c r="F592" s="47" t="s">
        <v>503</v>
      </c>
      <c r="G592" s="7" t="s">
        <v>756</v>
      </c>
      <c r="H592" s="7" t="s">
        <v>501</v>
      </c>
      <c r="I592" s="7" t="s">
        <v>501</v>
      </c>
      <c r="J592" s="8" t="s">
        <v>4189</v>
      </c>
      <c r="K592" s="8" t="s">
        <v>4484</v>
      </c>
      <c r="L592" s="8" t="s">
        <v>4485</v>
      </c>
      <c r="M592" s="9" t="str">
        <f>VLOOKUP(B592,SAOM!B$2:H1544,7,0)</f>
        <v>-</v>
      </c>
      <c r="N592" s="9">
        <v>4033</v>
      </c>
      <c r="O592" s="12" t="str">
        <f>VLOOKUP(B592,SAOM!B$2:I1544,8,0)</f>
        <v>-</v>
      </c>
      <c r="P592" s="12" t="e">
        <f>VLOOKUP(B592,AG_Lider!A$1:F1903,6,0)</f>
        <v>#N/A</v>
      </c>
      <c r="Q592" s="17" t="str">
        <f>VLOOKUP(B592,SAOM!B$2:J1544,9,0)</f>
        <v>Mariza</v>
      </c>
      <c r="R592" s="12" t="str">
        <f>VLOOKUP(B592,SAOM!B$2:K1990,10,0)</f>
        <v>RUA MARIA JOSE BORGES , n242-BAIRRO JARDIM CENTRAL</v>
      </c>
      <c r="S592" s="17" t="str">
        <f>VLOOKUP(B592,SAOM!B$2:L2270,11,0)</f>
        <v>38 3561-3523</v>
      </c>
      <c r="T592" s="33"/>
      <c r="U592" s="8" t="str">
        <f>VLOOKUP(B592,SAOM!B$2:M1850,12,0)</f>
        <v>-</v>
      </c>
      <c r="V592" s="12"/>
      <c r="W592" s="8"/>
      <c r="X592" s="39"/>
      <c r="Y592" s="41"/>
      <c r="Z592" s="105"/>
      <c r="AA592" s="42"/>
      <c r="AB592" s="8"/>
    </row>
    <row r="593" spans="1:28" s="61" customFormat="1">
      <c r="A593" s="43">
        <v>3659</v>
      </c>
      <c r="B593" s="75">
        <v>3659</v>
      </c>
      <c r="C593" s="12">
        <v>41066</v>
      </c>
      <c r="D593" s="12">
        <f t="shared" si="50"/>
        <v>41111</v>
      </c>
      <c r="E593" s="12">
        <f t="shared" si="51"/>
        <v>41126</v>
      </c>
      <c r="F593" s="47" t="s">
        <v>503</v>
      </c>
      <c r="G593" s="7" t="s">
        <v>756</v>
      </c>
      <c r="H593" s="7" t="s">
        <v>501</v>
      </c>
      <c r="I593" s="7" t="s">
        <v>501</v>
      </c>
      <c r="J593" s="8" t="s">
        <v>4189</v>
      </c>
      <c r="K593" s="8" t="s">
        <v>4484</v>
      </c>
      <c r="L593" s="8" t="s">
        <v>4485</v>
      </c>
      <c r="M593" s="9" t="str">
        <f>VLOOKUP(B593,SAOM!B$2:H1545,7,0)</f>
        <v>-</v>
      </c>
      <c r="N593" s="9">
        <v>4033</v>
      </c>
      <c r="O593" s="12" t="str">
        <f>VLOOKUP(B593,SAOM!B$2:I1545,8,0)</f>
        <v>-</v>
      </c>
      <c r="P593" s="12" t="e">
        <f>VLOOKUP(B593,AG_Lider!A$1:F1904,6,0)</f>
        <v>#N/A</v>
      </c>
      <c r="Q593" s="17" t="str">
        <f>VLOOKUP(B593,SAOM!B$2:J1545,9,0)</f>
        <v>Cássia</v>
      </c>
      <c r="R593" s="12" t="str">
        <f>VLOOKUP(B593,SAOM!B$2:K1991,10,0)</f>
        <v>AV. ORÁCIO DORNELES , n730 - BAIRRO ALVORADA</v>
      </c>
      <c r="S593" s="17" t="str">
        <f>VLOOKUP(B593,SAOM!B$2:L2271,11,0)</f>
        <v>(38) 3561-6648</v>
      </c>
      <c r="T593" s="33"/>
      <c r="U593" s="8" t="str">
        <f>VLOOKUP(B593,SAOM!B$2:M1851,12,0)</f>
        <v>-</v>
      </c>
      <c r="V593" s="12"/>
      <c r="W593" s="8"/>
      <c r="X593" s="39"/>
      <c r="Y593" s="41"/>
      <c r="Z593" s="105"/>
      <c r="AA593" s="42"/>
      <c r="AB593" s="8"/>
    </row>
    <row r="594" spans="1:28" s="61" customFormat="1">
      <c r="A594" s="43">
        <v>3652</v>
      </c>
      <c r="B594" s="75">
        <v>3652</v>
      </c>
      <c r="C594" s="12">
        <v>41066</v>
      </c>
      <c r="D594" s="12">
        <f t="shared" si="50"/>
        <v>41111</v>
      </c>
      <c r="E594" s="12">
        <f t="shared" si="51"/>
        <v>41126</v>
      </c>
      <c r="F594" s="47" t="s">
        <v>503</v>
      </c>
      <c r="G594" s="7" t="s">
        <v>756</v>
      </c>
      <c r="H594" s="7" t="s">
        <v>501</v>
      </c>
      <c r="I594" s="7" t="s">
        <v>501</v>
      </c>
      <c r="J594" s="8" t="s">
        <v>2796</v>
      </c>
      <c r="K594" s="8" t="s">
        <v>2826</v>
      </c>
      <c r="L594" s="8" t="s">
        <v>2827</v>
      </c>
      <c r="M594" s="9" t="str">
        <f>VLOOKUP(B594,SAOM!B$2:H1546,7,0)</f>
        <v>-</v>
      </c>
      <c r="N594" s="9">
        <v>4033</v>
      </c>
      <c r="O594" s="12" t="str">
        <f>VLOOKUP(B594,SAOM!B$2:I1546,8,0)</f>
        <v>-</v>
      </c>
      <c r="P594" s="12" t="e">
        <f>VLOOKUP(B594,AG_Lider!A$1:F1905,6,0)</f>
        <v>#N/A</v>
      </c>
      <c r="Q594" s="17" t="str">
        <f>VLOOKUP(B594,SAOM!B$2:J1546,9,0)</f>
        <v>Sara Gloria Silva</v>
      </c>
      <c r="R594" s="12" t="str">
        <f>VLOOKUP(B594,SAOM!B$2:K1992,10,0)</f>
        <v>RUA GOVERNADOR VALADARES, n955 - BAIRRO JK</v>
      </c>
      <c r="S594" s="17" t="str">
        <f>VLOOKUP(B594,SAOM!B$2:L2272,11,0)</f>
        <v>(38) 36731235</v>
      </c>
      <c r="T594" s="33"/>
      <c r="U594" s="8" t="str">
        <f>VLOOKUP(B594,SAOM!B$2:M1852,12,0)</f>
        <v>-</v>
      </c>
      <c r="V594" s="12"/>
      <c r="W594" s="8"/>
      <c r="X594" s="39"/>
      <c r="Y594" s="41"/>
      <c r="Z594" s="105"/>
      <c r="AA594" s="42"/>
      <c r="AB594" s="8"/>
    </row>
    <row r="595" spans="1:28" s="61" customFormat="1">
      <c r="A595" s="43">
        <v>3655</v>
      </c>
      <c r="B595" s="75">
        <v>3655</v>
      </c>
      <c r="C595" s="12">
        <v>41066</v>
      </c>
      <c r="D595" s="12">
        <f t="shared" si="50"/>
        <v>41111</v>
      </c>
      <c r="E595" s="12">
        <f t="shared" si="51"/>
        <v>41126</v>
      </c>
      <c r="F595" s="47" t="s">
        <v>503</v>
      </c>
      <c r="G595" s="7" t="s">
        <v>756</v>
      </c>
      <c r="H595" s="7" t="s">
        <v>501</v>
      </c>
      <c r="I595" s="7" t="s">
        <v>501</v>
      </c>
      <c r="J595" s="8" t="s">
        <v>2903</v>
      </c>
      <c r="K595" s="8" t="s">
        <v>4494</v>
      </c>
      <c r="L595" s="8" t="s">
        <v>4495</v>
      </c>
      <c r="M595" s="9" t="str">
        <f>VLOOKUP(B595,SAOM!B$2:H1547,7,0)</f>
        <v>-</v>
      </c>
      <c r="N595" s="9">
        <v>4033</v>
      </c>
      <c r="O595" s="12" t="str">
        <f>VLOOKUP(B595,SAOM!B$2:I1547,8,0)</f>
        <v>-</v>
      </c>
      <c r="P595" s="12" t="e">
        <f>VLOOKUP(B595,AG_Lider!A$1:F1906,6,0)</f>
        <v>#N/A</v>
      </c>
      <c r="Q595" s="17" t="str">
        <f>VLOOKUP(B595,SAOM!B$2:J1547,9,0)</f>
        <v>MARIELLY PERES MATEUS</v>
      </c>
      <c r="R595" s="12" t="str">
        <f>VLOOKUP(B595,SAOM!B$2:K1993,10,0)</f>
        <v>JOSE DE DEUS GODINHO , n38 - CENTRO</v>
      </c>
      <c r="S595" s="17" t="str">
        <f>VLOOKUP(B595,SAOM!B$2:L2273,11,0)</f>
        <v>34 3812-1306</v>
      </c>
      <c r="T595" s="33"/>
      <c r="U595" s="8" t="str">
        <f>VLOOKUP(B595,SAOM!B$2:M1853,12,0)</f>
        <v>-</v>
      </c>
      <c r="V595" s="12"/>
      <c r="W595" s="8"/>
      <c r="X595" s="39"/>
      <c r="Y595" s="41"/>
      <c r="Z595" s="105"/>
      <c r="AA595" s="42"/>
      <c r="AB595" s="8"/>
    </row>
    <row r="596" spans="1:28" s="61" customFormat="1">
      <c r="A596" s="43">
        <v>3654</v>
      </c>
      <c r="B596" s="75">
        <v>3654</v>
      </c>
      <c r="C596" s="12">
        <v>41066</v>
      </c>
      <c r="D596" s="12">
        <f t="shared" si="50"/>
        <v>41111</v>
      </c>
      <c r="E596" s="12">
        <f t="shared" si="51"/>
        <v>41126</v>
      </c>
      <c r="F596" s="47" t="s">
        <v>503</v>
      </c>
      <c r="G596" s="7" t="s">
        <v>756</v>
      </c>
      <c r="H596" s="7" t="s">
        <v>501</v>
      </c>
      <c r="I596" s="7" t="s">
        <v>501</v>
      </c>
      <c r="J596" s="8" t="s">
        <v>2903</v>
      </c>
      <c r="K596" s="8" t="s">
        <v>4494</v>
      </c>
      <c r="L596" s="8" t="s">
        <v>4495</v>
      </c>
      <c r="M596" s="9" t="str">
        <f>VLOOKUP(B596,SAOM!B$2:H1548,7,0)</f>
        <v>-</v>
      </c>
      <c r="N596" s="9">
        <v>4033</v>
      </c>
      <c r="O596" s="12" t="str">
        <f>VLOOKUP(B596,SAOM!B$2:I1548,8,0)</f>
        <v>-</v>
      </c>
      <c r="P596" s="12" t="e">
        <f>VLOOKUP(B596,AG_Lider!A$1:F1907,6,0)</f>
        <v>#N/A</v>
      </c>
      <c r="Q596" s="17" t="str">
        <f>VLOOKUP(B596,SAOM!B$2:J1548,9,0)</f>
        <v>THAYS MARIA OLIVEIRA</v>
      </c>
      <c r="R596" s="12" t="str">
        <f>VLOOKUP(B596,SAOM!B$2:K1994,10,0)</f>
        <v>RUA JOSE CORREA , n 61-CENTRO / ZONA RURAL</v>
      </c>
      <c r="S596" s="17" t="str">
        <f>VLOOKUP(B596,SAOM!B$2:L2274,11,0)</f>
        <v>34 3812-5150</v>
      </c>
      <c r="T596" s="33"/>
      <c r="U596" s="8" t="str">
        <f>VLOOKUP(B596,SAOM!B$2:M1854,12,0)</f>
        <v>-</v>
      </c>
      <c r="V596" s="12"/>
      <c r="W596" s="8"/>
      <c r="X596" s="39"/>
      <c r="Y596" s="41"/>
      <c r="Z596" s="105"/>
      <c r="AA596" s="42"/>
      <c r="AB596" s="8"/>
    </row>
    <row r="597" spans="1:28" s="61" customFormat="1">
      <c r="A597" s="43">
        <v>3653</v>
      </c>
      <c r="B597" s="75">
        <v>3653</v>
      </c>
      <c r="C597" s="12">
        <v>41066</v>
      </c>
      <c r="D597" s="12">
        <f t="shared" si="50"/>
        <v>41111</v>
      </c>
      <c r="E597" s="12">
        <f t="shared" si="51"/>
        <v>41126</v>
      </c>
      <c r="F597" s="47" t="s">
        <v>503</v>
      </c>
      <c r="G597" s="7" t="s">
        <v>756</v>
      </c>
      <c r="H597" s="7" t="s">
        <v>501</v>
      </c>
      <c r="I597" s="7" t="s">
        <v>501</v>
      </c>
      <c r="J597" s="8" t="s">
        <v>2903</v>
      </c>
      <c r="K597" s="8" t="s">
        <v>4494</v>
      </c>
      <c r="L597" s="8" t="s">
        <v>4495</v>
      </c>
      <c r="M597" s="9" t="str">
        <f>VLOOKUP(B597,SAOM!B$2:H1549,7,0)</f>
        <v>-</v>
      </c>
      <c r="N597" s="9">
        <v>4033</v>
      </c>
      <c r="O597" s="12" t="str">
        <f>VLOOKUP(B597,SAOM!B$2:I1549,8,0)</f>
        <v>-</v>
      </c>
      <c r="P597" s="12" t="e">
        <f>VLOOKUP(B597,AG_Lider!A$1:F1908,6,0)</f>
        <v>#N/A</v>
      </c>
      <c r="Q597" s="17" t="str">
        <f>VLOOKUP(B597,SAOM!B$2:J1549,9,0)</f>
        <v>ISAAC CALAZANS BORGES</v>
      </c>
      <c r="R597" s="12" t="str">
        <f>VLOOKUP(B597,SAOM!B$2:K1995,10,0)</f>
        <v>RUA ITUIUTABA , n64 - CENTRO</v>
      </c>
      <c r="S597" s="17" t="str">
        <f>VLOOKUP(B597,SAOM!B$2:L2275,11,0)</f>
        <v>34 3812-1255</v>
      </c>
      <c r="T597" s="33"/>
      <c r="U597" s="8" t="str">
        <f>VLOOKUP(B597,SAOM!B$2:M1855,12,0)</f>
        <v>-</v>
      </c>
      <c r="V597" s="12"/>
      <c r="W597" s="8"/>
      <c r="X597" s="39"/>
      <c r="Y597" s="41"/>
      <c r="Z597" s="105"/>
      <c r="AA597" s="42"/>
      <c r="AB597" s="8"/>
    </row>
    <row r="598" spans="1:28" s="61" customFormat="1">
      <c r="A598" s="43">
        <v>3650</v>
      </c>
      <c r="B598" s="75">
        <v>3650</v>
      </c>
      <c r="C598" s="12">
        <v>41066</v>
      </c>
      <c r="D598" s="12">
        <f t="shared" ref="D598:D599" si="52">C598+45</f>
        <v>41111</v>
      </c>
      <c r="E598" s="12">
        <f t="shared" ref="E598:E599" si="53">C598+60</f>
        <v>41126</v>
      </c>
      <c r="F598" s="47" t="s">
        <v>503</v>
      </c>
      <c r="G598" s="7" t="s">
        <v>756</v>
      </c>
      <c r="H598" s="7" t="s">
        <v>501</v>
      </c>
      <c r="I598" s="7" t="s">
        <v>501</v>
      </c>
      <c r="J598" s="8" t="s">
        <v>2796</v>
      </c>
      <c r="K598" s="8" t="s">
        <v>2826</v>
      </c>
      <c r="L598" s="8" t="s">
        <v>2827</v>
      </c>
      <c r="M598" s="9" t="str">
        <f>VLOOKUP(B598,SAOM!B$2:H1550,7,0)</f>
        <v>-</v>
      </c>
      <c r="N598" s="9">
        <v>4033</v>
      </c>
      <c r="O598" s="12" t="str">
        <f>VLOOKUP(B598,SAOM!B$2:I1550,8,0)</f>
        <v>-</v>
      </c>
      <c r="P598" s="12" t="e">
        <f>VLOOKUP(B598,AG_Lider!A$1:F1909,6,0)</f>
        <v>#N/A</v>
      </c>
      <c r="Q598" s="17" t="str">
        <f>VLOOKUP(B598,SAOM!B$2:J1550,9,0)</f>
        <v>Ilda Iozete Francisco Mirins Paiva</v>
      </c>
      <c r="R598" s="12" t="str">
        <f>VLOOKUP(B598,SAOM!B$2:K1996,10,0)</f>
        <v>RUA FREI CECÍLIO, n 1226 - Centro</v>
      </c>
      <c r="S598" s="17" t="str">
        <f>VLOOKUP(B598,SAOM!B$2:L2276,11,0)</f>
        <v>(38) 36731331</v>
      </c>
      <c r="T598" s="33"/>
      <c r="U598" s="8" t="str">
        <f>VLOOKUP(B598,SAOM!B$2:M1856,12,0)</f>
        <v>-</v>
      </c>
      <c r="V598" s="12"/>
      <c r="W598" s="8"/>
      <c r="X598" s="39"/>
      <c r="Y598" s="41"/>
      <c r="Z598" s="105"/>
      <c r="AA598" s="42"/>
      <c r="AB598" s="8"/>
    </row>
    <row r="599" spans="1:28" s="61" customFormat="1">
      <c r="A599" s="92">
        <v>3744</v>
      </c>
      <c r="B599" s="75">
        <v>3744</v>
      </c>
      <c r="C599" s="12">
        <v>41073</v>
      </c>
      <c r="D599" s="12">
        <f t="shared" si="52"/>
        <v>41118</v>
      </c>
      <c r="E599" s="12">
        <f t="shared" si="53"/>
        <v>41133</v>
      </c>
      <c r="F599" s="47" t="s">
        <v>503</v>
      </c>
      <c r="G599" s="7" t="s">
        <v>756</v>
      </c>
      <c r="H599" s="7" t="s">
        <v>501</v>
      </c>
      <c r="I599" s="7" t="s">
        <v>501</v>
      </c>
      <c r="J599" s="8" t="s">
        <v>181</v>
      </c>
      <c r="K599" s="8" t="s">
        <v>4889</v>
      </c>
      <c r="L599" s="8" t="s">
        <v>4890</v>
      </c>
      <c r="M599" s="9" t="str">
        <f>VLOOKUP(B599,SAOM!B$2:H1551,7,0)</f>
        <v>-</v>
      </c>
      <c r="N599" s="9">
        <v>4033</v>
      </c>
      <c r="O599" s="12" t="str">
        <f>VLOOKUP(B599,SAOM!B$2:I1551,8,0)</f>
        <v>-</v>
      </c>
      <c r="P599" s="12" t="e">
        <f>VLOOKUP(B599,AG_Lider!A$1:F1910,6,0)</f>
        <v>#N/A</v>
      </c>
      <c r="Q599" s="17" t="str">
        <f>VLOOKUP(B599,SAOM!B$2:J1551,9,0)</f>
        <v>MARIA APARECIDA DA PENHA</v>
      </c>
      <c r="R599" s="12" t="str">
        <f>VLOOKUP(B599,SAOM!B$2:K1997,10,0)</f>
        <v>RUA MARISTELA BRAGA , s/n - Centro</v>
      </c>
      <c r="S599" s="17" t="str">
        <f>VLOOKUP(B599,SAOM!B$2:L2277,11,0)</f>
        <v>(31) 3853-1392</v>
      </c>
      <c r="T599" s="33"/>
      <c r="U599" s="8" t="str">
        <f>VLOOKUP(B599,SAOM!B$2:M1857,12,0)</f>
        <v>-</v>
      </c>
      <c r="V599" s="12"/>
      <c r="W599" s="8"/>
      <c r="X599" s="39"/>
      <c r="Y599" s="41"/>
      <c r="Z599" s="105"/>
      <c r="AA599" s="42"/>
      <c r="AB599" s="8"/>
    </row>
    <row r="600" spans="1:28" s="61" customFormat="1">
      <c r="A600" s="92">
        <v>3741</v>
      </c>
      <c r="B600" s="75">
        <v>3741</v>
      </c>
      <c r="C600" s="12">
        <v>41073</v>
      </c>
      <c r="D600" s="12">
        <f t="shared" ref="D600" si="54">C600+45</f>
        <v>41118</v>
      </c>
      <c r="E600" s="12">
        <f t="shared" ref="E600" si="55">C600+60</f>
        <v>41133</v>
      </c>
      <c r="F600" s="47" t="s">
        <v>503</v>
      </c>
      <c r="G600" s="7" t="s">
        <v>756</v>
      </c>
      <c r="H600" s="7" t="s">
        <v>501</v>
      </c>
      <c r="I600" s="7" t="s">
        <v>501</v>
      </c>
      <c r="J600" s="8" t="s">
        <v>2467</v>
      </c>
      <c r="K600" s="8" t="s">
        <v>4492</v>
      </c>
      <c r="L600" s="8" t="s">
        <v>4493</v>
      </c>
      <c r="M600" s="9" t="str">
        <f>VLOOKUP(B600,SAOM!B$2:H1552,7,0)</f>
        <v>-</v>
      </c>
      <c r="N600" s="9">
        <v>4033</v>
      </c>
      <c r="O600" s="12" t="str">
        <f>VLOOKUP(B600,SAOM!B$2:I1552,8,0)</f>
        <v>-</v>
      </c>
      <c r="P600" s="12" t="e">
        <f>VLOOKUP(B600,AG_Lider!A$1:F1911,6,0)</f>
        <v>#N/A</v>
      </c>
      <c r="Q600" s="17" t="str">
        <f>VLOOKUP(B600,SAOM!B$2:J1552,9,0)</f>
        <v>Renata Ferreira Azevedo</v>
      </c>
      <c r="R600" s="12" t="str">
        <f>VLOOKUP(B600,SAOM!B$2:K1998,10,0)</f>
        <v>RUA LUIZ AUGUSTO DIAS, n780 - Bairro Cocais</v>
      </c>
      <c r="S600" s="17" t="str">
        <f>VLOOKUP(B600,SAOM!B$2:L2278,11,0)</f>
        <v>(31) 3837-9347</v>
      </c>
      <c r="T600" s="33"/>
      <c r="U600" s="8" t="str">
        <f>VLOOKUP(B600,SAOM!B$2:M1858,12,0)</f>
        <v>-</v>
      </c>
      <c r="V600" s="12"/>
      <c r="W600" s="8"/>
      <c r="X600" s="39"/>
      <c r="Y600" s="41"/>
      <c r="Z600" s="105"/>
      <c r="AA600" s="42"/>
      <c r="AB600" s="8"/>
    </row>
    <row r="601" spans="1:28" s="61" customFormat="1">
      <c r="A601" s="92">
        <v>3672</v>
      </c>
      <c r="B601" s="75">
        <v>3672</v>
      </c>
      <c r="C601" s="12">
        <v>41071</v>
      </c>
      <c r="D601" s="12">
        <f t="shared" ref="D601:D622" si="56">C601+45</f>
        <v>41116</v>
      </c>
      <c r="E601" s="12">
        <f t="shared" ref="E601:E622" si="57">C601+60</f>
        <v>41131</v>
      </c>
      <c r="F601" s="47" t="s">
        <v>503</v>
      </c>
      <c r="G601" s="7" t="s">
        <v>756</v>
      </c>
      <c r="H601" s="7" t="s">
        <v>501</v>
      </c>
      <c r="I601" s="7" t="s">
        <v>501</v>
      </c>
      <c r="J601" s="8" t="s">
        <v>4270</v>
      </c>
      <c r="K601" s="8" t="s">
        <v>4480</v>
      </c>
      <c r="L601" s="8" t="s">
        <v>4481</v>
      </c>
      <c r="M601" s="9" t="str">
        <f>VLOOKUP(B601,SAOM!B$2:H1553,7,0)</f>
        <v>-</v>
      </c>
      <c r="N601" s="9">
        <v>4033</v>
      </c>
      <c r="O601" s="12" t="str">
        <f>VLOOKUP(B601,SAOM!B$2:I1553,8,0)</f>
        <v>-</v>
      </c>
      <c r="P601" s="12" t="e">
        <f>VLOOKUP(B601,AG_Lider!A$1:F1912,6,0)</f>
        <v>#N/A</v>
      </c>
      <c r="Q601" s="17" t="str">
        <f>VLOOKUP(B601,SAOM!B$2:J1553,9,0)</f>
        <v>Alexandro Gonçalves Gomes</v>
      </c>
      <c r="R601" s="12" t="str">
        <f>VLOOKUP(B601,SAOM!B$2:K1999,10,0)</f>
        <v>RUA DOMINGOS NASCIMENTO , s/n - Zona Rural</v>
      </c>
      <c r="S601" s="17" t="str">
        <f>VLOOKUP(B601,SAOM!B$2:L2279,11,0)</f>
        <v>33 3514-5025</v>
      </c>
      <c r="T601" s="33"/>
      <c r="U601" s="8" t="str">
        <f>VLOOKUP(B601,SAOM!B$2:M1859,12,0)</f>
        <v>-</v>
      </c>
      <c r="V601" s="12"/>
      <c r="W601" s="8"/>
      <c r="X601" s="39"/>
      <c r="Y601" s="41"/>
      <c r="Z601" s="105"/>
      <c r="AA601" s="42"/>
      <c r="AB601" s="8"/>
    </row>
    <row r="602" spans="1:28" s="61" customFormat="1">
      <c r="A602" s="92">
        <v>3712</v>
      </c>
      <c r="B602" s="75">
        <v>3712</v>
      </c>
      <c r="C602" s="12">
        <v>41071</v>
      </c>
      <c r="D602" s="12">
        <f t="shared" si="56"/>
        <v>41116</v>
      </c>
      <c r="E602" s="12">
        <f t="shared" si="57"/>
        <v>41131</v>
      </c>
      <c r="F602" s="47" t="s">
        <v>503</v>
      </c>
      <c r="G602" s="7" t="s">
        <v>756</v>
      </c>
      <c r="H602" s="7" t="s">
        <v>501</v>
      </c>
      <c r="I602" s="7" t="s">
        <v>501</v>
      </c>
      <c r="J602" s="8" t="s">
        <v>175</v>
      </c>
      <c r="K602" s="8" t="s">
        <v>4891</v>
      </c>
      <c r="L602" s="8" t="s">
        <v>4892</v>
      </c>
      <c r="M602" s="9" t="str">
        <f>VLOOKUP(B602,SAOM!B$2:H1554,7,0)</f>
        <v>-</v>
      </c>
      <c r="N602" s="9">
        <v>4033</v>
      </c>
      <c r="O602" s="12" t="str">
        <f>VLOOKUP(B602,SAOM!B$2:I1554,8,0)</f>
        <v>-</v>
      </c>
      <c r="P602" s="12" t="e">
        <f>VLOOKUP(B602,AG_Lider!A$1:F1913,6,0)</f>
        <v>#N/A</v>
      </c>
      <c r="Q602" s="17" t="str">
        <f>VLOOKUP(B602,SAOM!B$2:J1554,9,0)</f>
        <v>Andréia Maia</v>
      </c>
      <c r="R602" s="12" t="str">
        <f>VLOOKUP(B602,SAOM!B$2:K2000,10,0)</f>
        <v>Rua 12, s/n - Bairro São Jacinto</v>
      </c>
      <c r="S602" s="17" t="str">
        <f>VLOOKUP(B602,SAOM!B$2:L2280,11,0)</f>
        <v>(33) 35361219</v>
      </c>
      <c r="T602" s="33"/>
      <c r="U602" s="8" t="str">
        <f>VLOOKUP(B602,SAOM!B$2:M1860,12,0)</f>
        <v>-</v>
      </c>
      <c r="V602" s="12"/>
      <c r="W602" s="8"/>
      <c r="X602" s="39"/>
      <c r="Y602" s="41"/>
      <c r="Z602" s="105"/>
      <c r="AA602" s="42"/>
      <c r="AB602" s="8"/>
    </row>
    <row r="603" spans="1:28" s="61" customFormat="1">
      <c r="A603" s="92">
        <v>3782</v>
      </c>
      <c r="B603" s="75">
        <v>3782</v>
      </c>
      <c r="C603" s="12">
        <v>41079</v>
      </c>
      <c r="D603" s="12">
        <f t="shared" si="56"/>
        <v>41124</v>
      </c>
      <c r="E603" s="12">
        <f t="shared" si="57"/>
        <v>41139</v>
      </c>
      <c r="F603" s="47" t="s">
        <v>503</v>
      </c>
      <c r="G603" s="7" t="s">
        <v>756</v>
      </c>
      <c r="H603" s="7" t="s">
        <v>501</v>
      </c>
      <c r="I603" s="7" t="s">
        <v>501</v>
      </c>
      <c r="J603" s="8" t="s">
        <v>4559</v>
      </c>
      <c r="K603" s="8" t="s">
        <v>4893</v>
      </c>
      <c r="L603" s="8" t="s">
        <v>4894</v>
      </c>
      <c r="M603" s="9" t="str">
        <f>VLOOKUP(B603,SAOM!B$2:H1555,7,0)</f>
        <v>-</v>
      </c>
      <c r="N603" s="9">
        <v>4033</v>
      </c>
      <c r="O603" s="12" t="str">
        <f>VLOOKUP(B603,SAOM!B$2:I1555,8,0)</f>
        <v>-</v>
      </c>
      <c r="P603" s="12" t="e">
        <f>VLOOKUP(B603,AG_Lider!A$1:F1914,6,0)</f>
        <v>#N/A</v>
      </c>
      <c r="Q603" s="17" t="str">
        <f>VLOOKUP(B603,SAOM!B$2:J1555,9,0)</f>
        <v>Vera Lúcia Carmo</v>
      </c>
      <c r="R603" s="12" t="str">
        <f>VLOOKUP(B603,SAOM!B$2:K2001,10,0)</f>
        <v>Avenida do Prateado, n224 - Centro</v>
      </c>
      <c r="S603" s="17" t="str">
        <f>VLOOKUP(B603,SAOM!B$2:L2281,11,0)</f>
        <v>(31) 3575-1260</v>
      </c>
      <c r="T603" s="33"/>
      <c r="U603" s="8" t="str">
        <f>VLOOKUP(B603,SAOM!B$2:M1861,12,0)</f>
        <v>-</v>
      </c>
      <c r="V603" s="12"/>
      <c r="W603" s="8"/>
      <c r="X603" s="39"/>
      <c r="Y603" s="41"/>
      <c r="Z603" s="105"/>
      <c r="AA603" s="42"/>
      <c r="AB603" s="8"/>
    </row>
    <row r="604" spans="1:28" s="61" customFormat="1">
      <c r="A604" s="92">
        <v>3783</v>
      </c>
      <c r="B604" s="75">
        <v>3783</v>
      </c>
      <c r="C604" s="12">
        <v>41079</v>
      </c>
      <c r="D604" s="12">
        <f t="shared" si="56"/>
        <v>41124</v>
      </c>
      <c r="E604" s="12">
        <f t="shared" si="57"/>
        <v>41139</v>
      </c>
      <c r="F604" s="47" t="s">
        <v>503</v>
      </c>
      <c r="G604" s="7" t="s">
        <v>756</v>
      </c>
      <c r="H604" s="7" t="s">
        <v>501</v>
      </c>
      <c r="I604" s="7" t="s">
        <v>501</v>
      </c>
      <c r="J604" s="8" t="s">
        <v>4559</v>
      </c>
      <c r="K604" s="8" t="s">
        <v>4893</v>
      </c>
      <c r="L604" s="8" t="s">
        <v>4894</v>
      </c>
      <c r="M604" s="9" t="str">
        <f>VLOOKUP(B604,SAOM!B$2:H1556,7,0)</f>
        <v>-</v>
      </c>
      <c r="N604" s="9">
        <v>4033</v>
      </c>
      <c r="O604" s="12" t="str">
        <f>VLOOKUP(B604,SAOM!B$2:I1556,8,0)</f>
        <v>-</v>
      </c>
      <c r="P604" s="12" t="e">
        <f>VLOOKUP(B604,AG_Lider!A$1:F1915,6,0)</f>
        <v>#N/A</v>
      </c>
      <c r="Q604" s="17" t="str">
        <f>VLOOKUP(B604,SAOM!B$2:J1556,9,0)</f>
        <v>Márcia Adriana Goulart Santos</v>
      </c>
      <c r="R604" s="12" t="str">
        <f>VLOOKUP(B604,SAOM!B$2:K2002,10,0)</f>
        <v>Rua Augusta, 01 -Bairro Porto Alegre</v>
      </c>
      <c r="S604" s="17" t="str">
        <f>VLOOKUP(B604,SAOM!B$2:L2282,11,0)</f>
        <v>31-3575-1445</v>
      </c>
      <c r="T604" s="33"/>
      <c r="U604" s="8" t="str">
        <f>VLOOKUP(B604,SAOM!B$2:M1862,12,0)</f>
        <v>-</v>
      </c>
      <c r="V604" s="12"/>
      <c r="W604" s="8"/>
      <c r="X604" s="39"/>
      <c r="Y604" s="41"/>
      <c r="Z604" s="105"/>
      <c r="AA604" s="42"/>
      <c r="AB604" s="8"/>
    </row>
    <row r="605" spans="1:28" s="61" customFormat="1">
      <c r="A605" s="92">
        <v>3784</v>
      </c>
      <c r="B605" s="75">
        <v>3784</v>
      </c>
      <c r="C605" s="12">
        <v>41079</v>
      </c>
      <c r="D605" s="12">
        <f t="shared" si="56"/>
        <v>41124</v>
      </c>
      <c r="E605" s="12">
        <f t="shared" si="57"/>
        <v>41139</v>
      </c>
      <c r="F605" s="47" t="s">
        <v>503</v>
      </c>
      <c r="G605" s="7" t="s">
        <v>756</v>
      </c>
      <c r="H605" s="7" t="s">
        <v>501</v>
      </c>
      <c r="I605" s="7" t="s">
        <v>501</v>
      </c>
      <c r="J605" s="8" t="s">
        <v>4559</v>
      </c>
      <c r="K605" s="8" t="s">
        <v>4893</v>
      </c>
      <c r="L605" s="8" t="s">
        <v>4894</v>
      </c>
      <c r="M605" s="9" t="str">
        <f>VLOOKUP(B605,SAOM!B$2:H1557,7,0)</f>
        <v>-</v>
      </c>
      <c r="N605" s="9">
        <v>4033</v>
      </c>
      <c r="O605" s="12" t="str">
        <f>VLOOKUP(B605,SAOM!B$2:I1557,8,0)</f>
        <v>-</v>
      </c>
      <c r="P605" s="12" t="e">
        <f>VLOOKUP(B605,AG_Lider!A$1:F1916,6,0)</f>
        <v>#N/A</v>
      </c>
      <c r="Q605" s="17" t="str">
        <f>VLOOKUP(B605,SAOM!B$2:J1557,9,0)</f>
        <v>Thaís Rodrigues Braga Moura</v>
      </c>
      <c r="R605" s="12" t="str">
        <f>VLOOKUP(B605,SAOM!B$2:K2003,10,0)</f>
        <v>Povoado Pedra Vermelha -Zona Rural</v>
      </c>
      <c r="S605" s="17" t="str">
        <f>VLOOKUP(B605,SAOM!B$2:L2283,11,0)</f>
        <v>31-8358-5216</v>
      </c>
      <c r="T605" s="33"/>
      <c r="U605" s="8" t="str">
        <f>VLOOKUP(B605,SAOM!B$2:M1863,12,0)</f>
        <v>-</v>
      </c>
      <c r="V605" s="12"/>
      <c r="W605" s="8"/>
      <c r="X605" s="39"/>
      <c r="Y605" s="41"/>
      <c r="Z605" s="105"/>
      <c r="AA605" s="42"/>
      <c r="AB605" s="8"/>
    </row>
    <row r="606" spans="1:28" s="61" customFormat="1">
      <c r="A606" s="92">
        <v>3745</v>
      </c>
      <c r="B606" s="75">
        <v>3745</v>
      </c>
      <c r="C606" s="12">
        <v>41073</v>
      </c>
      <c r="D606" s="12">
        <f t="shared" si="56"/>
        <v>41118</v>
      </c>
      <c r="E606" s="12">
        <f t="shared" si="57"/>
        <v>41133</v>
      </c>
      <c r="F606" s="47" t="s">
        <v>503</v>
      </c>
      <c r="G606" s="7" t="s">
        <v>756</v>
      </c>
      <c r="H606" s="7" t="s">
        <v>501</v>
      </c>
      <c r="I606" s="7" t="s">
        <v>501</v>
      </c>
      <c r="J606" s="8" t="s">
        <v>4787</v>
      </c>
      <c r="K606" s="8" t="s">
        <v>4895</v>
      </c>
      <c r="L606" s="8" t="s">
        <v>4896</v>
      </c>
      <c r="M606" s="9" t="str">
        <f>VLOOKUP(B606,SAOM!B$2:H1558,7,0)</f>
        <v>-</v>
      </c>
      <c r="N606" s="9">
        <v>4033</v>
      </c>
      <c r="O606" s="12" t="str">
        <f>VLOOKUP(B606,SAOM!B$2:I1558,8,0)</f>
        <v>-</v>
      </c>
      <c r="P606" s="12" t="e">
        <f>VLOOKUP(B606,AG_Lider!A$1:F1917,6,0)</f>
        <v>#N/A</v>
      </c>
      <c r="Q606" s="17" t="str">
        <f>VLOOKUP(B606,SAOM!B$2:J1558,9,0)</f>
        <v>José Andrade Campos</v>
      </c>
      <c r="R606" s="12" t="str">
        <f>VLOOKUP(B606,SAOM!B$2:K2004,10,0)</f>
        <v>RUA PADRE ANTÔNIO CARLOS VARGAS , n447 - Centro</v>
      </c>
      <c r="S606" s="17" t="str">
        <f>VLOOKUP(B606,SAOM!B$2:L2284,11,0)</f>
        <v>(31) 3864-1111</v>
      </c>
      <c r="T606" s="33"/>
      <c r="U606" s="8" t="str">
        <f>VLOOKUP(B606,SAOM!B$2:M1864,12,0)</f>
        <v>-</v>
      </c>
      <c r="V606" s="12"/>
      <c r="W606" s="8"/>
      <c r="X606" s="39"/>
      <c r="Y606" s="41"/>
      <c r="Z606" s="105"/>
      <c r="AA606" s="42"/>
      <c r="AB606" s="8"/>
    </row>
    <row r="607" spans="1:28" s="61" customFormat="1">
      <c r="A607" s="92">
        <v>3662</v>
      </c>
      <c r="B607" s="75">
        <v>3662</v>
      </c>
      <c r="C607" s="12">
        <v>41066</v>
      </c>
      <c r="D607" s="12">
        <f t="shared" si="56"/>
        <v>41111</v>
      </c>
      <c r="E607" s="12">
        <f t="shared" si="57"/>
        <v>41126</v>
      </c>
      <c r="F607" s="47" t="s">
        <v>503</v>
      </c>
      <c r="G607" s="7" t="s">
        <v>756</v>
      </c>
      <c r="H607" s="7" t="s">
        <v>501</v>
      </c>
      <c r="I607" s="7" t="s">
        <v>501</v>
      </c>
      <c r="J607" s="8" t="s">
        <v>4792</v>
      </c>
      <c r="K607" s="8" t="s">
        <v>4897</v>
      </c>
      <c r="L607" s="8" t="s">
        <v>4898</v>
      </c>
      <c r="M607" s="9" t="str">
        <f>VLOOKUP(B607,SAOM!B$2:H1559,7,0)</f>
        <v>-</v>
      </c>
      <c r="N607" s="9">
        <v>4033</v>
      </c>
      <c r="O607" s="12" t="str">
        <f>VLOOKUP(B607,SAOM!B$2:I1559,8,0)</f>
        <v>-</v>
      </c>
      <c r="P607" s="12" t="e">
        <f>VLOOKUP(B607,AG_Lider!A$1:F1918,6,0)</f>
        <v>#N/A</v>
      </c>
      <c r="Q607" s="17" t="str">
        <f>VLOOKUP(B607,SAOM!B$2:J1559,9,0)</f>
        <v>Bruna Shellie Siqueira Leite</v>
      </c>
      <c r="R607" s="12" t="str">
        <f>VLOOKUP(B607,SAOM!B$2:K2005,10,0)</f>
        <v>RUA 13 DE MAIO, n565 - Centro</v>
      </c>
      <c r="S607" s="17" t="str">
        <f>VLOOKUP(B607,SAOM!B$2:L2285,11,0)</f>
        <v>(34) 3835-1408</v>
      </c>
      <c r="T607" s="33"/>
      <c r="U607" s="8" t="str">
        <f>VLOOKUP(B607,SAOM!B$2:M1865,12,0)</f>
        <v>-</v>
      </c>
      <c r="V607" s="12"/>
      <c r="W607" s="8"/>
      <c r="X607" s="39"/>
      <c r="Y607" s="41"/>
      <c r="Z607" s="105"/>
      <c r="AA607" s="42"/>
      <c r="AB607" s="8"/>
    </row>
    <row r="608" spans="1:28" s="61" customFormat="1">
      <c r="A608" s="92">
        <v>3799</v>
      </c>
      <c r="B608" s="75">
        <v>3799</v>
      </c>
      <c r="C608" s="12">
        <v>41079</v>
      </c>
      <c r="D608" s="12">
        <f t="shared" si="56"/>
        <v>41124</v>
      </c>
      <c r="E608" s="12">
        <f t="shared" si="57"/>
        <v>41139</v>
      </c>
      <c r="F608" s="47" t="s">
        <v>503</v>
      </c>
      <c r="G608" s="7" t="s">
        <v>756</v>
      </c>
      <c r="H608" s="7" t="s">
        <v>687</v>
      </c>
      <c r="I608" s="7" t="s">
        <v>687</v>
      </c>
      <c r="J608" s="8" t="s">
        <v>4797</v>
      </c>
      <c r="K608" s="8" t="s">
        <v>4899</v>
      </c>
      <c r="L608" s="8" t="s">
        <v>4900</v>
      </c>
      <c r="M608" s="9" t="str">
        <f>VLOOKUP(B608,SAOM!B$2:H1560,7,0)</f>
        <v>-</v>
      </c>
      <c r="N608" s="9">
        <v>4033</v>
      </c>
      <c r="O608" s="12" t="str">
        <f>VLOOKUP(B608,SAOM!B$2:I1560,8,0)</f>
        <v>-</v>
      </c>
      <c r="P608" s="12" t="e">
        <f>VLOOKUP(B608,AG_Lider!A$1:F1919,6,0)</f>
        <v>#N/A</v>
      </c>
      <c r="Q608" s="17" t="str">
        <f>VLOOKUP(B608,SAOM!B$2:J1560,9,0)</f>
        <v>Luana</v>
      </c>
      <c r="R608" s="12" t="str">
        <f>VLOOKUP(B608,SAOM!B$2:K2006,10,0)</f>
        <v>Rua Santa Maria,81 - Bairro Nova Baden</v>
      </c>
      <c r="S608" s="17" t="str">
        <f>VLOOKUP(B608,SAOM!B$2:L2286,11,0)</f>
        <v>(31) 3597-6102</v>
      </c>
      <c r="T608" s="33"/>
      <c r="U608" s="8" t="str">
        <f>VLOOKUP(B608,SAOM!B$2:M1866,12,0)</f>
        <v>-</v>
      </c>
      <c r="V608" s="12"/>
      <c r="W608" s="8"/>
      <c r="X608" s="39"/>
      <c r="Y608" s="41"/>
      <c r="Z608" s="105"/>
      <c r="AA608" s="42"/>
      <c r="AB608" s="8"/>
    </row>
    <row r="609" spans="1:28" s="61" customFormat="1">
      <c r="A609" s="92">
        <v>3797</v>
      </c>
      <c r="B609" s="75">
        <v>3797</v>
      </c>
      <c r="C609" s="12">
        <v>41079</v>
      </c>
      <c r="D609" s="12">
        <f t="shared" si="56"/>
        <v>41124</v>
      </c>
      <c r="E609" s="12">
        <f t="shared" si="57"/>
        <v>41139</v>
      </c>
      <c r="F609" s="47" t="s">
        <v>503</v>
      </c>
      <c r="G609" s="7" t="s">
        <v>756</v>
      </c>
      <c r="H609" s="7" t="s">
        <v>687</v>
      </c>
      <c r="I609" s="7" t="s">
        <v>687</v>
      </c>
      <c r="J609" s="8" t="s">
        <v>4797</v>
      </c>
      <c r="K609" s="8" t="s">
        <v>4899</v>
      </c>
      <c r="L609" s="8" t="s">
        <v>4900</v>
      </c>
      <c r="M609" s="9" t="str">
        <f>VLOOKUP(B609,SAOM!B$2:H1561,7,0)</f>
        <v>-</v>
      </c>
      <c r="N609" s="9">
        <v>4033</v>
      </c>
      <c r="O609" s="12" t="str">
        <f>VLOOKUP(B609,SAOM!B$2:I1561,8,0)</f>
        <v>-</v>
      </c>
      <c r="P609" s="12" t="e">
        <f>VLOOKUP(B609,AG_Lider!A$1:F1920,6,0)</f>
        <v>#N/A</v>
      </c>
      <c r="Q609" s="17" t="str">
        <f>VLOOKUP(B609,SAOM!B$2:J1561,9,0)</f>
        <v>Cidia Gonçalves</v>
      </c>
      <c r="R609" s="12" t="str">
        <f>VLOOKUP(B609,SAOM!B$2:K2007,10,0)</f>
        <v>Av. Sanitaria,300 - Bairro Jardim Perla</v>
      </c>
      <c r="S609" s="17" t="str">
        <f>VLOOKUP(B609,SAOM!B$2:L2287,11,0)</f>
        <v>(31) 3597-3232</v>
      </c>
      <c r="T609" s="33"/>
      <c r="U609" s="8" t="str">
        <f>VLOOKUP(B609,SAOM!B$2:M1867,12,0)</f>
        <v>-</v>
      </c>
      <c r="V609" s="12"/>
      <c r="W609" s="8"/>
      <c r="X609" s="39"/>
      <c r="Y609" s="41"/>
      <c r="Z609" s="105"/>
      <c r="AA609" s="42"/>
      <c r="AB609" s="8"/>
    </row>
    <row r="610" spans="1:28" s="61" customFormat="1">
      <c r="A610" s="92">
        <v>3795</v>
      </c>
      <c r="B610" s="75">
        <v>3795</v>
      </c>
      <c r="C610" s="12">
        <v>41079</v>
      </c>
      <c r="D610" s="12">
        <f t="shared" si="56"/>
        <v>41124</v>
      </c>
      <c r="E610" s="12">
        <f t="shared" si="57"/>
        <v>41139</v>
      </c>
      <c r="F610" s="47" t="s">
        <v>503</v>
      </c>
      <c r="G610" s="7" t="s">
        <v>756</v>
      </c>
      <c r="H610" s="7" t="s">
        <v>687</v>
      </c>
      <c r="I610" s="7" t="s">
        <v>687</v>
      </c>
      <c r="J610" s="8" t="s">
        <v>4797</v>
      </c>
      <c r="K610" s="8" t="s">
        <v>4899</v>
      </c>
      <c r="L610" s="8" t="s">
        <v>4900</v>
      </c>
      <c r="M610" s="9" t="str">
        <f>VLOOKUP(B610,SAOM!B$2:H1562,7,0)</f>
        <v>-</v>
      </c>
      <c r="N610" s="9">
        <v>4033</v>
      </c>
      <c r="O610" s="12" t="str">
        <f>VLOOKUP(B610,SAOM!B$2:I1562,8,0)</f>
        <v>-</v>
      </c>
      <c r="P610" s="12" t="e">
        <f>VLOOKUP(B610,AG_Lider!A$1:F1921,6,0)</f>
        <v>#N/A</v>
      </c>
      <c r="Q610" s="17" t="str">
        <f>VLOOKUP(B610,SAOM!B$2:J1562,9,0)</f>
        <v>Noranei Delma de Aaraujo</v>
      </c>
      <c r="R610" s="12" t="str">
        <f>VLOOKUP(B610,SAOM!B$2:K2008,10,0)</f>
        <v>Av. Nova YorK ,341 - Bairro Capelinha</v>
      </c>
      <c r="S610" s="17" t="str">
        <f>VLOOKUP(B610,SAOM!B$2:L2288,11,0)</f>
        <v>(31) 8644-2626</v>
      </c>
      <c r="T610" s="33"/>
      <c r="U610" s="8" t="str">
        <f>VLOOKUP(B610,SAOM!B$2:M1868,12,0)</f>
        <v>-</v>
      </c>
      <c r="V610" s="12"/>
      <c r="W610" s="8"/>
      <c r="X610" s="39"/>
      <c r="Y610" s="41"/>
      <c r="Z610" s="105"/>
      <c r="AA610" s="42"/>
      <c r="AB610" s="8"/>
    </row>
    <row r="611" spans="1:28" s="61" customFormat="1">
      <c r="A611" s="92">
        <v>3793</v>
      </c>
      <c r="B611" s="75">
        <v>3793</v>
      </c>
      <c r="C611" s="12">
        <v>41079</v>
      </c>
      <c r="D611" s="12">
        <f t="shared" si="56"/>
        <v>41124</v>
      </c>
      <c r="E611" s="12">
        <f t="shared" si="57"/>
        <v>41139</v>
      </c>
      <c r="F611" s="47" t="s">
        <v>503</v>
      </c>
      <c r="G611" s="7" t="s">
        <v>756</v>
      </c>
      <c r="H611" s="7" t="s">
        <v>687</v>
      </c>
      <c r="I611" s="7" t="s">
        <v>687</v>
      </c>
      <c r="J611" s="8" t="s">
        <v>4797</v>
      </c>
      <c r="K611" s="8" t="s">
        <v>4899</v>
      </c>
      <c r="L611" s="8" t="s">
        <v>4900</v>
      </c>
      <c r="M611" s="9" t="str">
        <f>VLOOKUP(B611,SAOM!B$2:H1563,7,0)</f>
        <v>-</v>
      </c>
      <c r="N611" s="9">
        <v>4033</v>
      </c>
      <c r="O611" s="12" t="str">
        <f>VLOOKUP(B611,SAOM!B$2:I1563,8,0)</f>
        <v>-</v>
      </c>
      <c r="P611" s="12" t="e">
        <f>VLOOKUP(B611,AG_Lider!A$1:F1922,6,0)</f>
        <v>#N/A</v>
      </c>
      <c r="Q611" s="17" t="str">
        <f>VLOOKUP(B611,SAOM!B$2:J1563,9,0)</f>
        <v>Daniela Gandra de Carvalho</v>
      </c>
      <c r="R611" s="12" t="str">
        <f>VLOOKUP(B611,SAOM!B$2:K2009,10,0)</f>
        <v>Rua Ericeira,890 - Bairro Jardim das Alterosas</v>
      </c>
      <c r="S611" s="17" t="str">
        <f>VLOOKUP(B611,SAOM!B$2:L2289,11,0)</f>
        <v>(31) 3594-6432</v>
      </c>
      <c r="T611" s="33"/>
      <c r="U611" s="8" t="str">
        <f>VLOOKUP(B611,SAOM!B$2:M1869,12,0)</f>
        <v>-</v>
      </c>
      <c r="V611" s="12"/>
      <c r="W611" s="8"/>
      <c r="X611" s="39"/>
      <c r="Y611" s="41"/>
      <c r="Z611" s="105"/>
      <c r="AA611" s="42"/>
      <c r="AB611" s="8"/>
    </row>
    <row r="612" spans="1:28" s="61" customFormat="1">
      <c r="A612" s="92">
        <v>3791</v>
      </c>
      <c r="B612" s="75">
        <v>3791</v>
      </c>
      <c r="C612" s="12">
        <v>41079</v>
      </c>
      <c r="D612" s="12">
        <f t="shared" si="56"/>
        <v>41124</v>
      </c>
      <c r="E612" s="12">
        <f t="shared" si="57"/>
        <v>41139</v>
      </c>
      <c r="F612" s="47" t="s">
        <v>503</v>
      </c>
      <c r="G612" s="7" t="s">
        <v>756</v>
      </c>
      <c r="H612" s="7" t="s">
        <v>687</v>
      </c>
      <c r="I612" s="7" t="s">
        <v>687</v>
      </c>
      <c r="J612" s="8" t="s">
        <v>4797</v>
      </c>
      <c r="K612" s="8" t="s">
        <v>4899</v>
      </c>
      <c r="L612" s="8" t="s">
        <v>4900</v>
      </c>
      <c r="M612" s="9" t="str">
        <f>VLOOKUP(B612,SAOM!B$2:H1564,7,0)</f>
        <v>-</v>
      </c>
      <c r="N612" s="9">
        <v>4033</v>
      </c>
      <c r="O612" s="12" t="str">
        <f>VLOOKUP(B612,SAOM!B$2:I1564,8,0)</f>
        <v>-</v>
      </c>
      <c r="P612" s="12" t="e">
        <f>VLOOKUP(B612,AG_Lider!A$1:F1923,6,0)</f>
        <v>#N/A</v>
      </c>
      <c r="Q612" s="17" t="str">
        <f>VLOOKUP(B612,SAOM!B$2:J1564,9,0)</f>
        <v>Ana Flávia</v>
      </c>
      <c r="R612" s="12" t="str">
        <f>VLOOKUP(B612,SAOM!B$2:K2010,10,0)</f>
        <v>Av. Manducaia,272 - Bairro Dom Bosco</v>
      </c>
      <c r="S612" s="17" t="str">
        <f>VLOOKUP(B612,SAOM!B$2:L2290,11,0)</f>
        <v>(31) 3592-1952</v>
      </c>
      <c r="T612" s="33"/>
      <c r="U612" s="8" t="str">
        <f>VLOOKUP(B612,SAOM!B$2:M1870,12,0)</f>
        <v>-</v>
      </c>
      <c r="V612" s="12"/>
      <c r="W612" s="8"/>
      <c r="X612" s="39"/>
      <c r="Y612" s="41"/>
      <c r="Z612" s="105"/>
      <c r="AA612" s="42"/>
      <c r="AB612" s="8"/>
    </row>
    <row r="613" spans="1:28" s="61" customFormat="1">
      <c r="A613" s="92">
        <v>3789</v>
      </c>
      <c r="B613" s="75">
        <v>3789</v>
      </c>
      <c r="C613" s="12">
        <v>41079</v>
      </c>
      <c r="D613" s="12">
        <f t="shared" si="56"/>
        <v>41124</v>
      </c>
      <c r="E613" s="12">
        <f t="shared" si="57"/>
        <v>41139</v>
      </c>
      <c r="F613" s="47" t="s">
        <v>503</v>
      </c>
      <c r="G613" s="7" t="s">
        <v>756</v>
      </c>
      <c r="H613" s="7" t="s">
        <v>687</v>
      </c>
      <c r="I613" s="7" t="s">
        <v>687</v>
      </c>
      <c r="J613" s="8" t="s">
        <v>4797</v>
      </c>
      <c r="K613" s="8" t="s">
        <v>4899</v>
      </c>
      <c r="L613" s="8" t="s">
        <v>4900</v>
      </c>
      <c r="M613" s="9" t="str">
        <f>VLOOKUP(B613,SAOM!B$2:H1565,7,0)</f>
        <v>-</v>
      </c>
      <c r="N613" s="9">
        <v>4033</v>
      </c>
      <c r="O613" s="12" t="str">
        <f>VLOOKUP(B613,SAOM!B$2:I1565,8,0)</f>
        <v>-</v>
      </c>
      <c r="P613" s="12" t="e">
        <f>VLOOKUP(B613,AG_Lider!A$1:F1924,6,0)</f>
        <v>#N/A</v>
      </c>
      <c r="Q613" s="17" t="str">
        <f>VLOOKUP(B613,SAOM!B$2:J1565,9,0)</f>
        <v>Maria Aparecida</v>
      </c>
      <c r="R613" s="12" t="str">
        <f>VLOOKUP(B613,SAOM!B$2:K2011,10,0)</f>
        <v>Rua Treze,220 - Bairro Conj. Olimpia Bueno Franco</v>
      </c>
      <c r="S613" s="17" t="str">
        <f>VLOOKUP(B613,SAOM!B$2:L2291,11,0)</f>
        <v>(31) 3594-7076</v>
      </c>
      <c r="T613" s="33"/>
      <c r="U613" s="8" t="str">
        <f>VLOOKUP(B613,SAOM!B$2:M1871,12,0)</f>
        <v>-</v>
      </c>
      <c r="V613" s="12"/>
      <c r="W613" s="8"/>
      <c r="X613" s="39"/>
      <c r="Y613" s="41"/>
      <c r="Z613" s="105"/>
      <c r="AA613" s="42"/>
      <c r="AB613" s="8"/>
    </row>
    <row r="614" spans="1:28" s="61" customFormat="1">
      <c r="A614" s="92">
        <v>3788</v>
      </c>
      <c r="B614" s="75">
        <v>3788</v>
      </c>
      <c r="C614" s="12">
        <v>41079</v>
      </c>
      <c r="D614" s="12">
        <f t="shared" si="56"/>
        <v>41124</v>
      </c>
      <c r="E614" s="12">
        <f t="shared" si="57"/>
        <v>41139</v>
      </c>
      <c r="F614" s="47" t="s">
        <v>503</v>
      </c>
      <c r="G614" s="7" t="s">
        <v>756</v>
      </c>
      <c r="H614" s="7" t="s">
        <v>687</v>
      </c>
      <c r="I614" s="7" t="s">
        <v>687</v>
      </c>
      <c r="J614" s="8" t="s">
        <v>4797</v>
      </c>
      <c r="K614" s="8" t="s">
        <v>4899</v>
      </c>
      <c r="L614" s="8" t="s">
        <v>4900</v>
      </c>
      <c r="M614" s="9" t="str">
        <f>VLOOKUP(B614,SAOM!B$2:H1566,7,0)</f>
        <v>-</v>
      </c>
      <c r="N614" s="9">
        <v>4033</v>
      </c>
      <c r="O614" s="12" t="str">
        <f>VLOOKUP(B614,SAOM!B$2:I1566,8,0)</f>
        <v>-</v>
      </c>
      <c r="P614" s="12" t="e">
        <f>VLOOKUP(B614,AG_Lider!A$1:F1925,6,0)</f>
        <v>#N/A</v>
      </c>
      <c r="Q614" s="17" t="str">
        <f>VLOOKUP(B614,SAOM!B$2:J1566,9,0)</f>
        <v>Rodnea</v>
      </c>
      <c r="R614" s="12" t="str">
        <f>VLOOKUP(B614,SAOM!B$2:K2012,10,0)</f>
        <v>Rua Pyrá,80 - Bairro Icaivera</v>
      </c>
      <c r="S614" s="17" t="str">
        <f>VLOOKUP(B614,SAOM!B$2:L2292,11,0)</f>
        <v>(31) 3594-7765</v>
      </c>
      <c r="T614" s="33"/>
      <c r="U614" s="8" t="str">
        <f>VLOOKUP(B614,SAOM!B$2:M1872,12,0)</f>
        <v>-</v>
      </c>
      <c r="V614" s="12"/>
      <c r="W614" s="8"/>
      <c r="X614" s="39"/>
      <c r="Y614" s="41"/>
      <c r="Z614" s="105"/>
      <c r="AA614" s="42"/>
      <c r="AB614" s="8"/>
    </row>
    <row r="615" spans="1:28" s="61" customFormat="1">
      <c r="A615" s="92">
        <v>3787</v>
      </c>
      <c r="B615" s="75">
        <v>3787</v>
      </c>
      <c r="C615" s="12">
        <v>41079</v>
      </c>
      <c r="D615" s="12">
        <f t="shared" si="56"/>
        <v>41124</v>
      </c>
      <c r="E615" s="12">
        <f t="shared" si="57"/>
        <v>41139</v>
      </c>
      <c r="F615" s="47" t="s">
        <v>503</v>
      </c>
      <c r="G615" s="7" t="s">
        <v>756</v>
      </c>
      <c r="H615" s="7" t="s">
        <v>687</v>
      </c>
      <c r="I615" s="7" t="s">
        <v>687</v>
      </c>
      <c r="J615" s="8" t="s">
        <v>4797</v>
      </c>
      <c r="K615" s="8" t="s">
        <v>4899</v>
      </c>
      <c r="L615" s="8" t="s">
        <v>4900</v>
      </c>
      <c r="M615" s="9" t="str">
        <f>VLOOKUP(B615,SAOM!B$2:H1567,7,0)</f>
        <v>-</v>
      </c>
      <c r="N615" s="9">
        <v>4033</v>
      </c>
      <c r="O615" s="12" t="str">
        <f>VLOOKUP(B615,SAOM!B$2:I1567,8,0)</f>
        <v>-</v>
      </c>
      <c r="P615" s="12" t="e">
        <f>VLOOKUP(B615,AG_Lider!A$1:F1926,6,0)</f>
        <v>#N/A</v>
      </c>
      <c r="Q615" s="17" t="str">
        <f>VLOOKUP(B615,SAOM!B$2:J1567,9,0)</f>
        <v>Rodnea</v>
      </c>
      <c r="R615" s="12" t="str">
        <f>VLOOKUP(B615,SAOM!B$2:K2013,10,0)</f>
        <v>Rua Opequira,274 - Parque do Cedro</v>
      </c>
      <c r="S615" s="17" t="str">
        <f>VLOOKUP(B615,SAOM!B$2:L2293,11,0)</f>
        <v>(31) 3596-2260</v>
      </c>
      <c r="T615" s="33"/>
      <c r="U615" s="8" t="str">
        <f>VLOOKUP(B615,SAOM!B$2:M1873,12,0)</f>
        <v>-</v>
      </c>
      <c r="V615" s="12"/>
      <c r="W615" s="8"/>
      <c r="X615" s="39"/>
      <c r="Y615" s="41"/>
      <c r="Z615" s="105"/>
      <c r="AA615" s="42"/>
      <c r="AB615" s="8"/>
    </row>
    <row r="616" spans="1:28" s="61" customFormat="1">
      <c r="A616" s="92">
        <v>3786</v>
      </c>
      <c r="B616" s="75">
        <v>3786</v>
      </c>
      <c r="C616" s="12">
        <v>41079</v>
      </c>
      <c r="D616" s="12">
        <f t="shared" si="56"/>
        <v>41124</v>
      </c>
      <c r="E616" s="12">
        <f t="shared" si="57"/>
        <v>41139</v>
      </c>
      <c r="F616" s="47" t="s">
        <v>503</v>
      </c>
      <c r="G616" s="7" t="s">
        <v>756</v>
      </c>
      <c r="H616" s="7" t="s">
        <v>687</v>
      </c>
      <c r="I616" s="7" t="s">
        <v>687</v>
      </c>
      <c r="J616" s="8" t="s">
        <v>4797</v>
      </c>
      <c r="K616" s="8" t="s">
        <v>4899</v>
      </c>
      <c r="L616" s="8" t="s">
        <v>4900</v>
      </c>
      <c r="M616" s="9" t="str">
        <f>VLOOKUP(B616,SAOM!B$2:H1568,7,0)</f>
        <v>-</v>
      </c>
      <c r="N616" s="9">
        <v>4033</v>
      </c>
      <c r="O616" s="12" t="str">
        <f>VLOOKUP(B616,SAOM!B$2:I1568,8,0)</f>
        <v>-</v>
      </c>
      <c r="P616" s="12" t="e">
        <f>VLOOKUP(B616,AG_Lider!A$1:F1927,6,0)</f>
        <v>#N/A</v>
      </c>
      <c r="Q616" s="17" t="str">
        <f>VLOOKUP(B616,SAOM!B$2:J1568,9,0)</f>
        <v>Cintia Aparecida Moreno</v>
      </c>
      <c r="R616" s="12" t="str">
        <f>VLOOKUP(B616,SAOM!B$2:K2014,10,0)</f>
        <v>Av. Campos de Ourique,520 - Jardim das Alterosas</v>
      </c>
      <c r="S616" s="17" t="str">
        <f>VLOOKUP(B616,SAOM!B$2:L2294,11,0)</f>
        <v>(31) 3592-6718</v>
      </c>
      <c r="T616" s="33"/>
      <c r="U616" s="8" t="str">
        <f>VLOOKUP(B616,SAOM!B$2:M1874,12,0)</f>
        <v>-</v>
      </c>
      <c r="V616" s="12"/>
      <c r="W616" s="8"/>
      <c r="X616" s="39"/>
      <c r="Y616" s="41"/>
      <c r="Z616" s="105"/>
      <c r="AA616" s="42"/>
      <c r="AB616" s="8"/>
    </row>
    <row r="617" spans="1:28" s="61" customFormat="1">
      <c r="A617" s="92">
        <v>3800</v>
      </c>
      <c r="B617" s="75">
        <v>3800</v>
      </c>
      <c r="C617" s="12">
        <v>41079</v>
      </c>
      <c r="D617" s="12">
        <f t="shared" si="56"/>
        <v>41124</v>
      </c>
      <c r="E617" s="12">
        <f t="shared" si="57"/>
        <v>41139</v>
      </c>
      <c r="F617" s="47" t="s">
        <v>503</v>
      </c>
      <c r="G617" s="7" t="s">
        <v>756</v>
      </c>
      <c r="H617" s="7" t="s">
        <v>687</v>
      </c>
      <c r="I617" s="7" t="s">
        <v>687</v>
      </c>
      <c r="J617" s="8" t="s">
        <v>4797</v>
      </c>
      <c r="K617" s="8" t="s">
        <v>4899</v>
      </c>
      <c r="L617" s="8" t="s">
        <v>4900</v>
      </c>
      <c r="M617" s="9" t="str">
        <f>VLOOKUP(B617,SAOM!B$2:H1569,7,0)</f>
        <v>-</v>
      </c>
      <c r="N617" s="9">
        <v>4033</v>
      </c>
      <c r="O617" s="12" t="str">
        <f>VLOOKUP(B617,SAOM!B$2:I1569,8,0)</f>
        <v>-</v>
      </c>
      <c r="P617" s="12" t="e">
        <f>VLOOKUP(B617,AG_Lider!A$1:F1928,6,0)</f>
        <v>#N/A</v>
      </c>
      <c r="Q617" s="17" t="str">
        <f>VLOOKUP(B617,SAOM!B$2:J1569,9,0)</f>
        <v>Geralda Camilo</v>
      </c>
      <c r="R617" s="12" t="str">
        <f>VLOOKUP(B617,SAOM!B$2:K2015,10,0)</f>
        <v>Rua Rio Grande do Sul, 341 - Bairro Vila Universal</v>
      </c>
      <c r="S617" s="17" t="str">
        <f>VLOOKUP(B617,SAOM!B$2:L2295,11,0)</f>
        <v>(31) 3511-8528</v>
      </c>
      <c r="T617" s="33"/>
      <c r="U617" s="8" t="str">
        <f>VLOOKUP(B617,SAOM!B$2:M1875,12,0)</f>
        <v>-</v>
      </c>
      <c r="V617" s="12"/>
      <c r="W617" s="8"/>
      <c r="X617" s="39"/>
      <c r="Y617" s="41"/>
      <c r="Z617" s="105"/>
      <c r="AA617" s="42"/>
      <c r="AB617" s="8"/>
    </row>
    <row r="618" spans="1:28" s="61" customFormat="1">
      <c r="A618" s="92">
        <v>3798</v>
      </c>
      <c r="B618" s="75">
        <v>3798</v>
      </c>
      <c r="C618" s="12">
        <v>41079</v>
      </c>
      <c r="D618" s="12">
        <f t="shared" si="56"/>
        <v>41124</v>
      </c>
      <c r="E618" s="12">
        <f t="shared" si="57"/>
        <v>41139</v>
      </c>
      <c r="F618" s="47" t="s">
        <v>503</v>
      </c>
      <c r="G618" s="7" t="s">
        <v>756</v>
      </c>
      <c r="H618" s="7" t="s">
        <v>687</v>
      </c>
      <c r="I618" s="7" t="s">
        <v>687</v>
      </c>
      <c r="J618" s="8" t="s">
        <v>4797</v>
      </c>
      <c r="K618" s="8" t="s">
        <v>4899</v>
      </c>
      <c r="L618" s="8" t="s">
        <v>4900</v>
      </c>
      <c r="M618" s="9" t="str">
        <f>VLOOKUP(B618,SAOM!B$2:H1570,7,0)</f>
        <v>-</v>
      </c>
      <c r="N618" s="9">
        <v>4033</v>
      </c>
      <c r="O618" s="12" t="str">
        <f>VLOOKUP(B618,SAOM!B$2:I1570,8,0)</f>
        <v>-</v>
      </c>
      <c r="P618" s="12" t="e">
        <f>VLOOKUP(B618,AG_Lider!A$1:F1929,6,0)</f>
        <v>#N/A</v>
      </c>
      <c r="Q618" s="17" t="str">
        <f>VLOOKUP(B618,SAOM!B$2:J1570,9,0)</f>
        <v>Francisnander</v>
      </c>
      <c r="R618" s="12" t="str">
        <f>VLOOKUP(B618,SAOM!B$2:K2016,10,0)</f>
        <v>Praça da Bandeira,67 - Bairro Laranjeiras</v>
      </c>
      <c r="S618" s="17" t="str">
        <f>VLOOKUP(B618,SAOM!B$2:L2296,11,0)</f>
        <v>(31) 3592-1711</v>
      </c>
      <c r="T618" s="33"/>
      <c r="U618" s="8" t="str">
        <f>VLOOKUP(B618,SAOM!B$2:M1876,12,0)</f>
        <v>-</v>
      </c>
      <c r="V618" s="12"/>
      <c r="W618" s="8"/>
      <c r="X618" s="39"/>
      <c r="Y618" s="41"/>
      <c r="Z618" s="105"/>
      <c r="AA618" s="42"/>
      <c r="AB618" s="8"/>
    </row>
    <row r="619" spans="1:28" s="61" customFormat="1">
      <c r="A619" s="92">
        <v>3796</v>
      </c>
      <c r="B619" s="75">
        <v>3796</v>
      </c>
      <c r="C619" s="12">
        <v>41079</v>
      </c>
      <c r="D619" s="12">
        <f t="shared" si="56"/>
        <v>41124</v>
      </c>
      <c r="E619" s="12">
        <f t="shared" si="57"/>
        <v>41139</v>
      </c>
      <c r="F619" s="47" t="s">
        <v>503</v>
      </c>
      <c r="G619" s="7" t="s">
        <v>756</v>
      </c>
      <c r="H619" s="7" t="s">
        <v>687</v>
      </c>
      <c r="I619" s="7" t="s">
        <v>687</v>
      </c>
      <c r="J619" s="8" t="s">
        <v>4797</v>
      </c>
      <c r="K619" s="8" t="s">
        <v>4899</v>
      </c>
      <c r="L619" s="8" t="s">
        <v>4900</v>
      </c>
      <c r="M619" s="9" t="str">
        <f>VLOOKUP(B619,SAOM!B$2:H1571,7,0)</f>
        <v>-</v>
      </c>
      <c r="N619" s="9">
        <v>4033</v>
      </c>
      <c r="O619" s="12" t="str">
        <f>VLOOKUP(B619,SAOM!B$2:I1571,8,0)</f>
        <v>-</v>
      </c>
      <c r="P619" s="12" t="e">
        <f>VLOOKUP(B619,AG_Lider!A$1:F1930,6,0)</f>
        <v>#N/A</v>
      </c>
      <c r="Q619" s="17" t="str">
        <f>VLOOKUP(B619,SAOM!B$2:J1571,9,0)</f>
        <v>Eliana</v>
      </c>
      <c r="R619" s="12" t="str">
        <f>VLOOKUP(B619,SAOM!B$2:K2017,10,0)</f>
        <v>Rua São Lucas,96 - Bairro Vila Cristina</v>
      </c>
      <c r="S619" s="17" t="str">
        <f>VLOOKUP(B619,SAOM!B$2:L2297,11,0)</f>
        <v>(31) 3592-2336</v>
      </c>
      <c r="T619" s="33"/>
      <c r="U619" s="8" t="str">
        <f>VLOOKUP(B619,SAOM!B$2:M1877,12,0)</f>
        <v>-</v>
      </c>
      <c r="V619" s="12"/>
      <c r="W619" s="8"/>
      <c r="X619" s="39"/>
      <c r="Y619" s="41"/>
      <c r="Z619" s="105"/>
      <c r="AA619" s="42"/>
      <c r="AB619" s="8"/>
    </row>
    <row r="620" spans="1:28" s="61" customFormat="1">
      <c r="A620" s="92">
        <v>3794</v>
      </c>
      <c r="B620" s="75">
        <v>3794</v>
      </c>
      <c r="C620" s="12">
        <v>41079</v>
      </c>
      <c r="D620" s="12">
        <f t="shared" si="56"/>
        <v>41124</v>
      </c>
      <c r="E620" s="12">
        <f t="shared" si="57"/>
        <v>41139</v>
      </c>
      <c r="F620" s="47" t="s">
        <v>503</v>
      </c>
      <c r="G620" s="7" t="s">
        <v>756</v>
      </c>
      <c r="H620" s="7" t="s">
        <v>687</v>
      </c>
      <c r="I620" s="7" t="s">
        <v>687</v>
      </c>
      <c r="J620" s="8" t="s">
        <v>4797</v>
      </c>
      <c r="K620" s="8" t="s">
        <v>4899</v>
      </c>
      <c r="L620" s="8" t="s">
        <v>4900</v>
      </c>
      <c r="M620" s="9" t="str">
        <f>VLOOKUP(B620,SAOM!B$2:H1572,7,0)</f>
        <v>-</v>
      </c>
      <c r="N620" s="9">
        <v>4033</v>
      </c>
      <c r="O620" s="12" t="str">
        <f>VLOOKUP(B620,SAOM!B$2:I1572,8,0)</f>
        <v>-</v>
      </c>
      <c r="P620" s="12" t="e">
        <f>VLOOKUP(B620,AG_Lider!A$1:F1931,6,0)</f>
        <v>#N/A</v>
      </c>
      <c r="Q620" s="17" t="str">
        <f>VLOOKUP(B620,SAOM!B$2:J1572,9,0)</f>
        <v>Edilene</v>
      </c>
      <c r="R620" s="12" t="str">
        <f>VLOOKUP(B620,SAOM!B$2:K2018,10,0)</f>
        <v>Rua Rio Verde, 93 - Bairro Nossa Senhora de Fátima</v>
      </c>
      <c r="S620" s="17" t="str">
        <f>VLOOKUP(B620,SAOM!B$2:L2298,11,0)</f>
        <v>(31) 3596-6320</v>
      </c>
      <c r="T620" s="33"/>
      <c r="U620" s="8" t="str">
        <f>VLOOKUP(B620,SAOM!B$2:M1878,12,0)</f>
        <v>-</v>
      </c>
      <c r="V620" s="12"/>
      <c r="W620" s="8"/>
      <c r="X620" s="39"/>
      <c r="Y620" s="41"/>
      <c r="Z620" s="105"/>
      <c r="AA620" s="42"/>
      <c r="AB620" s="8"/>
    </row>
    <row r="621" spans="1:28" s="61" customFormat="1">
      <c r="A621" s="92">
        <v>3792</v>
      </c>
      <c r="B621" s="75">
        <v>3792</v>
      </c>
      <c r="C621" s="12">
        <v>41079</v>
      </c>
      <c r="D621" s="12">
        <f t="shared" si="56"/>
        <v>41124</v>
      </c>
      <c r="E621" s="12">
        <f t="shared" si="57"/>
        <v>41139</v>
      </c>
      <c r="F621" s="47" t="s">
        <v>503</v>
      </c>
      <c r="G621" s="7" t="s">
        <v>756</v>
      </c>
      <c r="H621" s="7" t="s">
        <v>687</v>
      </c>
      <c r="I621" s="7" t="s">
        <v>687</v>
      </c>
      <c r="J621" s="8" t="s">
        <v>4797</v>
      </c>
      <c r="K621" s="8" t="s">
        <v>4899</v>
      </c>
      <c r="L621" s="8" t="s">
        <v>4900</v>
      </c>
      <c r="M621" s="9" t="str">
        <f>VLOOKUP(B621,SAOM!B$2:H1573,7,0)</f>
        <v>-</v>
      </c>
      <c r="N621" s="9">
        <v>4033</v>
      </c>
      <c r="O621" s="12" t="str">
        <f>VLOOKUP(B621,SAOM!B$2:I1573,8,0)</f>
        <v>-</v>
      </c>
      <c r="P621" s="12" t="e">
        <f>VLOOKUP(B621,AG_Lider!A$1:F1932,6,0)</f>
        <v>#N/A</v>
      </c>
      <c r="Q621" s="17" t="str">
        <f>VLOOKUP(B621,SAOM!B$2:J1573,9,0)</f>
        <v>Márcia</v>
      </c>
      <c r="R621" s="12" t="str">
        <f>VLOOKUP(B621,SAOM!B$2:K2019,10,0)</f>
        <v>Av. Das Acacias, s/nª - Bairro Jardim das Alterosas</v>
      </c>
      <c r="S621" s="17" t="str">
        <f>VLOOKUP(B621,SAOM!B$2:L2299,11,0)</f>
        <v>(31) 3595-4359</v>
      </c>
      <c r="T621" s="33"/>
      <c r="U621" s="8" t="str">
        <f>VLOOKUP(B621,SAOM!B$2:M1879,12,0)</f>
        <v>-</v>
      </c>
      <c r="V621" s="12"/>
      <c r="W621" s="8"/>
      <c r="X621" s="39"/>
      <c r="Y621" s="41"/>
      <c r="Z621" s="105"/>
      <c r="AA621" s="42"/>
      <c r="AB621" s="8"/>
    </row>
    <row r="622" spans="1:28" s="61" customFormat="1">
      <c r="A622" s="92">
        <v>3790</v>
      </c>
      <c r="B622" s="75">
        <v>3790</v>
      </c>
      <c r="C622" s="12">
        <v>41079</v>
      </c>
      <c r="D622" s="12">
        <f t="shared" si="56"/>
        <v>41124</v>
      </c>
      <c r="E622" s="12">
        <f t="shared" si="57"/>
        <v>41139</v>
      </c>
      <c r="F622" s="47" t="s">
        <v>503</v>
      </c>
      <c r="G622" s="7" t="s">
        <v>756</v>
      </c>
      <c r="H622" s="7" t="s">
        <v>501</v>
      </c>
      <c r="I622" s="7" t="s">
        <v>501</v>
      </c>
      <c r="J622" s="8" t="s">
        <v>4797</v>
      </c>
      <c r="K622" s="8" t="s">
        <v>4899</v>
      </c>
      <c r="L622" s="8" t="s">
        <v>4900</v>
      </c>
      <c r="M622" s="9" t="str">
        <f>VLOOKUP(B622,SAOM!B$2:H1574,7,0)</f>
        <v>-</v>
      </c>
      <c r="N622" s="9">
        <v>4033</v>
      </c>
      <c r="O622" s="12" t="str">
        <f>VLOOKUP(B622,SAOM!B$2:I1574,8,0)</f>
        <v>-</v>
      </c>
      <c r="P622" s="12" t="e">
        <f>VLOOKUP(B622,AG_Lider!A$1:F1933,6,0)</f>
        <v>#N/A</v>
      </c>
      <c r="Q622" s="17" t="str">
        <f>VLOOKUP(B622,SAOM!B$2:J1574,9,0)</f>
        <v>Alcione</v>
      </c>
      <c r="R622" s="12" t="str">
        <f>VLOOKUP(B622,SAOM!B$2:K2020,10,0)</f>
        <v>Av. Belo Horizonte, 386 - Bairro Cruzeiro do Sul</v>
      </c>
      <c r="S622" s="17" t="str">
        <f>VLOOKUP(B622,SAOM!B$2:L2300,11,0)</f>
        <v>(31) 3595-2580</v>
      </c>
      <c r="T622" s="33"/>
      <c r="U622" s="8" t="str">
        <f>VLOOKUP(B622,SAOM!B$2:M1880,12,0)</f>
        <v>-</v>
      </c>
      <c r="V622" s="12"/>
      <c r="W622" s="8"/>
      <c r="X622" s="39"/>
      <c r="Y622" s="41"/>
      <c r="Z622" s="105"/>
      <c r="AA622" s="42"/>
      <c r="AB622" s="8"/>
    </row>
    <row r="623" spans="1:28" s="61" customFormat="1">
      <c r="A623" s="92">
        <v>3656</v>
      </c>
      <c r="B623" s="75">
        <v>3656</v>
      </c>
      <c r="C623" s="12">
        <v>41066</v>
      </c>
      <c r="D623" s="12">
        <f t="shared" ref="D623:D624" si="58">C623+45</f>
        <v>41111</v>
      </c>
      <c r="E623" s="12">
        <f t="shared" ref="E623:E624" si="59">C623+60</f>
        <v>41126</v>
      </c>
      <c r="F623" s="47" t="s">
        <v>503</v>
      </c>
      <c r="G623" s="7" t="s">
        <v>756</v>
      </c>
      <c r="H623" s="7" t="s">
        <v>501</v>
      </c>
      <c r="I623" s="7" t="s">
        <v>501</v>
      </c>
      <c r="J623" s="8" t="s">
        <v>4868</v>
      </c>
      <c r="K623" s="8" t="s">
        <v>4901</v>
      </c>
      <c r="L623" s="8" t="s">
        <v>4902</v>
      </c>
      <c r="M623" s="9" t="str">
        <f>VLOOKUP(B623,SAOM!B$2:H1575,7,0)</f>
        <v>-</v>
      </c>
      <c r="N623" s="9">
        <v>4033</v>
      </c>
      <c r="O623" s="12" t="str">
        <f>VLOOKUP(B623,SAOM!B$2:I1575,8,0)</f>
        <v>-</v>
      </c>
      <c r="P623" s="12" t="e">
        <f>VLOOKUP(B623,AG_Lider!A$1:F1934,6,0)</f>
        <v>#N/A</v>
      </c>
      <c r="Q623" s="17" t="str">
        <f>VLOOKUP(B623,SAOM!B$2:J1575,9,0)</f>
        <v>Não tem</v>
      </c>
      <c r="R623" s="12" t="str">
        <f>VLOOKUP(B623,SAOM!B$2:K2021,10,0)</f>
        <v>AVENIDA ESTADOS UNIDOS, 420 - Bairro da Nações</v>
      </c>
      <c r="S623" s="17" t="str">
        <f>VLOOKUP(B623,SAOM!B$2:L2301,11,0)</f>
        <v>34 3833-1696</v>
      </c>
      <c r="T623" s="33"/>
      <c r="U623" s="8" t="str">
        <f>VLOOKUP(B623,SAOM!B$2:M1881,12,0)</f>
        <v>-</v>
      </c>
      <c r="V623" s="12"/>
      <c r="W623" s="8"/>
      <c r="X623" s="39"/>
      <c r="Y623" s="41"/>
      <c r="Z623" s="105"/>
      <c r="AA623" s="42"/>
      <c r="AB623" s="8"/>
    </row>
    <row r="624" spans="1:28" s="61" customFormat="1">
      <c r="A624" s="43">
        <v>3657</v>
      </c>
      <c r="B624" s="75">
        <v>3657</v>
      </c>
      <c r="C624" s="12">
        <v>41066</v>
      </c>
      <c r="D624" s="12">
        <f t="shared" si="58"/>
        <v>41111</v>
      </c>
      <c r="E624" s="12">
        <f t="shared" si="59"/>
        <v>41126</v>
      </c>
      <c r="F624" s="47" t="s">
        <v>503</v>
      </c>
      <c r="G624" s="7" t="s">
        <v>756</v>
      </c>
      <c r="H624" s="7" t="s">
        <v>501</v>
      </c>
      <c r="I624" s="7" t="s">
        <v>501</v>
      </c>
      <c r="J624" s="8" t="s">
        <v>4868</v>
      </c>
      <c r="K624" s="8" t="s">
        <v>4901</v>
      </c>
      <c r="L624" s="8" t="s">
        <v>4902</v>
      </c>
      <c r="M624" s="9" t="str">
        <f>VLOOKUP(B624,SAOM!B$2:H1576,7,0)</f>
        <v>-</v>
      </c>
      <c r="N624" s="9">
        <v>4033</v>
      </c>
      <c r="O624" s="12" t="str">
        <f>VLOOKUP(B624,SAOM!B$2:I1576,8,0)</f>
        <v>-</v>
      </c>
      <c r="P624" s="12" t="e">
        <f>VLOOKUP(B624,AG_Lider!A$1:F1935,6,0)</f>
        <v>#N/A</v>
      </c>
      <c r="Q624" s="17" t="str">
        <f>VLOOKUP(B624,SAOM!B$2:J1576,9,0)</f>
        <v>Não tem</v>
      </c>
      <c r="R624" s="12" t="str">
        <f>VLOOKUP(B624,SAOM!B$2:K2022,10,0)</f>
        <v>RUA PETUNIA , n 211 - Centro</v>
      </c>
      <c r="S624" s="17" t="str">
        <f>VLOOKUP(B624,SAOM!B$2:L2302,11,0)</f>
        <v>34 3833-1171</v>
      </c>
      <c r="T624" s="33"/>
      <c r="U624" s="8" t="str">
        <f>VLOOKUP(B624,SAOM!B$2:M1882,12,0)</f>
        <v>-</v>
      </c>
      <c r="V624" s="12"/>
      <c r="W624" s="8"/>
      <c r="X624" s="39"/>
      <c r="Y624" s="41"/>
      <c r="Z624" s="105"/>
      <c r="AA624" s="42"/>
      <c r="AB624" s="8"/>
    </row>
  </sheetData>
  <autoFilter ref="A5:AB624"/>
  <sortState ref="A242:AC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showAutoFilter="1">
      <pane xSplit="2" ySplit="5" topLeftCell="C6" activePane="bottomRight" state="frozen"/>
      <selection pane="bottomRight" activeCell="C408" sqref="C408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632"/>
    </customSheetView>
  </customSheetViews>
  <mergeCells count="20">
    <mergeCell ref="M3:M4"/>
    <mergeCell ref="C3:C4"/>
    <mergeCell ref="E3:E4"/>
    <mergeCell ref="F3:F4"/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COUNTIF(VODANET!G6:G994,"ACEITO")</f>
        <v>268</v>
      </c>
    </row>
    <row r="4" spans="2:3" s="61" customFormat="1">
      <c r="B4" s="54" t="s">
        <v>2493</v>
      </c>
      <c r="C4" s="30">
        <f>COUNTIF(VODANET!G7:G995,"A ACEITAR")</f>
        <v>0</v>
      </c>
    </row>
    <row r="5" spans="2:3">
      <c r="B5" s="55" t="s">
        <v>768</v>
      </c>
      <c r="C5" s="56">
        <f>COUNTIF(VODANET!G6:G994,"PARALISADO")</f>
        <v>71</v>
      </c>
    </row>
    <row r="6" spans="2:3">
      <c r="B6" s="54" t="s">
        <v>756</v>
      </c>
      <c r="C6" s="30">
        <f>COUNTIF(VODANET!G6:G994,"A AGENDAR")</f>
        <v>263</v>
      </c>
    </row>
    <row r="7" spans="2:3">
      <c r="B7" s="55" t="s">
        <v>489</v>
      </c>
      <c r="C7" s="56">
        <f>COUNTIF(VODANET!G6:G994,"EM ANDAMENTO")</f>
        <v>1</v>
      </c>
    </row>
    <row r="8" spans="2:3" ht="15.75" thickBot="1">
      <c r="B8" s="54" t="s">
        <v>685</v>
      </c>
      <c r="C8" s="30">
        <f>COUNTIF(VODANET!G6:G994,"AGENDADO")</f>
        <v>14</v>
      </c>
    </row>
    <row r="9" spans="2:3" ht="15.75" thickBot="1">
      <c r="B9" s="57" t="s">
        <v>514</v>
      </c>
      <c r="C9" s="58">
        <f>SUM(C3:C8)</f>
        <v>617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757</v>
      </c>
      <c r="C27" s="58" t="s">
        <v>513</v>
      </c>
    </row>
    <row r="28" spans="1:15" s="61" customFormat="1">
      <c r="B28" s="54" t="s">
        <v>501</v>
      </c>
      <c r="C28" s="30">
        <f>COUNTIF(VODANET!H2:H1018,"LIDER")</f>
        <v>559</v>
      </c>
    </row>
    <row r="29" spans="1:15" s="61" customFormat="1">
      <c r="B29" s="55" t="s">
        <v>745</v>
      </c>
      <c r="C29" s="56">
        <f>COUNTIF(VODANET!H2:H1019,"NELTA")</f>
        <v>7</v>
      </c>
    </row>
    <row r="30" spans="1:15" s="61" customFormat="1" ht="15.75" thickBot="1">
      <c r="B30" s="54" t="s">
        <v>687</v>
      </c>
      <c r="C30" s="30">
        <f>COUNTIF(VODANET!H2:H1020,"VODANET")</f>
        <v>51</v>
      </c>
    </row>
    <row r="31" spans="1:15" s="61" customFormat="1" ht="15.75" thickBot="1">
      <c r="B31" s="57" t="s">
        <v>514</v>
      </c>
      <c r="C31" s="58">
        <f>SUM(C28:C30)</f>
        <v>617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COUNTIF(VODANET!I$6:I994,"LIDER")</f>
        <v>126</v>
      </c>
    </row>
    <row r="54" spans="1:15">
      <c r="B54" s="55" t="s">
        <v>516</v>
      </c>
      <c r="C54" s="56">
        <f>COUNTIF(VODANET!I$6:I994,"SAUDE")</f>
        <v>75</v>
      </c>
    </row>
    <row r="55" spans="1:15" s="61" customFormat="1">
      <c r="B55" s="54" t="s">
        <v>502</v>
      </c>
      <c r="C55" s="30">
        <f>COUNTIF(VODANET!I$6:I994,"CLIENTE")</f>
        <v>2</v>
      </c>
    </row>
    <row r="56" spans="1:15" s="61" customFormat="1">
      <c r="B56" s="55" t="s">
        <v>688</v>
      </c>
      <c r="C56" s="56">
        <f>COUNTIF(VODANET!I$6:I994,"PRODEMGE")</f>
        <v>0</v>
      </c>
    </row>
    <row r="57" spans="1:15" s="50" customFormat="1" ht="15.75" thickBot="1">
      <c r="B57" s="59" t="s">
        <v>517</v>
      </c>
      <c r="C57" s="65">
        <f>COUNTIF(VODANET!I$6:I994,"-")</f>
        <v>386</v>
      </c>
    </row>
    <row r="58" spans="1:15" ht="15.75" thickBot="1">
      <c r="B58" s="57" t="s">
        <v>514</v>
      </c>
      <c r="C58" s="58">
        <f>SUM(C53:C57)</f>
        <v>589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howPageBreaks="1">
      <selection activeCell="B11" sqref="B1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9" sqref="A9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501</v>
      </c>
      <c r="B4" s="72">
        <v>559</v>
      </c>
    </row>
    <row r="5" spans="1:2">
      <c r="A5" s="71" t="s">
        <v>756</v>
      </c>
      <c r="B5" s="72">
        <v>235</v>
      </c>
    </row>
    <row r="6" spans="1:2">
      <c r="A6" s="71" t="s">
        <v>519</v>
      </c>
      <c r="B6" s="72">
        <v>245</v>
      </c>
    </row>
    <row r="7" spans="1:2">
      <c r="A7" s="71" t="s">
        <v>768</v>
      </c>
      <c r="B7" s="72">
        <v>66</v>
      </c>
    </row>
    <row r="8" spans="1:2">
      <c r="A8" s="71" t="s">
        <v>489</v>
      </c>
      <c r="B8" s="72">
        <v>1</v>
      </c>
    </row>
    <row r="9" spans="1:2">
      <c r="A9" s="71" t="s">
        <v>685</v>
      </c>
      <c r="B9" s="72">
        <v>12</v>
      </c>
    </row>
    <row r="10" spans="1:2">
      <c r="A10" s="70" t="s">
        <v>1397</v>
      </c>
      <c r="B10" s="72">
        <v>559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 showPageBreaks="1">
      <selection activeCell="A9" sqref="A9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745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768</v>
      </c>
      <c r="B6" s="72">
        <v>1</v>
      </c>
    </row>
    <row r="7" spans="1:2">
      <c r="A7" s="70" t="s">
        <v>1397</v>
      </c>
      <c r="B7" s="72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 showPageBreaks="1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687</v>
      </c>
      <c r="B4" s="72">
        <v>51</v>
      </c>
    </row>
    <row r="5" spans="1:2">
      <c r="A5" s="71" t="s">
        <v>756</v>
      </c>
      <c r="B5" s="72">
        <v>28</v>
      </c>
    </row>
    <row r="6" spans="1:2">
      <c r="A6" s="71" t="s">
        <v>519</v>
      </c>
      <c r="B6" s="72">
        <v>17</v>
      </c>
    </row>
    <row r="7" spans="1:2">
      <c r="A7" s="71" t="s">
        <v>768</v>
      </c>
      <c r="B7" s="72">
        <v>4</v>
      </c>
    </row>
    <row r="8" spans="1:2">
      <c r="A8" s="71" t="s">
        <v>685</v>
      </c>
      <c r="B8" s="72">
        <v>2</v>
      </c>
    </row>
    <row r="9" spans="1:2">
      <c r="A9" s="70" t="s">
        <v>1397</v>
      </c>
      <c r="B9" s="72">
        <v>51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 showPageBreaks="1">
      <selection activeCell="A6" sqref="A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34"/>
  <sheetViews>
    <sheetView zoomScale="90" zoomScaleNormal="90" workbookViewId="0">
      <selection sqref="A1:P634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757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9</v>
      </c>
      <c r="M1" s="61" t="s">
        <v>162</v>
      </c>
      <c r="N1" s="61" t="s">
        <v>4273</v>
      </c>
      <c r="O1" s="61" t="s">
        <v>678</v>
      </c>
      <c r="P1" s="63" t="s">
        <v>4274</v>
      </c>
      <c r="Q1" s="61" t="s">
        <v>4869</v>
      </c>
      <c r="R1" s="61"/>
      <c r="S1" s="61"/>
      <c r="T1" s="61"/>
      <c r="U1" s="61"/>
      <c r="V1" s="61"/>
    </row>
    <row r="2" spans="1:25" s="64" customFormat="1" ht="18" customHeight="1">
      <c r="A2" s="61" t="s">
        <v>2333</v>
      </c>
      <c r="B2" s="61" t="s">
        <v>7</v>
      </c>
      <c r="C2" s="14">
        <v>40857</v>
      </c>
      <c r="D2" s="14">
        <v>40918</v>
      </c>
      <c r="E2" s="61" t="s">
        <v>1553</v>
      </c>
      <c r="F2" s="61" t="s">
        <v>1554</v>
      </c>
      <c r="G2" s="61" t="s">
        <v>163</v>
      </c>
      <c r="H2" s="61" t="s">
        <v>415</v>
      </c>
      <c r="I2" s="61">
        <v>40913</v>
      </c>
      <c r="J2" s="14" t="s">
        <v>1555</v>
      </c>
      <c r="K2" s="14" t="s">
        <v>1556</v>
      </c>
      <c r="L2" s="61" t="s">
        <v>1557</v>
      </c>
      <c r="M2" s="61" t="s">
        <v>238</v>
      </c>
      <c r="N2" s="61" t="s">
        <v>1558</v>
      </c>
      <c r="O2" s="61">
        <v>40917</v>
      </c>
      <c r="P2" s="85" t="s">
        <v>503</v>
      </c>
      <c r="Q2" s="86" t="s">
        <v>503</v>
      </c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1553</v>
      </c>
      <c r="F3" s="61" t="s">
        <v>1554</v>
      </c>
      <c r="G3" s="61" t="s">
        <v>164</v>
      </c>
      <c r="H3" s="61" t="s">
        <v>416</v>
      </c>
      <c r="I3" s="61">
        <v>40939</v>
      </c>
      <c r="J3" s="14" t="s">
        <v>1559</v>
      </c>
      <c r="K3" s="14" t="s">
        <v>12</v>
      </c>
      <c r="L3" s="61" t="s">
        <v>1560</v>
      </c>
      <c r="M3" s="61" t="s">
        <v>386</v>
      </c>
      <c r="N3" s="61" t="s">
        <v>1561</v>
      </c>
      <c r="O3" s="61">
        <v>40942</v>
      </c>
      <c r="P3" s="85" t="s">
        <v>503</v>
      </c>
      <c r="Q3" s="86" t="s">
        <v>503</v>
      </c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1562</v>
      </c>
      <c r="F4" s="61" t="s">
        <v>1563</v>
      </c>
      <c r="G4" s="61" t="s">
        <v>165</v>
      </c>
      <c r="H4" s="61" t="s">
        <v>417</v>
      </c>
      <c r="I4" s="61">
        <v>40996</v>
      </c>
      <c r="J4" s="14" t="s">
        <v>1564</v>
      </c>
      <c r="K4" s="14" t="s">
        <v>1565</v>
      </c>
      <c r="L4" s="61" t="s">
        <v>1066</v>
      </c>
      <c r="M4" s="86" t="s">
        <v>503</v>
      </c>
      <c r="N4" s="86" t="s">
        <v>503</v>
      </c>
      <c r="O4" s="86" t="s">
        <v>503</v>
      </c>
      <c r="P4" s="14" t="s">
        <v>683</v>
      </c>
      <c r="Q4" s="86" t="s">
        <v>503</v>
      </c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1553</v>
      </c>
      <c r="F5" s="61" t="s">
        <v>1554</v>
      </c>
      <c r="G5" s="61" t="s">
        <v>166</v>
      </c>
      <c r="H5" s="61" t="s">
        <v>418</v>
      </c>
      <c r="I5" s="61">
        <v>40933</v>
      </c>
      <c r="J5" s="14" t="s">
        <v>1566</v>
      </c>
      <c r="K5" s="14" t="s">
        <v>15</v>
      </c>
      <c r="L5" s="61" t="s">
        <v>1567</v>
      </c>
      <c r="M5" s="61" t="s">
        <v>387</v>
      </c>
      <c r="N5" s="61" t="s">
        <v>1568</v>
      </c>
      <c r="O5" s="61">
        <v>40935</v>
      </c>
      <c r="P5" s="85" t="s">
        <v>503</v>
      </c>
      <c r="Q5" s="86" t="s">
        <v>503</v>
      </c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1553</v>
      </c>
      <c r="F6" s="61" t="s">
        <v>1554</v>
      </c>
      <c r="G6" s="61" t="s">
        <v>167</v>
      </c>
      <c r="H6" s="61" t="s">
        <v>419</v>
      </c>
      <c r="I6" s="61">
        <v>40924</v>
      </c>
      <c r="J6" s="14" t="s">
        <v>1569</v>
      </c>
      <c r="K6" s="14" t="s">
        <v>17</v>
      </c>
      <c r="L6" s="61" t="s">
        <v>1570</v>
      </c>
      <c r="M6" s="61" t="s">
        <v>245</v>
      </c>
      <c r="N6" s="61" t="s">
        <v>1571</v>
      </c>
      <c r="O6" s="61">
        <v>40926</v>
      </c>
      <c r="P6" s="85" t="s">
        <v>503</v>
      </c>
      <c r="Q6" s="86" t="s">
        <v>503</v>
      </c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1553</v>
      </c>
      <c r="F7" s="61" t="s">
        <v>1554</v>
      </c>
      <c r="G7" s="61" t="s">
        <v>1572</v>
      </c>
      <c r="H7" s="61" t="s">
        <v>420</v>
      </c>
      <c r="I7" s="61">
        <v>40920</v>
      </c>
      <c r="J7" s="14" t="s">
        <v>1559</v>
      </c>
      <c r="K7" s="14" t="s">
        <v>371</v>
      </c>
      <c r="L7" s="61" t="s">
        <v>1573</v>
      </c>
      <c r="M7" s="61" t="s">
        <v>388</v>
      </c>
      <c r="N7" s="61" t="s">
        <v>1574</v>
      </c>
      <c r="O7" s="61">
        <v>40934</v>
      </c>
      <c r="P7" s="85" t="s">
        <v>503</v>
      </c>
      <c r="Q7" s="86" t="s">
        <v>503</v>
      </c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1553</v>
      </c>
      <c r="F8" s="61" t="s">
        <v>1554</v>
      </c>
      <c r="G8" s="61" t="s">
        <v>169</v>
      </c>
      <c r="H8" s="61" t="s">
        <v>421</v>
      </c>
      <c r="I8" s="61">
        <v>40926</v>
      </c>
      <c r="J8" s="14" t="s">
        <v>1575</v>
      </c>
      <c r="K8" s="14" t="s">
        <v>1576</v>
      </c>
      <c r="L8" s="61" t="s">
        <v>1577</v>
      </c>
      <c r="M8" s="61" t="s">
        <v>389</v>
      </c>
      <c r="N8" s="61" t="s">
        <v>1578</v>
      </c>
      <c r="O8" s="61">
        <v>40926</v>
      </c>
      <c r="P8" s="85" t="s">
        <v>503</v>
      </c>
      <c r="Q8" s="86" t="s">
        <v>503</v>
      </c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1553</v>
      </c>
      <c r="F9" s="61" t="s">
        <v>1554</v>
      </c>
      <c r="G9" s="61" t="s">
        <v>170</v>
      </c>
      <c r="H9" s="61" t="s">
        <v>422</v>
      </c>
      <c r="I9" s="61">
        <v>40903</v>
      </c>
      <c r="J9" s="14" t="s">
        <v>1579</v>
      </c>
      <c r="K9" s="14" t="s">
        <v>21</v>
      </c>
      <c r="L9" s="61" t="s">
        <v>1580</v>
      </c>
      <c r="M9" s="61" t="s">
        <v>390</v>
      </c>
      <c r="N9" s="61" t="s">
        <v>1581</v>
      </c>
      <c r="O9" s="61">
        <v>40906</v>
      </c>
      <c r="P9" s="85" t="s">
        <v>503</v>
      </c>
      <c r="Q9" s="86" t="s">
        <v>503</v>
      </c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1553</v>
      </c>
      <c r="F10" s="61" t="s">
        <v>1554</v>
      </c>
      <c r="G10" s="61" t="s">
        <v>171</v>
      </c>
      <c r="H10" s="61" t="s">
        <v>423</v>
      </c>
      <c r="I10" s="61">
        <v>40898</v>
      </c>
      <c r="J10" s="14" t="s">
        <v>1582</v>
      </c>
      <c r="K10" s="14" t="s">
        <v>23</v>
      </c>
      <c r="L10" s="61" t="s">
        <v>1583</v>
      </c>
      <c r="M10" s="61" t="s">
        <v>250</v>
      </c>
      <c r="N10" s="61" t="s">
        <v>1584</v>
      </c>
      <c r="O10" s="61">
        <v>40899</v>
      </c>
      <c r="P10" s="85" t="s">
        <v>503</v>
      </c>
      <c r="Q10" s="86" t="s">
        <v>503</v>
      </c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2334</v>
      </c>
      <c r="B11" s="61" t="s">
        <v>24</v>
      </c>
      <c r="C11" s="14">
        <v>40857</v>
      </c>
      <c r="D11" s="14">
        <v>40918</v>
      </c>
      <c r="E11" s="61" t="s">
        <v>1562</v>
      </c>
      <c r="F11" s="61" t="s">
        <v>1554</v>
      </c>
      <c r="G11" s="61" t="s">
        <v>172</v>
      </c>
      <c r="H11" s="86" t="s">
        <v>503</v>
      </c>
      <c r="I11" s="86" t="s">
        <v>503</v>
      </c>
      <c r="J11" s="14" t="s">
        <v>1585</v>
      </c>
      <c r="K11" s="14" t="s">
        <v>1586</v>
      </c>
      <c r="L11" s="61" t="s">
        <v>1587</v>
      </c>
      <c r="M11" s="86" t="s">
        <v>503</v>
      </c>
      <c r="N11" s="86" t="s">
        <v>503</v>
      </c>
      <c r="O11" s="86" t="s">
        <v>503</v>
      </c>
      <c r="P11" s="61" t="s">
        <v>2335</v>
      </c>
      <c r="Q11" s="86" t="s">
        <v>503</v>
      </c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1553</v>
      </c>
      <c r="F12" s="61" t="s">
        <v>1554</v>
      </c>
      <c r="G12" s="61" t="s">
        <v>173</v>
      </c>
      <c r="H12" s="61" t="s">
        <v>424</v>
      </c>
      <c r="I12" s="61">
        <v>40976</v>
      </c>
      <c r="J12" s="14" t="s">
        <v>1588</v>
      </c>
      <c r="K12" s="14" t="s">
        <v>1589</v>
      </c>
      <c r="L12" s="61" t="s">
        <v>1590</v>
      </c>
      <c r="M12" s="61" t="s">
        <v>232</v>
      </c>
      <c r="N12" s="61" t="s">
        <v>1591</v>
      </c>
      <c r="O12" s="61">
        <v>40976</v>
      </c>
      <c r="P12" s="14" t="s">
        <v>1592</v>
      </c>
      <c r="Q12" s="86" t="s">
        <v>503</v>
      </c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1553</v>
      </c>
      <c r="F13" s="61" t="s">
        <v>1554</v>
      </c>
      <c r="G13" s="61" t="s">
        <v>174</v>
      </c>
      <c r="H13" s="61" t="s">
        <v>1593</v>
      </c>
      <c r="I13" s="61">
        <v>40919</v>
      </c>
      <c r="J13" s="14" t="s">
        <v>1594</v>
      </c>
      <c r="K13" s="14" t="s">
        <v>1595</v>
      </c>
      <c r="L13" s="61" t="s">
        <v>1596</v>
      </c>
      <c r="M13" s="61" t="s">
        <v>231</v>
      </c>
      <c r="N13" s="61" t="s">
        <v>1581</v>
      </c>
      <c r="O13" s="61">
        <v>40920</v>
      </c>
      <c r="P13" s="85" t="s">
        <v>503</v>
      </c>
      <c r="Q13" s="86" t="s">
        <v>503</v>
      </c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1553</v>
      </c>
      <c r="F14" s="61" t="s">
        <v>1554</v>
      </c>
      <c r="G14" s="61" t="s">
        <v>175</v>
      </c>
      <c r="H14" s="61" t="s">
        <v>425</v>
      </c>
      <c r="I14" s="61">
        <v>40931</v>
      </c>
      <c r="J14" s="14" t="s">
        <v>1597</v>
      </c>
      <c r="K14" s="14" t="s">
        <v>28</v>
      </c>
      <c r="L14" s="61" t="s">
        <v>1598</v>
      </c>
      <c r="M14" s="61" t="s">
        <v>391</v>
      </c>
      <c r="N14" s="61" t="s">
        <v>1599</v>
      </c>
      <c r="O14" s="61">
        <v>40932</v>
      </c>
      <c r="P14" s="85" t="s">
        <v>503</v>
      </c>
      <c r="Q14" s="86" t="s">
        <v>503</v>
      </c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1553</v>
      </c>
      <c r="F15" s="61" t="s">
        <v>1554</v>
      </c>
      <c r="G15" s="61" t="s">
        <v>176</v>
      </c>
      <c r="H15" s="61" t="s">
        <v>426</v>
      </c>
      <c r="I15" s="61">
        <v>40903</v>
      </c>
      <c r="J15" s="14" t="s">
        <v>1600</v>
      </c>
      <c r="K15" s="14" t="s">
        <v>30</v>
      </c>
      <c r="L15" s="61" t="s">
        <v>1601</v>
      </c>
      <c r="M15" s="61" t="s">
        <v>392</v>
      </c>
      <c r="N15" s="61" t="s">
        <v>1602</v>
      </c>
      <c r="O15" s="61">
        <v>40905</v>
      </c>
      <c r="P15" s="85" t="s">
        <v>503</v>
      </c>
      <c r="Q15" s="86" t="s">
        <v>503</v>
      </c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1553</v>
      </c>
      <c r="F16" s="61" t="s">
        <v>1554</v>
      </c>
      <c r="G16" s="61" t="s">
        <v>177</v>
      </c>
      <c r="H16" s="61" t="s">
        <v>427</v>
      </c>
      <c r="I16" s="61">
        <v>40921</v>
      </c>
      <c r="J16" s="14" t="s">
        <v>1603</v>
      </c>
      <c r="K16" s="14" t="s">
        <v>32</v>
      </c>
      <c r="L16" s="61" t="s">
        <v>1604</v>
      </c>
      <c r="M16" s="61" t="s">
        <v>243</v>
      </c>
      <c r="N16" s="61" t="s">
        <v>695</v>
      </c>
      <c r="O16" s="61">
        <v>40921</v>
      </c>
      <c r="P16" s="85" t="s">
        <v>503</v>
      </c>
      <c r="Q16" s="86" t="s">
        <v>503</v>
      </c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1553</v>
      </c>
      <c r="F17" s="61" t="s">
        <v>1554</v>
      </c>
      <c r="G17" s="61" t="s">
        <v>178</v>
      </c>
      <c r="H17" s="61" t="s">
        <v>1605</v>
      </c>
      <c r="I17" s="61">
        <v>40917</v>
      </c>
      <c r="J17" s="14" t="s">
        <v>1606</v>
      </c>
      <c r="K17" s="14" t="s">
        <v>34</v>
      </c>
      <c r="L17" s="61" t="s">
        <v>1607</v>
      </c>
      <c r="M17" s="61" t="s">
        <v>260</v>
      </c>
      <c r="N17" s="61" t="s">
        <v>1608</v>
      </c>
      <c r="O17" s="61">
        <v>40919</v>
      </c>
      <c r="P17" s="85" t="s">
        <v>503</v>
      </c>
      <c r="Q17" s="86" t="s">
        <v>503</v>
      </c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1553</v>
      </c>
      <c r="F18" s="61" t="s">
        <v>1554</v>
      </c>
      <c r="G18" s="61" t="s">
        <v>179</v>
      </c>
      <c r="H18" s="61" t="s">
        <v>428</v>
      </c>
      <c r="I18" s="61">
        <v>40926</v>
      </c>
      <c r="J18" s="14" t="s">
        <v>1609</v>
      </c>
      <c r="K18" s="14" t="s">
        <v>36</v>
      </c>
      <c r="L18" s="61" t="s">
        <v>1610</v>
      </c>
      <c r="M18" s="61" t="s">
        <v>235</v>
      </c>
      <c r="N18" s="61" t="s">
        <v>1608</v>
      </c>
      <c r="O18" s="61">
        <v>40926</v>
      </c>
      <c r="P18" s="85" t="s">
        <v>503</v>
      </c>
      <c r="Q18" s="86" t="s">
        <v>503</v>
      </c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1553</v>
      </c>
      <c r="F19" s="61" t="s">
        <v>1554</v>
      </c>
      <c r="G19" s="61" t="s">
        <v>180</v>
      </c>
      <c r="H19" s="61" t="s">
        <v>429</v>
      </c>
      <c r="I19" s="61">
        <v>40917</v>
      </c>
      <c r="J19" s="14" t="s">
        <v>1611</v>
      </c>
      <c r="K19" s="14" t="s">
        <v>38</v>
      </c>
      <c r="L19" s="61" t="s">
        <v>1612</v>
      </c>
      <c r="M19" s="61" t="s">
        <v>249</v>
      </c>
      <c r="N19" s="61" t="s">
        <v>1571</v>
      </c>
      <c r="O19" s="61">
        <v>40918</v>
      </c>
      <c r="P19" s="85" t="s">
        <v>503</v>
      </c>
      <c r="Q19" s="86" t="s">
        <v>503</v>
      </c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1553</v>
      </c>
      <c r="F20" s="61" t="s">
        <v>1554</v>
      </c>
      <c r="G20" s="61" t="s">
        <v>181</v>
      </c>
      <c r="H20" s="61" t="s">
        <v>1613</v>
      </c>
      <c r="I20" s="61">
        <v>40913</v>
      </c>
      <c r="J20" s="14" t="s">
        <v>1614</v>
      </c>
      <c r="K20" s="14" t="s">
        <v>40</v>
      </c>
      <c r="L20" s="61" t="s">
        <v>1615</v>
      </c>
      <c r="M20" s="61" t="s">
        <v>393</v>
      </c>
      <c r="N20" s="61" t="s">
        <v>1616</v>
      </c>
      <c r="O20" s="61">
        <v>40926</v>
      </c>
      <c r="P20" s="85" t="s">
        <v>503</v>
      </c>
      <c r="Q20" s="86" t="s">
        <v>503</v>
      </c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1553</v>
      </c>
      <c r="F21" s="61" t="s">
        <v>1554</v>
      </c>
      <c r="G21" s="61" t="s">
        <v>182</v>
      </c>
      <c r="H21" s="61" t="s">
        <v>430</v>
      </c>
      <c r="I21" s="61">
        <v>40917</v>
      </c>
      <c r="J21" s="14" t="s">
        <v>1617</v>
      </c>
      <c r="K21" s="14" t="s">
        <v>42</v>
      </c>
      <c r="L21" s="61" t="s">
        <v>1618</v>
      </c>
      <c r="M21" s="61" t="s">
        <v>226</v>
      </c>
      <c r="N21" s="61" t="s">
        <v>1581</v>
      </c>
      <c r="O21" s="61">
        <v>40914</v>
      </c>
      <c r="P21" s="85" t="s">
        <v>503</v>
      </c>
      <c r="Q21" s="86" t="s">
        <v>503</v>
      </c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41080</v>
      </c>
      <c r="E22" s="61" t="s">
        <v>1553</v>
      </c>
      <c r="F22" s="61" t="s">
        <v>1554</v>
      </c>
      <c r="G22" s="61" t="s">
        <v>212</v>
      </c>
      <c r="H22" s="61" t="s">
        <v>454</v>
      </c>
      <c r="I22" s="61">
        <v>41086</v>
      </c>
      <c r="J22" s="14" t="s">
        <v>1620</v>
      </c>
      <c r="K22" s="14" t="s">
        <v>100</v>
      </c>
      <c r="L22" s="61" t="s">
        <v>4116</v>
      </c>
      <c r="M22" s="86" t="s">
        <v>4859</v>
      </c>
      <c r="N22" s="86" t="s">
        <v>1578</v>
      </c>
      <c r="O22" s="86">
        <v>41086</v>
      </c>
      <c r="P22" s="14" t="s">
        <v>683</v>
      </c>
      <c r="Q22" s="86" t="s">
        <v>503</v>
      </c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1553</v>
      </c>
      <c r="F23" s="61" t="s">
        <v>1554</v>
      </c>
      <c r="G23" s="61" t="s">
        <v>203</v>
      </c>
      <c r="H23" s="61" t="s">
        <v>447</v>
      </c>
      <c r="I23" s="61">
        <v>40924</v>
      </c>
      <c r="J23" s="14" t="s">
        <v>1621</v>
      </c>
      <c r="K23" s="14" t="s">
        <v>83</v>
      </c>
      <c r="L23" s="61" t="s">
        <v>1622</v>
      </c>
      <c r="M23" s="61" t="s">
        <v>241</v>
      </c>
      <c r="N23" s="61" t="s">
        <v>1616</v>
      </c>
      <c r="O23" s="61">
        <v>40925</v>
      </c>
      <c r="P23" s="85" t="s">
        <v>503</v>
      </c>
      <c r="Q23" s="86" t="s">
        <v>503</v>
      </c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1553</v>
      </c>
      <c r="F24" s="61" t="s">
        <v>1563</v>
      </c>
      <c r="G24" s="61" t="s">
        <v>204</v>
      </c>
      <c r="H24" s="61" t="s">
        <v>448</v>
      </c>
      <c r="I24" s="61">
        <v>40968</v>
      </c>
      <c r="J24" s="14" t="s">
        <v>1623</v>
      </c>
      <c r="K24" s="14" t="s">
        <v>85</v>
      </c>
      <c r="L24" s="61" t="s">
        <v>1624</v>
      </c>
      <c r="M24" s="61" t="s">
        <v>2474</v>
      </c>
      <c r="N24" s="61" t="s">
        <v>1679</v>
      </c>
      <c r="O24" s="61">
        <v>40991</v>
      </c>
      <c r="P24" s="14" t="s">
        <v>683</v>
      </c>
      <c r="Q24" s="86" t="s">
        <v>503</v>
      </c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1553</v>
      </c>
      <c r="F25" s="61" t="s">
        <v>1554</v>
      </c>
      <c r="G25" s="61" t="s">
        <v>205</v>
      </c>
      <c r="H25" s="61" t="s">
        <v>449</v>
      </c>
      <c r="I25" s="61">
        <v>40898</v>
      </c>
      <c r="J25" s="14" t="s">
        <v>1625</v>
      </c>
      <c r="K25" s="14" t="s">
        <v>87</v>
      </c>
      <c r="L25" s="61" t="s">
        <v>1626</v>
      </c>
      <c r="M25" s="61" t="s">
        <v>255</v>
      </c>
      <c r="N25" s="61" t="s">
        <v>1627</v>
      </c>
      <c r="O25" s="61">
        <v>40905</v>
      </c>
      <c r="P25" s="85" t="s">
        <v>503</v>
      </c>
      <c r="Q25" s="86" t="s">
        <v>503</v>
      </c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1553</v>
      </c>
      <c r="F26" s="61" t="s">
        <v>1563</v>
      </c>
      <c r="G26" s="61" t="s">
        <v>206</v>
      </c>
      <c r="H26" s="61" t="s">
        <v>2475</v>
      </c>
      <c r="I26" s="61">
        <v>40995</v>
      </c>
      <c r="J26" s="14" t="s">
        <v>1628</v>
      </c>
      <c r="K26" s="14" t="s">
        <v>89</v>
      </c>
      <c r="L26" s="61" t="s">
        <v>1629</v>
      </c>
      <c r="M26" s="61" t="s">
        <v>2502</v>
      </c>
      <c r="N26" s="61" t="s">
        <v>1719</v>
      </c>
      <c r="O26" s="61">
        <v>40998</v>
      </c>
      <c r="P26" s="85" t="s">
        <v>503</v>
      </c>
      <c r="Q26" s="86" t="s">
        <v>503</v>
      </c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1553</v>
      </c>
      <c r="F27" s="61" t="s">
        <v>1554</v>
      </c>
      <c r="G27" s="61" t="s">
        <v>207</v>
      </c>
      <c r="H27" s="61" t="s">
        <v>450</v>
      </c>
      <c r="I27" s="61">
        <v>40924</v>
      </c>
      <c r="J27" s="14" t="s">
        <v>1630</v>
      </c>
      <c r="K27" s="14" t="s">
        <v>91</v>
      </c>
      <c r="L27" s="61" t="s">
        <v>1631</v>
      </c>
      <c r="M27" s="61" t="s">
        <v>399</v>
      </c>
      <c r="N27" s="61" t="s">
        <v>1584</v>
      </c>
      <c r="O27" s="61">
        <v>40925</v>
      </c>
      <c r="P27" s="85" t="s">
        <v>503</v>
      </c>
      <c r="Q27" s="86" t="s">
        <v>503</v>
      </c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1553</v>
      </c>
      <c r="F28" s="61" t="s">
        <v>1554</v>
      </c>
      <c r="G28" s="61" t="s">
        <v>208</v>
      </c>
      <c r="H28" s="61" t="s">
        <v>451</v>
      </c>
      <c r="I28" s="61">
        <v>40900</v>
      </c>
      <c r="J28" s="14" t="s">
        <v>1632</v>
      </c>
      <c r="K28" s="14" t="s">
        <v>93</v>
      </c>
      <c r="L28" s="61" t="s">
        <v>1633</v>
      </c>
      <c r="M28" s="61" t="s">
        <v>247</v>
      </c>
      <c r="N28" s="61" t="s">
        <v>1634</v>
      </c>
      <c r="O28" s="61">
        <v>40905</v>
      </c>
      <c r="P28" s="85" t="s">
        <v>503</v>
      </c>
      <c r="Q28" s="86" t="s">
        <v>503</v>
      </c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1553</v>
      </c>
      <c r="F29" s="61" t="s">
        <v>1554</v>
      </c>
      <c r="G29" s="61" t="s">
        <v>209</v>
      </c>
      <c r="H29" s="61" t="s">
        <v>452</v>
      </c>
      <c r="I29" s="61">
        <v>40921</v>
      </c>
      <c r="J29" s="14" t="s">
        <v>1635</v>
      </c>
      <c r="K29" s="14" t="s">
        <v>95</v>
      </c>
      <c r="L29" s="61" t="s">
        <v>1636</v>
      </c>
      <c r="M29" s="61" t="s">
        <v>400</v>
      </c>
      <c r="N29" s="61" t="s">
        <v>1637</v>
      </c>
      <c r="O29" s="61">
        <v>40924</v>
      </c>
      <c r="P29" s="85" t="s">
        <v>503</v>
      </c>
      <c r="Q29" s="86" t="s">
        <v>503</v>
      </c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1553</v>
      </c>
      <c r="F30" s="61" t="s">
        <v>1554</v>
      </c>
      <c r="G30" s="61" t="s">
        <v>210</v>
      </c>
      <c r="H30" s="61" t="s">
        <v>1638</v>
      </c>
      <c r="I30" s="61">
        <v>40912</v>
      </c>
      <c r="J30" s="14" t="s">
        <v>1639</v>
      </c>
      <c r="K30" s="14" t="s">
        <v>97</v>
      </c>
      <c r="L30" s="61" t="s">
        <v>1640</v>
      </c>
      <c r="M30" s="61" t="s">
        <v>254</v>
      </c>
      <c r="N30" s="61" t="s">
        <v>1641</v>
      </c>
      <c r="O30" s="61">
        <v>40913</v>
      </c>
      <c r="P30" s="85" t="s">
        <v>503</v>
      </c>
      <c r="Q30" s="86" t="s">
        <v>503</v>
      </c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1553</v>
      </c>
      <c r="F31" s="61" t="s">
        <v>1554</v>
      </c>
      <c r="G31" s="61" t="s">
        <v>211</v>
      </c>
      <c r="H31" s="61" t="s">
        <v>453</v>
      </c>
      <c r="I31" s="61">
        <v>40933</v>
      </c>
      <c r="J31" s="14" t="s">
        <v>1642</v>
      </c>
      <c r="K31" s="14" t="s">
        <v>1643</v>
      </c>
      <c r="L31" s="61" t="s">
        <v>1644</v>
      </c>
      <c r="M31" s="61" t="s">
        <v>401</v>
      </c>
      <c r="N31" s="61" t="s">
        <v>1645</v>
      </c>
      <c r="O31" s="61">
        <v>40932</v>
      </c>
      <c r="P31" s="85" t="s">
        <v>503</v>
      </c>
      <c r="Q31" s="86" t="s">
        <v>503</v>
      </c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1553</v>
      </c>
      <c r="F32" s="61" t="s">
        <v>1554</v>
      </c>
      <c r="G32" s="61" t="s">
        <v>222</v>
      </c>
      <c r="H32" s="61" t="s">
        <v>460</v>
      </c>
      <c r="I32" s="61">
        <v>40996</v>
      </c>
      <c r="J32" s="14" t="s">
        <v>1646</v>
      </c>
      <c r="K32" s="14" t="s">
        <v>117</v>
      </c>
      <c r="L32" s="61" t="s">
        <v>1647</v>
      </c>
      <c r="M32" s="61" t="s">
        <v>2503</v>
      </c>
      <c r="N32" s="61" t="s">
        <v>1574</v>
      </c>
      <c r="O32" s="61">
        <v>40998</v>
      </c>
      <c r="P32" s="85" t="s">
        <v>503</v>
      </c>
      <c r="Q32" s="86" t="s">
        <v>503</v>
      </c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1553</v>
      </c>
      <c r="F33" s="61" t="s">
        <v>1554</v>
      </c>
      <c r="G33" s="61" t="s">
        <v>213</v>
      </c>
      <c r="H33" s="61" t="s">
        <v>455</v>
      </c>
      <c r="I33" s="61">
        <v>40919</v>
      </c>
      <c r="J33" s="14" t="s">
        <v>1648</v>
      </c>
      <c r="K33" s="14" t="s">
        <v>102</v>
      </c>
      <c r="L33" s="61" t="s">
        <v>1649</v>
      </c>
      <c r="M33" s="61" t="s">
        <v>244</v>
      </c>
      <c r="N33" s="61" t="s">
        <v>1584</v>
      </c>
      <c r="O33" s="61">
        <v>40919</v>
      </c>
      <c r="P33" s="85" t="s">
        <v>503</v>
      </c>
      <c r="Q33" s="86" t="s">
        <v>503</v>
      </c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1553</v>
      </c>
      <c r="F34" s="61" t="s">
        <v>1554</v>
      </c>
      <c r="G34" s="61" t="s">
        <v>214</v>
      </c>
      <c r="H34" s="61" t="s">
        <v>456</v>
      </c>
      <c r="I34" s="61">
        <v>40918</v>
      </c>
      <c r="J34" s="14" t="s">
        <v>1650</v>
      </c>
      <c r="K34" s="14" t="s">
        <v>104</v>
      </c>
      <c r="L34" s="61" t="s">
        <v>1651</v>
      </c>
      <c r="M34" s="61" t="s">
        <v>239</v>
      </c>
      <c r="N34" s="61" t="s">
        <v>1584</v>
      </c>
      <c r="O34" s="61">
        <v>40918</v>
      </c>
      <c r="P34" s="85" t="s">
        <v>503</v>
      </c>
      <c r="Q34" s="86" t="s">
        <v>503</v>
      </c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1553</v>
      </c>
      <c r="F35" s="61" t="s">
        <v>1554</v>
      </c>
      <c r="G35" s="61" t="s">
        <v>215</v>
      </c>
      <c r="H35" s="61" t="s">
        <v>457</v>
      </c>
      <c r="I35" s="61">
        <v>40931</v>
      </c>
      <c r="J35" s="14" t="s">
        <v>1652</v>
      </c>
      <c r="K35" s="14" t="s">
        <v>1653</v>
      </c>
      <c r="L35" s="61" t="s">
        <v>1654</v>
      </c>
      <c r="M35" s="61" t="s">
        <v>237</v>
      </c>
      <c r="N35" s="61" t="s">
        <v>1634</v>
      </c>
      <c r="O35" s="61">
        <v>40934</v>
      </c>
      <c r="P35" s="85" t="s">
        <v>503</v>
      </c>
      <c r="Q35" s="86" t="s">
        <v>503</v>
      </c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1553</v>
      </c>
      <c r="F36" s="61" t="s">
        <v>1554</v>
      </c>
      <c r="G36" s="61" t="s">
        <v>216</v>
      </c>
      <c r="H36" s="61" t="s">
        <v>1655</v>
      </c>
      <c r="I36" s="61">
        <v>40921</v>
      </c>
      <c r="J36" s="14" t="s">
        <v>1656</v>
      </c>
      <c r="K36" s="14" t="s">
        <v>675</v>
      </c>
      <c r="L36" s="61" t="s">
        <v>1657</v>
      </c>
      <c r="M36" s="61" t="s">
        <v>402</v>
      </c>
      <c r="N36" s="61" t="s">
        <v>1658</v>
      </c>
      <c r="O36" s="61">
        <v>40921</v>
      </c>
      <c r="P36" s="85" t="s">
        <v>503</v>
      </c>
      <c r="Q36" s="86" t="s">
        <v>503</v>
      </c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1553</v>
      </c>
      <c r="F37" s="61" t="s">
        <v>1554</v>
      </c>
      <c r="G37" s="61" t="s">
        <v>217</v>
      </c>
      <c r="H37" s="61" t="s">
        <v>1659</v>
      </c>
      <c r="I37" s="61">
        <v>40920</v>
      </c>
      <c r="J37" s="14" t="s">
        <v>1660</v>
      </c>
      <c r="K37" s="14" t="s">
        <v>108</v>
      </c>
      <c r="L37" s="61" t="s">
        <v>1661</v>
      </c>
      <c r="M37" s="61" t="s">
        <v>403</v>
      </c>
      <c r="N37" s="61" t="s">
        <v>692</v>
      </c>
      <c r="O37" s="61">
        <v>40921</v>
      </c>
      <c r="P37" s="85" t="s">
        <v>503</v>
      </c>
      <c r="Q37" s="86" t="s">
        <v>503</v>
      </c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1553</v>
      </c>
      <c r="F38" s="61" t="s">
        <v>1554</v>
      </c>
      <c r="G38" s="61" t="s">
        <v>218</v>
      </c>
      <c r="H38" s="61" t="s">
        <v>458</v>
      </c>
      <c r="I38" s="61">
        <v>40942</v>
      </c>
      <c r="J38" s="14" t="s">
        <v>1662</v>
      </c>
      <c r="K38" s="14" t="s">
        <v>110</v>
      </c>
      <c r="L38" s="61" t="s">
        <v>1663</v>
      </c>
      <c r="M38" s="61" t="s">
        <v>1664</v>
      </c>
      <c r="N38" s="61" t="s">
        <v>1561</v>
      </c>
      <c r="O38" s="61">
        <v>40946</v>
      </c>
      <c r="P38" s="85" t="s">
        <v>503</v>
      </c>
      <c r="Q38" s="86" t="s">
        <v>503</v>
      </c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1553</v>
      </c>
      <c r="F39" s="61" t="s">
        <v>1554</v>
      </c>
      <c r="G39" s="61" t="s">
        <v>219</v>
      </c>
      <c r="H39" s="61" t="s">
        <v>1665</v>
      </c>
      <c r="I39" s="61">
        <v>40934</v>
      </c>
      <c r="J39" s="14" t="s">
        <v>1666</v>
      </c>
      <c r="K39" s="14" t="s">
        <v>1667</v>
      </c>
      <c r="L39" s="61" t="s">
        <v>1668</v>
      </c>
      <c r="M39" s="61" t="s">
        <v>404</v>
      </c>
      <c r="N39" s="61" t="s">
        <v>1574</v>
      </c>
      <c r="O39" s="61">
        <v>40935</v>
      </c>
      <c r="P39" s="85" t="s">
        <v>503</v>
      </c>
      <c r="Q39" s="86" t="s">
        <v>503</v>
      </c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1553</v>
      </c>
      <c r="F40" s="61" t="s">
        <v>1554</v>
      </c>
      <c r="G40" s="61" t="s">
        <v>220</v>
      </c>
      <c r="H40" s="61" t="s">
        <v>1669</v>
      </c>
      <c r="I40" s="61">
        <v>40913</v>
      </c>
      <c r="J40" s="14" t="s">
        <v>1670</v>
      </c>
      <c r="K40" s="14" t="s">
        <v>113</v>
      </c>
      <c r="L40" s="61" t="s">
        <v>1671</v>
      </c>
      <c r="M40" s="61" t="s">
        <v>261</v>
      </c>
      <c r="N40" s="61" t="s">
        <v>1672</v>
      </c>
      <c r="O40" s="61">
        <v>40910</v>
      </c>
      <c r="P40" s="85" t="s">
        <v>503</v>
      </c>
      <c r="Q40" s="86" t="s">
        <v>503</v>
      </c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1553</v>
      </c>
      <c r="F41" s="61" t="s">
        <v>1554</v>
      </c>
      <c r="G41" s="61" t="s">
        <v>221</v>
      </c>
      <c r="H41" s="61" t="s">
        <v>459</v>
      </c>
      <c r="I41" s="61">
        <v>40904</v>
      </c>
      <c r="J41" s="14" t="s">
        <v>1673</v>
      </c>
      <c r="K41" s="14" t="s">
        <v>115</v>
      </c>
      <c r="L41" s="61" t="s">
        <v>1674</v>
      </c>
      <c r="M41" s="61" t="s">
        <v>228</v>
      </c>
      <c r="N41" s="61" t="s">
        <v>1675</v>
      </c>
      <c r="O41" s="61">
        <v>40905</v>
      </c>
      <c r="P41" s="85" t="s">
        <v>503</v>
      </c>
      <c r="Q41" s="86" t="s">
        <v>503</v>
      </c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1553</v>
      </c>
      <c r="F42" s="61" t="s">
        <v>1563</v>
      </c>
      <c r="G42" s="61" t="s">
        <v>192</v>
      </c>
      <c r="H42" s="61" t="s">
        <v>437</v>
      </c>
      <c r="I42" s="61">
        <v>40962</v>
      </c>
      <c r="J42" s="14" t="s">
        <v>1676</v>
      </c>
      <c r="K42" s="14" t="s">
        <v>61</v>
      </c>
      <c r="L42" s="61" t="s">
        <v>1677</v>
      </c>
      <c r="M42" s="61" t="s">
        <v>1678</v>
      </c>
      <c r="N42" s="61" t="s">
        <v>1679</v>
      </c>
      <c r="O42" s="61">
        <v>40973</v>
      </c>
      <c r="P42" s="14" t="s">
        <v>683</v>
      </c>
      <c r="Q42" s="86" t="s">
        <v>503</v>
      </c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1553</v>
      </c>
      <c r="F43" s="61" t="s">
        <v>1554</v>
      </c>
      <c r="G43" s="61" t="s">
        <v>183</v>
      </c>
      <c r="H43" s="61" t="s">
        <v>431</v>
      </c>
      <c r="I43" s="61">
        <v>40904</v>
      </c>
      <c r="J43" s="14" t="s">
        <v>1680</v>
      </c>
      <c r="K43" s="14" t="s">
        <v>44</v>
      </c>
      <c r="L43" s="61" t="s">
        <v>1681</v>
      </c>
      <c r="M43" s="61" t="s">
        <v>268</v>
      </c>
      <c r="N43" s="61" t="s">
        <v>1616</v>
      </c>
      <c r="O43" s="61">
        <v>40905</v>
      </c>
      <c r="P43" s="85" t="s">
        <v>503</v>
      </c>
      <c r="Q43" s="86" t="s">
        <v>503</v>
      </c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1553</v>
      </c>
      <c r="F44" s="61" t="s">
        <v>1554</v>
      </c>
      <c r="G44" s="61" t="s">
        <v>184</v>
      </c>
      <c r="H44" s="61" t="s">
        <v>432</v>
      </c>
      <c r="I44" s="61">
        <v>40904</v>
      </c>
      <c r="J44" s="14" t="s">
        <v>1682</v>
      </c>
      <c r="K44" s="14" t="s">
        <v>46</v>
      </c>
      <c r="L44" s="61" t="s">
        <v>1683</v>
      </c>
      <c r="M44" s="61" t="s">
        <v>233</v>
      </c>
      <c r="N44" s="61" t="s">
        <v>1684</v>
      </c>
      <c r="O44" s="61">
        <v>40905</v>
      </c>
      <c r="P44" s="85" t="s">
        <v>503</v>
      </c>
      <c r="Q44" s="86" t="s">
        <v>503</v>
      </c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1553</v>
      </c>
      <c r="F45" s="61" t="s">
        <v>1554</v>
      </c>
      <c r="G45" s="61" t="s">
        <v>185</v>
      </c>
      <c r="H45" s="61" t="s">
        <v>2305</v>
      </c>
      <c r="I45" s="61">
        <v>40989</v>
      </c>
      <c r="J45" s="14" t="s">
        <v>1685</v>
      </c>
      <c r="K45" s="14" t="s">
        <v>48</v>
      </c>
      <c r="L45" s="61" t="s">
        <v>1686</v>
      </c>
      <c r="M45" s="61" t="s">
        <v>2462</v>
      </c>
      <c r="N45" s="61" t="s">
        <v>2463</v>
      </c>
      <c r="O45" s="61">
        <v>40989</v>
      </c>
      <c r="P45" s="85" t="s">
        <v>690</v>
      </c>
      <c r="Q45" s="86" t="s">
        <v>503</v>
      </c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1553</v>
      </c>
      <c r="F46" s="61" t="s">
        <v>1554</v>
      </c>
      <c r="G46" s="61" t="s">
        <v>186</v>
      </c>
      <c r="H46" s="61" t="s">
        <v>433</v>
      </c>
      <c r="I46" s="61">
        <v>40935</v>
      </c>
      <c r="J46" s="14" t="s">
        <v>1687</v>
      </c>
      <c r="K46" s="14" t="s">
        <v>50</v>
      </c>
      <c r="L46" s="61" t="s">
        <v>1687</v>
      </c>
      <c r="M46" s="61" t="s">
        <v>394</v>
      </c>
      <c r="N46" s="61" t="s">
        <v>1574</v>
      </c>
      <c r="O46" s="61">
        <v>40938</v>
      </c>
      <c r="P46" s="85" t="s">
        <v>503</v>
      </c>
      <c r="Q46" s="86" t="s">
        <v>503</v>
      </c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40918</v>
      </c>
      <c r="E47" s="61" t="s">
        <v>1562</v>
      </c>
      <c r="F47" s="61" t="s">
        <v>1554</v>
      </c>
      <c r="G47" s="61" t="s">
        <v>187</v>
      </c>
      <c r="H47" s="86" t="s">
        <v>503</v>
      </c>
      <c r="I47" s="86" t="s">
        <v>503</v>
      </c>
      <c r="J47" s="14" t="s">
        <v>1688</v>
      </c>
      <c r="K47" s="14" t="s">
        <v>52</v>
      </c>
      <c r="L47" s="61" t="s">
        <v>1689</v>
      </c>
      <c r="M47" s="86" t="s">
        <v>503</v>
      </c>
      <c r="N47" s="86" t="s">
        <v>503</v>
      </c>
      <c r="O47" s="86" t="s">
        <v>503</v>
      </c>
      <c r="P47" s="85" t="s">
        <v>684</v>
      </c>
      <c r="Q47" s="86" t="s">
        <v>503</v>
      </c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1553</v>
      </c>
      <c r="F48" s="61" t="s">
        <v>1554</v>
      </c>
      <c r="G48" s="61" t="s">
        <v>188</v>
      </c>
      <c r="H48" s="61" t="s">
        <v>434</v>
      </c>
      <c r="I48" s="61">
        <v>40927</v>
      </c>
      <c r="J48" s="14" t="s">
        <v>1690</v>
      </c>
      <c r="K48" s="14" t="s">
        <v>1691</v>
      </c>
      <c r="L48" s="61" t="s">
        <v>1692</v>
      </c>
      <c r="M48" s="61" t="s">
        <v>230</v>
      </c>
      <c r="N48" s="61" t="s">
        <v>1634</v>
      </c>
      <c r="O48" s="61">
        <v>40927</v>
      </c>
      <c r="P48" s="85" t="s">
        <v>503</v>
      </c>
      <c r="Q48" s="86" t="s">
        <v>503</v>
      </c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1553</v>
      </c>
      <c r="F49" s="61" t="s">
        <v>1554</v>
      </c>
      <c r="G49" s="61" t="s">
        <v>189</v>
      </c>
      <c r="H49" s="61" t="s">
        <v>435</v>
      </c>
      <c r="I49" s="61">
        <v>40931</v>
      </c>
      <c r="J49" s="14" t="s">
        <v>1693</v>
      </c>
      <c r="K49" s="14" t="s">
        <v>55</v>
      </c>
      <c r="L49" s="61" t="s">
        <v>1694</v>
      </c>
      <c r="M49" s="61" t="s">
        <v>229</v>
      </c>
      <c r="N49" s="61" t="s">
        <v>1684</v>
      </c>
      <c r="O49" s="61">
        <v>40932</v>
      </c>
      <c r="P49" s="85" t="s">
        <v>503</v>
      </c>
      <c r="Q49" s="86" t="s">
        <v>503</v>
      </c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1553</v>
      </c>
      <c r="F50" s="61" t="s">
        <v>1554</v>
      </c>
      <c r="G50" s="61" t="s">
        <v>190</v>
      </c>
      <c r="H50" s="86" t="s">
        <v>4673</v>
      </c>
      <c r="I50" s="86">
        <v>41081</v>
      </c>
      <c r="J50" s="14" t="s">
        <v>1695</v>
      </c>
      <c r="K50" s="14" t="s">
        <v>57</v>
      </c>
      <c r="L50" s="61" t="s">
        <v>1696</v>
      </c>
      <c r="M50" s="86" t="s">
        <v>4674</v>
      </c>
      <c r="N50" s="86" t="s">
        <v>3305</v>
      </c>
      <c r="O50" s="86">
        <v>41082</v>
      </c>
      <c r="P50" s="85" t="s">
        <v>689</v>
      </c>
      <c r="Q50" s="86" t="s">
        <v>503</v>
      </c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1553</v>
      </c>
      <c r="F51" s="61" t="s">
        <v>1554</v>
      </c>
      <c r="G51" s="61" t="s">
        <v>191</v>
      </c>
      <c r="H51" s="61" t="s">
        <v>436</v>
      </c>
      <c r="I51" s="61">
        <v>40931</v>
      </c>
      <c r="J51" s="14" t="s">
        <v>1697</v>
      </c>
      <c r="K51" s="14" t="s">
        <v>59</v>
      </c>
      <c r="L51" s="61" t="s">
        <v>1698</v>
      </c>
      <c r="M51" s="61" t="s">
        <v>395</v>
      </c>
      <c r="N51" s="61" t="s">
        <v>1616</v>
      </c>
      <c r="O51" s="61">
        <v>40932</v>
      </c>
      <c r="P51" s="85" t="s">
        <v>503</v>
      </c>
      <c r="Q51" s="86" t="s">
        <v>503</v>
      </c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1553</v>
      </c>
      <c r="F52" s="61" t="s">
        <v>1554</v>
      </c>
      <c r="G52" s="61" t="s">
        <v>202</v>
      </c>
      <c r="H52" s="61" t="s">
        <v>446</v>
      </c>
      <c r="I52" s="61">
        <v>40920</v>
      </c>
      <c r="J52" s="14" t="s">
        <v>1699</v>
      </c>
      <c r="K52" s="14" t="s">
        <v>81</v>
      </c>
      <c r="L52" s="61" t="s">
        <v>1700</v>
      </c>
      <c r="M52" s="61" t="s">
        <v>256</v>
      </c>
      <c r="N52" s="61" t="s">
        <v>1574</v>
      </c>
      <c r="O52" s="61">
        <v>40919</v>
      </c>
      <c r="P52" s="85" t="s">
        <v>503</v>
      </c>
      <c r="Q52" s="86" t="s">
        <v>503</v>
      </c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1553</v>
      </c>
      <c r="F53" s="61" t="s">
        <v>1554</v>
      </c>
      <c r="G53" s="61" t="s">
        <v>193</v>
      </c>
      <c r="H53" s="61" t="s">
        <v>438</v>
      </c>
      <c r="I53" s="61">
        <v>40934</v>
      </c>
      <c r="J53" s="14" t="s">
        <v>1701</v>
      </c>
      <c r="K53" s="14" t="s">
        <v>63</v>
      </c>
      <c r="L53" s="61" t="s">
        <v>1702</v>
      </c>
      <c r="M53" s="61" t="s">
        <v>396</v>
      </c>
      <c r="N53" s="61" t="s">
        <v>1571</v>
      </c>
      <c r="O53" s="61">
        <v>40934</v>
      </c>
      <c r="P53" s="85" t="s">
        <v>503</v>
      </c>
      <c r="Q53" s="86" t="s">
        <v>503</v>
      </c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1553</v>
      </c>
      <c r="F54" s="61" t="s">
        <v>1554</v>
      </c>
      <c r="G54" s="61" t="s">
        <v>195</v>
      </c>
      <c r="H54" s="61" t="s">
        <v>440</v>
      </c>
      <c r="I54" s="61">
        <v>40917</v>
      </c>
      <c r="J54" s="14" t="s">
        <v>1703</v>
      </c>
      <c r="K54" s="14" t="s">
        <v>67</v>
      </c>
      <c r="L54" s="61" t="s">
        <v>1704</v>
      </c>
      <c r="M54" s="61" t="s">
        <v>397</v>
      </c>
      <c r="N54" s="61" t="s">
        <v>1705</v>
      </c>
      <c r="O54" s="61">
        <v>40920</v>
      </c>
      <c r="P54" s="85" t="s">
        <v>503</v>
      </c>
      <c r="Q54" s="86" t="s">
        <v>503</v>
      </c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1553</v>
      </c>
      <c r="F55" s="61" t="s">
        <v>1554</v>
      </c>
      <c r="G55" s="61" t="s">
        <v>196</v>
      </c>
      <c r="H55" s="61" t="s">
        <v>441</v>
      </c>
      <c r="I55" s="61">
        <v>40917</v>
      </c>
      <c r="J55" s="14" t="s">
        <v>1706</v>
      </c>
      <c r="K55" s="14" t="s">
        <v>69</v>
      </c>
      <c r="L55" s="61" t="s">
        <v>1707</v>
      </c>
      <c r="M55" s="61" t="s">
        <v>258</v>
      </c>
      <c r="N55" s="61" t="s">
        <v>1708</v>
      </c>
      <c r="O55" s="61">
        <v>40918</v>
      </c>
      <c r="P55" s="85" t="s">
        <v>503</v>
      </c>
      <c r="Q55" s="86" t="s">
        <v>503</v>
      </c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41104</v>
      </c>
      <c r="E56" s="61" t="s">
        <v>1709</v>
      </c>
      <c r="F56" s="61" t="s">
        <v>1554</v>
      </c>
      <c r="G56" s="61" t="s">
        <v>197</v>
      </c>
      <c r="H56" s="86" t="s">
        <v>503</v>
      </c>
      <c r="I56" s="86" t="s">
        <v>503</v>
      </c>
      <c r="J56" s="14" t="s">
        <v>1710</v>
      </c>
      <c r="K56" s="14" t="s">
        <v>71</v>
      </c>
      <c r="L56" s="61" t="s">
        <v>4675</v>
      </c>
      <c r="M56" s="86" t="s">
        <v>503</v>
      </c>
      <c r="N56" s="86" t="s">
        <v>503</v>
      </c>
      <c r="O56" s="86" t="s">
        <v>503</v>
      </c>
      <c r="P56" s="85" t="s">
        <v>4579</v>
      </c>
      <c r="Q56" s="86" t="s">
        <v>503</v>
      </c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1553</v>
      </c>
      <c r="F57" s="61" t="s">
        <v>1554</v>
      </c>
      <c r="G57" s="61" t="s">
        <v>198</v>
      </c>
      <c r="H57" s="61" t="s">
        <v>442</v>
      </c>
      <c r="I57" s="61">
        <v>40932</v>
      </c>
      <c r="J57" s="14" t="s">
        <v>1711</v>
      </c>
      <c r="K57" s="14" t="s">
        <v>73</v>
      </c>
      <c r="L57" s="61" t="s">
        <v>1712</v>
      </c>
      <c r="M57" s="61" t="s">
        <v>242</v>
      </c>
      <c r="N57" s="61" t="s">
        <v>1616</v>
      </c>
      <c r="O57" s="61">
        <v>40934</v>
      </c>
      <c r="P57" s="85" t="s">
        <v>503</v>
      </c>
      <c r="Q57" s="86" t="s">
        <v>503</v>
      </c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1553</v>
      </c>
      <c r="F58" s="61" t="s">
        <v>1554</v>
      </c>
      <c r="G58" s="61" t="s">
        <v>199</v>
      </c>
      <c r="H58" s="61" t="s">
        <v>443</v>
      </c>
      <c r="I58" s="61">
        <v>40920</v>
      </c>
      <c r="J58" s="14" t="s">
        <v>1713</v>
      </c>
      <c r="K58" s="14" t="s">
        <v>75</v>
      </c>
      <c r="L58" s="61" t="s">
        <v>1714</v>
      </c>
      <c r="M58" s="61" t="s">
        <v>225</v>
      </c>
      <c r="N58" s="61" t="s">
        <v>1715</v>
      </c>
      <c r="O58" s="61">
        <v>40921</v>
      </c>
      <c r="P58" s="85" t="s">
        <v>503</v>
      </c>
      <c r="Q58" s="86" t="s">
        <v>503</v>
      </c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1553</v>
      </c>
      <c r="F59" s="61" t="s">
        <v>1563</v>
      </c>
      <c r="G59" s="61" t="s">
        <v>200</v>
      </c>
      <c r="H59" s="61" t="s">
        <v>444</v>
      </c>
      <c r="I59" s="61">
        <v>40970</v>
      </c>
      <c r="J59" s="14" t="s">
        <v>1716</v>
      </c>
      <c r="K59" s="14" t="s">
        <v>77</v>
      </c>
      <c r="L59" s="61" t="s">
        <v>1717</v>
      </c>
      <c r="M59" s="61" t="s">
        <v>1718</v>
      </c>
      <c r="N59" s="61" t="s">
        <v>1719</v>
      </c>
      <c r="O59" s="61">
        <v>40976</v>
      </c>
      <c r="P59" s="85" t="s">
        <v>503</v>
      </c>
      <c r="Q59" s="86" t="s">
        <v>503</v>
      </c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1553</v>
      </c>
      <c r="F60" s="61" t="s">
        <v>1554</v>
      </c>
      <c r="G60" s="61" t="s">
        <v>201</v>
      </c>
      <c r="H60" s="61" t="s">
        <v>445</v>
      </c>
      <c r="I60" s="61">
        <v>40917</v>
      </c>
      <c r="J60" s="14" t="s">
        <v>1720</v>
      </c>
      <c r="K60" s="14" t="s">
        <v>79</v>
      </c>
      <c r="L60" s="61" t="s">
        <v>1721</v>
      </c>
      <c r="M60" s="61" t="s">
        <v>251</v>
      </c>
      <c r="N60" s="61" t="s">
        <v>1722</v>
      </c>
      <c r="O60" s="61">
        <v>40919</v>
      </c>
      <c r="P60" s="85" t="s">
        <v>503</v>
      </c>
      <c r="Q60" s="86" t="s">
        <v>503</v>
      </c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1553</v>
      </c>
      <c r="F61" s="61" t="s">
        <v>1554</v>
      </c>
      <c r="G61" s="61" t="s">
        <v>194</v>
      </c>
      <c r="H61" s="61" t="s">
        <v>439</v>
      </c>
      <c r="I61" s="61">
        <v>40917</v>
      </c>
      <c r="J61" s="14" t="s">
        <v>1723</v>
      </c>
      <c r="K61" s="14" t="s">
        <v>65</v>
      </c>
      <c r="L61" s="61" t="s">
        <v>1724</v>
      </c>
      <c r="M61" s="61" t="s">
        <v>252</v>
      </c>
      <c r="N61" s="61" t="s">
        <v>1616</v>
      </c>
      <c r="O61" s="61">
        <v>40918</v>
      </c>
      <c r="P61" s="85" t="s">
        <v>503</v>
      </c>
      <c r="Q61" s="86" t="s">
        <v>503</v>
      </c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1553</v>
      </c>
      <c r="F62" s="61" t="s">
        <v>1554</v>
      </c>
      <c r="G62" s="61" t="s">
        <v>132</v>
      </c>
      <c r="H62" s="61" t="s">
        <v>485</v>
      </c>
      <c r="I62" s="61">
        <v>40935</v>
      </c>
      <c r="J62" s="14" t="s">
        <v>1725</v>
      </c>
      <c r="K62" s="14" t="s">
        <v>1726</v>
      </c>
      <c r="L62" s="61" t="s">
        <v>1727</v>
      </c>
      <c r="M62" s="61" t="s">
        <v>412</v>
      </c>
      <c r="N62" s="61" t="s">
        <v>1728</v>
      </c>
      <c r="O62" s="61">
        <v>40939</v>
      </c>
      <c r="P62" s="85" t="s">
        <v>503</v>
      </c>
      <c r="Q62" s="86" t="s">
        <v>503</v>
      </c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1553</v>
      </c>
      <c r="F63" s="61" t="s">
        <v>1554</v>
      </c>
      <c r="G63" s="61" t="s">
        <v>131</v>
      </c>
      <c r="H63" s="61" t="s">
        <v>484</v>
      </c>
      <c r="I63" s="61">
        <v>40920</v>
      </c>
      <c r="J63" s="14" t="s">
        <v>1729</v>
      </c>
      <c r="K63" s="14" t="s">
        <v>363</v>
      </c>
      <c r="L63" s="61" t="s">
        <v>1730</v>
      </c>
      <c r="M63" s="61" t="s">
        <v>411</v>
      </c>
      <c r="N63" s="61" t="s">
        <v>1731</v>
      </c>
      <c r="O63" s="61">
        <v>40920</v>
      </c>
      <c r="P63" s="85" t="s">
        <v>503</v>
      </c>
      <c r="Q63" s="86" t="s">
        <v>503</v>
      </c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1553</v>
      </c>
      <c r="F64" s="61" t="s">
        <v>1563</v>
      </c>
      <c r="G64" s="61" t="s">
        <v>130</v>
      </c>
      <c r="H64" s="61" t="s">
        <v>483</v>
      </c>
      <c r="I64" s="61">
        <v>40966</v>
      </c>
      <c r="J64" s="14" t="s">
        <v>1732</v>
      </c>
      <c r="K64" s="14" t="s">
        <v>345</v>
      </c>
      <c r="L64" s="61" t="s">
        <v>1733</v>
      </c>
      <c r="M64" s="61" t="s">
        <v>1734</v>
      </c>
      <c r="N64" s="61" t="s">
        <v>1679</v>
      </c>
      <c r="O64" s="61">
        <v>40974</v>
      </c>
      <c r="P64" s="85" t="s">
        <v>503</v>
      </c>
      <c r="Q64" s="86" t="s">
        <v>503</v>
      </c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1553</v>
      </c>
      <c r="F65" s="61" t="s">
        <v>1554</v>
      </c>
      <c r="G65" s="61" t="s">
        <v>129</v>
      </c>
      <c r="H65" s="61" t="s">
        <v>482</v>
      </c>
      <c r="I65" s="61">
        <v>40931</v>
      </c>
      <c r="J65" s="14" t="s">
        <v>1735</v>
      </c>
      <c r="K65" s="14" t="s">
        <v>375</v>
      </c>
      <c r="L65" s="61" t="s">
        <v>1736</v>
      </c>
      <c r="M65" s="61" t="s">
        <v>410</v>
      </c>
      <c r="N65" s="61" t="s">
        <v>1574</v>
      </c>
      <c r="O65" s="61">
        <v>40932</v>
      </c>
      <c r="P65" s="85" t="s">
        <v>503</v>
      </c>
      <c r="Q65" s="86" t="s">
        <v>503</v>
      </c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1553</v>
      </c>
      <c r="F66" s="61" t="s">
        <v>1554</v>
      </c>
      <c r="G66" s="61" t="s">
        <v>128</v>
      </c>
      <c r="H66" s="61" t="s">
        <v>481</v>
      </c>
      <c r="I66" s="61">
        <v>40903</v>
      </c>
      <c r="J66" s="14" t="s">
        <v>1735</v>
      </c>
      <c r="K66" s="14" t="s">
        <v>308</v>
      </c>
      <c r="L66" s="61" t="s">
        <v>1737</v>
      </c>
      <c r="M66" s="61" t="s">
        <v>236</v>
      </c>
      <c r="N66" s="61" t="s">
        <v>1658</v>
      </c>
      <c r="O66" s="61">
        <v>40904</v>
      </c>
      <c r="P66" s="85" t="s">
        <v>503</v>
      </c>
      <c r="Q66" s="86" t="s">
        <v>503</v>
      </c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1553</v>
      </c>
      <c r="F67" s="61" t="s">
        <v>1554</v>
      </c>
      <c r="G67" s="61" t="s">
        <v>127</v>
      </c>
      <c r="H67" s="61" t="s">
        <v>480</v>
      </c>
      <c r="I67" s="61">
        <v>40928</v>
      </c>
      <c r="J67" s="14" t="s">
        <v>1738</v>
      </c>
      <c r="K67" s="14" t="s">
        <v>383</v>
      </c>
      <c r="L67" s="61" t="s">
        <v>1739</v>
      </c>
      <c r="M67" s="61" t="s">
        <v>409</v>
      </c>
      <c r="N67" s="61" t="s">
        <v>1728</v>
      </c>
      <c r="O67" s="61">
        <v>40928</v>
      </c>
      <c r="P67" s="85" t="s">
        <v>503</v>
      </c>
      <c r="Q67" s="86" t="s">
        <v>503</v>
      </c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1553</v>
      </c>
      <c r="F68" s="61" t="s">
        <v>1554</v>
      </c>
      <c r="G68" s="61" t="s">
        <v>126</v>
      </c>
      <c r="H68" s="61" t="s">
        <v>479</v>
      </c>
      <c r="I68" s="61">
        <v>40920</v>
      </c>
      <c r="J68" s="14" t="s">
        <v>1740</v>
      </c>
      <c r="K68" s="14" t="s">
        <v>310</v>
      </c>
      <c r="L68" s="61" t="s">
        <v>1741</v>
      </c>
      <c r="M68" s="61" t="s">
        <v>234</v>
      </c>
      <c r="N68" s="61" t="s">
        <v>1634</v>
      </c>
      <c r="O68" s="61">
        <v>40925</v>
      </c>
      <c r="P68" s="85" t="s">
        <v>503</v>
      </c>
      <c r="Q68" s="86" t="s">
        <v>503</v>
      </c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1553</v>
      </c>
      <c r="F69" s="61" t="s">
        <v>1554</v>
      </c>
      <c r="G69" s="61" t="s">
        <v>125</v>
      </c>
      <c r="H69" s="61" t="s">
        <v>1742</v>
      </c>
      <c r="I69" s="61">
        <v>40911</v>
      </c>
      <c r="J69" s="14" t="s">
        <v>1743</v>
      </c>
      <c r="K69" s="14" t="s">
        <v>274</v>
      </c>
      <c r="L69" s="61" t="s">
        <v>1744</v>
      </c>
      <c r="M69" s="61" t="s">
        <v>248</v>
      </c>
      <c r="N69" s="61" t="s">
        <v>1745</v>
      </c>
      <c r="O69" s="61">
        <v>40913</v>
      </c>
      <c r="P69" s="85" t="s">
        <v>503</v>
      </c>
      <c r="Q69" s="86" t="s">
        <v>503</v>
      </c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1553</v>
      </c>
      <c r="F70" s="61" t="s">
        <v>1554</v>
      </c>
      <c r="G70" s="61" t="s">
        <v>124</v>
      </c>
      <c r="H70" s="61" t="s">
        <v>478</v>
      </c>
      <c r="I70" s="61">
        <v>40919</v>
      </c>
      <c r="J70" s="14" t="s">
        <v>1746</v>
      </c>
      <c r="K70" s="14" t="s">
        <v>1747</v>
      </c>
      <c r="L70" s="61" t="s">
        <v>1748</v>
      </c>
      <c r="M70" s="61" t="s">
        <v>408</v>
      </c>
      <c r="N70" s="61" t="s">
        <v>1749</v>
      </c>
      <c r="O70" s="61">
        <v>40921</v>
      </c>
      <c r="P70" s="85" t="s">
        <v>503</v>
      </c>
      <c r="Q70" s="86" t="s">
        <v>503</v>
      </c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1553</v>
      </c>
      <c r="F71" s="61" t="s">
        <v>1554</v>
      </c>
      <c r="G71" s="61" t="s">
        <v>123</v>
      </c>
      <c r="H71" s="61" t="s">
        <v>477</v>
      </c>
      <c r="I71" s="61">
        <v>40941</v>
      </c>
      <c r="J71" s="14" t="s">
        <v>1750</v>
      </c>
      <c r="K71" s="14" t="s">
        <v>385</v>
      </c>
      <c r="L71" s="61" t="s">
        <v>1751</v>
      </c>
      <c r="M71" s="61" t="s">
        <v>407</v>
      </c>
      <c r="N71" s="61" t="s">
        <v>1728</v>
      </c>
      <c r="O71" s="61">
        <v>40942</v>
      </c>
      <c r="P71" s="85" t="s">
        <v>503</v>
      </c>
      <c r="Q71" s="86" t="s">
        <v>503</v>
      </c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1553</v>
      </c>
      <c r="F72" s="61" t="s">
        <v>1554</v>
      </c>
      <c r="G72" s="61" t="s">
        <v>122</v>
      </c>
      <c r="H72" s="61" t="s">
        <v>476</v>
      </c>
      <c r="I72" s="61">
        <v>40933</v>
      </c>
      <c r="J72" s="14" t="s">
        <v>1752</v>
      </c>
      <c r="K72" s="14" t="s">
        <v>334</v>
      </c>
      <c r="L72" s="61" t="s">
        <v>1753</v>
      </c>
      <c r="M72" s="61" t="s">
        <v>406</v>
      </c>
      <c r="N72" s="61" t="s">
        <v>1684</v>
      </c>
      <c r="O72" s="61">
        <v>40934</v>
      </c>
      <c r="P72" s="85" t="s">
        <v>503</v>
      </c>
      <c r="Q72" s="86" t="s">
        <v>503</v>
      </c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1553</v>
      </c>
      <c r="F73" s="61" t="s">
        <v>1554</v>
      </c>
      <c r="G73" s="61" t="s">
        <v>121</v>
      </c>
      <c r="H73" s="61" t="s">
        <v>475</v>
      </c>
      <c r="I73" s="61">
        <v>40924</v>
      </c>
      <c r="J73" s="14" t="s">
        <v>1754</v>
      </c>
      <c r="K73" s="14" t="s">
        <v>358</v>
      </c>
      <c r="L73" s="61" t="s">
        <v>1755</v>
      </c>
      <c r="M73" s="61" t="s">
        <v>405</v>
      </c>
      <c r="N73" s="61" t="s">
        <v>1756</v>
      </c>
      <c r="O73" s="61">
        <v>40924</v>
      </c>
      <c r="P73" s="85" t="s">
        <v>503</v>
      </c>
      <c r="Q73" s="86" t="s">
        <v>503</v>
      </c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1553</v>
      </c>
      <c r="F74" s="61" t="s">
        <v>1554</v>
      </c>
      <c r="G74" s="61" t="s">
        <v>120</v>
      </c>
      <c r="H74" s="61" t="s">
        <v>474</v>
      </c>
      <c r="I74" s="61">
        <v>40917</v>
      </c>
      <c r="J74" s="14" t="s">
        <v>1757</v>
      </c>
      <c r="K74" s="14" t="s">
        <v>341</v>
      </c>
      <c r="L74" s="61" t="s">
        <v>1758</v>
      </c>
      <c r="M74" s="61" t="s">
        <v>257</v>
      </c>
      <c r="N74" s="61" t="s">
        <v>1759</v>
      </c>
      <c r="O74" s="61">
        <v>40917</v>
      </c>
      <c r="P74" s="85" t="s">
        <v>503</v>
      </c>
      <c r="Q74" s="86" t="s">
        <v>503</v>
      </c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1553</v>
      </c>
      <c r="F75" s="61" t="s">
        <v>1554</v>
      </c>
      <c r="G75" s="61" t="s">
        <v>119</v>
      </c>
      <c r="H75" s="61" t="s">
        <v>473</v>
      </c>
      <c r="I75" s="61">
        <v>40911</v>
      </c>
      <c r="J75" s="14" t="s">
        <v>1760</v>
      </c>
      <c r="K75" s="14" t="s">
        <v>279</v>
      </c>
      <c r="L75" s="61" t="s">
        <v>1761</v>
      </c>
      <c r="M75" s="61" t="s">
        <v>246</v>
      </c>
      <c r="N75" s="86" t="s">
        <v>503</v>
      </c>
      <c r="O75" s="61">
        <v>40913</v>
      </c>
      <c r="P75" s="85" t="s">
        <v>503</v>
      </c>
      <c r="Q75" s="86" t="s">
        <v>503</v>
      </c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1553</v>
      </c>
      <c r="F76" s="61" t="s">
        <v>1554</v>
      </c>
      <c r="G76" s="61" t="s">
        <v>118</v>
      </c>
      <c r="H76" s="61" t="s">
        <v>472</v>
      </c>
      <c r="I76" s="61">
        <v>40905</v>
      </c>
      <c r="J76" s="14" t="s">
        <v>1762</v>
      </c>
      <c r="K76" s="14" t="s">
        <v>291</v>
      </c>
      <c r="L76" s="61">
        <v>3136496866</v>
      </c>
      <c r="M76" s="61" t="s">
        <v>240</v>
      </c>
      <c r="N76" s="61" t="s">
        <v>1763</v>
      </c>
      <c r="O76" s="61">
        <v>40905</v>
      </c>
      <c r="P76" s="85" t="s">
        <v>503</v>
      </c>
      <c r="Q76" s="86" t="s">
        <v>503</v>
      </c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1553</v>
      </c>
      <c r="F77" s="61" t="s">
        <v>1554</v>
      </c>
      <c r="G77" s="61" t="s">
        <v>118</v>
      </c>
      <c r="H77" s="61" t="s">
        <v>471</v>
      </c>
      <c r="I77" s="61">
        <v>40897</v>
      </c>
      <c r="J77" s="14" t="s">
        <v>1764</v>
      </c>
      <c r="K77" s="14" t="s">
        <v>290</v>
      </c>
      <c r="L77" s="61" t="s">
        <v>1765</v>
      </c>
      <c r="M77" s="61" t="s">
        <v>253</v>
      </c>
      <c r="N77" s="61" t="s">
        <v>1616</v>
      </c>
      <c r="O77" s="61">
        <v>40903</v>
      </c>
      <c r="P77" s="85" t="s">
        <v>503</v>
      </c>
      <c r="Q77" s="86" t="s">
        <v>503</v>
      </c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1553</v>
      </c>
      <c r="F78" s="61" t="s">
        <v>1554</v>
      </c>
      <c r="G78" s="61" t="s">
        <v>118</v>
      </c>
      <c r="H78" s="61" t="s">
        <v>470</v>
      </c>
      <c r="I78" s="61">
        <v>40911</v>
      </c>
      <c r="J78" s="14" t="s">
        <v>1766</v>
      </c>
      <c r="K78" s="14" t="s">
        <v>1767</v>
      </c>
      <c r="L78" s="61" t="s">
        <v>1768</v>
      </c>
      <c r="M78" s="61" t="s">
        <v>1769</v>
      </c>
      <c r="N78" s="61" t="s">
        <v>1634</v>
      </c>
      <c r="O78" s="61">
        <v>40911</v>
      </c>
      <c r="P78" s="85" t="s">
        <v>503</v>
      </c>
      <c r="Q78" s="86" t="s">
        <v>503</v>
      </c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1553</v>
      </c>
      <c r="F79" s="61" t="s">
        <v>1554</v>
      </c>
      <c r="G79" s="61" t="s">
        <v>118</v>
      </c>
      <c r="H79" s="61" t="s">
        <v>469</v>
      </c>
      <c r="I79" s="61">
        <v>40911</v>
      </c>
      <c r="J79" s="14" t="s">
        <v>1766</v>
      </c>
      <c r="K79" s="14" t="s">
        <v>288</v>
      </c>
      <c r="L79" s="61" t="s">
        <v>1770</v>
      </c>
      <c r="M79" s="61" t="s">
        <v>263</v>
      </c>
      <c r="N79" s="61" t="s">
        <v>1658</v>
      </c>
      <c r="O79" s="61">
        <v>40914</v>
      </c>
      <c r="P79" s="85" t="s">
        <v>503</v>
      </c>
      <c r="Q79" s="86" t="s">
        <v>503</v>
      </c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1553</v>
      </c>
      <c r="F80" s="61" t="s">
        <v>1554</v>
      </c>
      <c r="G80" s="61" t="s">
        <v>118</v>
      </c>
      <c r="H80" s="61" t="s">
        <v>468</v>
      </c>
      <c r="I80" s="61">
        <v>40905</v>
      </c>
      <c r="J80" s="14" t="s">
        <v>1771</v>
      </c>
      <c r="K80" s="14" t="s">
        <v>287</v>
      </c>
      <c r="L80" s="61" t="s">
        <v>1772</v>
      </c>
      <c r="M80" s="61" t="s">
        <v>259</v>
      </c>
      <c r="N80" s="61" t="s">
        <v>1773</v>
      </c>
      <c r="O80" s="61">
        <v>40925</v>
      </c>
      <c r="P80" s="85" t="s">
        <v>503</v>
      </c>
      <c r="Q80" s="86" t="s">
        <v>503</v>
      </c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1553</v>
      </c>
      <c r="F81" s="61" t="s">
        <v>1554</v>
      </c>
      <c r="G81" s="61" t="s">
        <v>118</v>
      </c>
      <c r="H81" s="61" t="s">
        <v>467</v>
      </c>
      <c r="I81" s="61">
        <v>40906</v>
      </c>
      <c r="J81" s="14" t="s">
        <v>1774</v>
      </c>
      <c r="K81" s="14" t="s">
        <v>286</v>
      </c>
      <c r="L81" s="61" t="s">
        <v>1775</v>
      </c>
      <c r="M81" s="61" t="s">
        <v>227</v>
      </c>
      <c r="N81" s="61" t="s">
        <v>1715</v>
      </c>
      <c r="O81" s="61">
        <v>40910</v>
      </c>
      <c r="P81" s="85" t="s">
        <v>503</v>
      </c>
      <c r="Q81" s="86" t="s">
        <v>503</v>
      </c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1553</v>
      </c>
      <c r="F82" s="61" t="s">
        <v>1554</v>
      </c>
      <c r="G82" s="61" t="s">
        <v>118</v>
      </c>
      <c r="H82" s="61" t="s">
        <v>466</v>
      </c>
      <c r="I82" s="61">
        <v>40896</v>
      </c>
      <c r="J82" s="14" t="s">
        <v>1776</v>
      </c>
      <c r="K82" s="14" t="s">
        <v>285</v>
      </c>
      <c r="L82" s="61" t="s">
        <v>1775</v>
      </c>
      <c r="M82" s="61" t="s">
        <v>264</v>
      </c>
      <c r="N82" s="86" t="s">
        <v>503</v>
      </c>
      <c r="O82" s="61">
        <v>40898</v>
      </c>
      <c r="P82" s="85" t="s">
        <v>503</v>
      </c>
      <c r="Q82" s="86" t="s">
        <v>503</v>
      </c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1553</v>
      </c>
      <c r="F83" s="61" t="s">
        <v>1554</v>
      </c>
      <c r="G83" s="61" t="s">
        <v>118</v>
      </c>
      <c r="H83" s="61" t="s">
        <v>465</v>
      </c>
      <c r="I83" s="61">
        <v>40914</v>
      </c>
      <c r="J83" s="14" t="s">
        <v>1777</v>
      </c>
      <c r="K83" s="14" t="s">
        <v>284</v>
      </c>
      <c r="L83" s="61" t="s">
        <v>1778</v>
      </c>
      <c r="M83" s="61" t="s">
        <v>262</v>
      </c>
      <c r="N83" s="61" t="s">
        <v>1779</v>
      </c>
      <c r="O83" s="61">
        <v>40918</v>
      </c>
      <c r="P83" s="85" t="s">
        <v>503</v>
      </c>
      <c r="Q83" s="86" t="s">
        <v>503</v>
      </c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1553</v>
      </c>
      <c r="F84" s="61" t="s">
        <v>1554</v>
      </c>
      <c r="G84" s="61" t="s">
        <v>118</v>
      </c>
      <c r="H84" s="61" t="s">
        <v>464</v>
      </c>
      <c r="I84" s="61">
        <v>40917</v>
      </c>
      <c r="J84" s="14" t="s">
        <v>1780</v>
      </c>
      <c r="K84" s="14" t="s">
        <v>283</v>
      </c>
      <c r="L84" s="61" t="s">
        <v>1781</v>
      </c>
      <c r="M84" s="61" t="s">
        <v>267</v>
      </c>
      <c r="N84" s="61" t="s">
        <v>1584</v>
      </c>
      <c r="O84" s="61">
        <v>40917</v>
      </c>
      <c r="P84" s="85" t="s">
        <v>503</v>
      </c>
      <c r="Q84" s="86" t="s">
        <v>503</v>
      </c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1553</v>
      </c>
      <c r="F85" s="61" t="s">
        <v>1554</v>
      </c>
      <c r="G85" s="61" t="s">
        <v>118</v>
      </c>
      <c r="H85" s="61" t="s">
        <v>463</v>
      </c>
      <c r="I85" s="61">
        <v>40893</v>
      </c>
      <c r="J85" s="14" t="s">
        <v>1782</v>
      </c>
      <c r="K85" s="14" t="s">
        <v>282</v>
      </c>
      <c r="L85" s="61" t="s">
        <v>1783</v>
      </c>
      <c r="M85" s="61" t="s">
        <v>265</v>
      </c>
      <c r="N85" s="61" t="s">
        <v>1645</v>
      </c>
      <c r="O85" s="61">
        <v>40899</v>
      </c>
      <c r="P85" s="85" t="s">
        <v>503</v>
      </c>
      <c r="Q85" s="86" t="s">
        <v>503</v>
      </c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1553</v>
      </c>
      <c r="F86" s="61" t="s">
        <v>1554</v>
      </c>
      <c r="G86" s="61" t="s">
        <v>118</v>
      </c>
      <c r="H86" s="61" t="s">
        <v>462</v>
      </c>
      <c r="I86" s="61">
        <v>40893</v>
      </c>
      <c r="J86" s="14" t="s">
        <v>1782</v>
      </c>
      <c r="K86" s="14" t="s">
        <v>281</v>
      </c>
      <c r="L86" s="61" t="s">
        <v>1784</v>
      </c>
      <c r="M86" s="61" t="s">
        <v>266</v>
      </c>
      <c r="N86" s="61" t="s">
        <v>1749</v>
      </c>
      <c r="O86" s="61">
        <v>40899</v>
      </c>
      <c r="P86" s="85" t="s">
        <v>503</v>
      </c>
      <c r="Q86" s="86" t="s">
        <v>503</v>
      </c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1553</v>
      </c>
      <c r="F87" s="61" t="s">
        <v>1554</v>
      </c>
      <c r="G87" s="61" t="s">
        <v>118</v>
      </c>
      <c r="H87" s="61" t="s">
        <v>461</v>
      </c>
      <c r="I87" s="61">
        <v>40917</v>
      </c>
      <c r="J87" s="14" t="s">
        <v>1785</v>
      </c>
      <c r="K87" s="14" t="s">
        <v>292</v>
      </c>
      <c r="L87" s="61" t="s">
        <v>1786</v>
      </c>
      <c r="M87" s="61" t="s">
        <v>1787</v>
      </c>
      <c r="N87" s="61" t="s">
        <v>1584</v>
      </c>
      <c r="O87" s="61">
        <v>40918</v>
      </c>
      <c r="P87" s="85" t="s">
        <v>503</v>
      </c>
      <c r="Q87" s="86" t="s">
        <v>503</v>
      </c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673</v>
      </c>
      <c r="B88" s="61" t="s">
        <v>673</v>
      </c>
      <c r="C88" s="14">
        <v>40886</v>
      </c>
      <c r="D88" s="14">
        <v>40931</v>
      </c>
      <c r="E88" s="61" t="s">
        <v>1553</v>
      </c>
      <c r="F88" s="61" t="s">
        <v>1554</v>
      </c>
      <c r="G88" s="61" t="s">
        <v>1788</v>
      </c>
      <c r="H88" s="61" t="s">
        <v>1789</v>
      </c>
      <c r="I88" s="61" t="s">
        <v>3508</v>
      </c>
      <c r="J88" s="14" t="s">
        <v>687</v>
      </c>
      <c r="K88" s="14" t="s">
        <v>1790</v>
      </c>
      <c r="L88" s="61">
        <v>32845241</v>
      </c>
      <c r="M88" s="61" t="s">
        <v>1791</v>
      </c>
      <c r="N88" s="61" t="s">
        <v>1792</v>
      </c>
      <c r="O88" s="61">
        <v>41252</v>
      </c>
      <c r="P88" s="85" t="s">
        <v>503</v>
      </c>
      <c r="Q88" s="86" t="s">
        <v>503</v>
      </c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672</v>
      </c>
      <c r="B89" s="61" t="s">
        <v>672</v>
      </c>
      <c r="C89" s="14">
        <v>40886</v>
      </c>
      <c r="D89" s="14">
        <v>40886</v>
      </c>
      <c r="E89" s="61" t="s">
        <v>1553</v>
      </c>
      <c r="F89" s="61" t="s">
        <v>1554</v>
      </c>
      <c r="G89" s="61" t="s">
        <v>1788</v>
      </c>
      <c r="H89" s="61" t="s">
        <v>1793</v>
      </c>
      <c r="I89" s="61">
        <v>40886</v>
      </c>
      <c r="J89" s="14" t="s">
        <v>687</v>
      </c>
      <c r="K89" s="14" t="s">
        <v>1794</v>
      </c>
      <c r="L89" s="61">
        <v>32845241</v>
      </c>
      <c r="M89" s="61" t="s">
        <v>1795</v>
      </c>
      <c r="N89" s="86" t="s">
        <v>503</v>
      </c>
      <c r="O89" s="61">
        <v>41252</v>
      </c>
      <c r="P89" s="85" t="s">
        <v>503</v>
      </c>
      <c r="Q89" s="86" t="s">
        <v>503</v>
      </c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1796</v>
      </c>
      <c r="B90" s="61" t="s">
        <v>2882</v>
      </c>
      <c r="C90" s="14">
        <v>40912</v>
      </c>
      <c r="D90" s="14">
        <v>40957</v>
      </c>
      <c r="E90" s="61" t="s">
        <v>1553</v>
      </c>
      <c r="F90" s="61" t="s">
        <v>1554</v>
      </c>
      <c r="G90" s="61" t="s">
        <v>1788</v>
      </c>
      <c r="H90" s="61" t="s">
        <v>1797</v>
      </c>
      <c r="I90" s="61">
        <v>40912</v>
      </c>
      <c r="J90" s="14" t="s">
        <v>1798</v>
      </c>
      <c r="K90" s="14" t="s">
        <v>1799</v>
      </c>
      <c r="L90" s="61">
        <v>0</v>
      </c>
      <c r="M90" s="61" t="s">
        <v>1800</v>
      </c>
      <c r="N90" s="86" t="s">
        <v>503</v>
      </c>
      <c r="O90" s="61">
        <v>40912</v>
      </c>
      <c r="P90" s="85" t="s">
        <v>503</v>
      </c>
      <c r="Q90" s="86" t="s">
        <v>503</v>
      </c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1801</v>
      </c>
      <c r="B91" s="61" t="s">
        <v>1801</v>
      </c>
      <c r="C91" s="14">
        <v>40914</v>
      </c>
      <c r="D91" s="14">
        <v>40959</v>
      </c>
      <c r="E91" s="61" t="s">
        <v>1709</v>
      </c>
      <c r="F91" s="61" t="s">
        <v>1554</v>
      </c>
      <c r="G91" s="61" t="s">
        <v>1802</v>
      </c>
      <c r="H91" s="86" t="s">
        <v>503</v>
      </c>
      <c r="I91" s="86" t="s">
        <v>503</v>
      </c>
      <c r="J91" s="14" t="s">
        <v>1803</v>
      </c>
      <c r="K91" s="14" t="s">
        <v>1804</v>
      </c>
      <c r="L91" s="61" t="s">
        <v>1805</v>
      </c>
      <c r="M91" s="86" t="s">
        <v>503</v>
      </c>
      <c r="N91" s="86" t="s">
        <v>503</v>
      </c>
      <c r="O91" s="86" t="s">
        <v>503</v>
      </c>
      <c r="P91" s="14" t="s">
        <v>1806</v>
      </c>
      <c r="Q91" s="86" t="s">
        <v>503</v>
      </c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719</v>
      </c>
      <c r="C92" s="14">
        <v>40938</v>
      </c>
      <c r="D92" s="14">
        <v>40983</v>
      </c>
      <c r="E92" s="61" t="s">
        <v>1553</v>
      </c>
      <c r="F92" s="61" t="s">
        <v>1798</v>
      </c>
      <c r="G92" s="61" t="s">
        <v>1807</v>
      </c>
      <c r="H92" s="61" t="s">
        <v>1808</v>
      </c>
      <c r="I92" s="61">
        <v>40949</v>
      </c>
      <c r="J92" s="14" t="s">
        <v>1809</v>
      </c>
      <c r="K92" s="14" t="s">
        <v>1810</v>
      </c>
      <c r="L92" s="61" t="s">
        <v>1811</v>
      </c>
      <c r="M92" s="61" t="s">
        <v>1812</v>
      </c>
      <c r="N92" s="61" t="s">
        <v>1813</v>
      </c>
      <c r="O92" s="61">
        <v>40952</v>
      </c>
      <c r="P92" s="85" t="s">
        <v>503</v>
      </c>
      <c r="Q92" s="86" t="s">
        <v>503</v>
      </c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697</v>
      </c>
      <c r="C93" s="14">
        <v>40938</v>
      </c>
      <c r="D93" s="14">
        <v>40983</v>
      </c>
      <c r="E93" s="61" t="s">
        <v>1553</v>
      </c>
      <c r="F93" s="61" t="s">
        <v>1554</v>
      </c>
      <c r="G93" s="61" t="s">
        <v>1814</v>
      </c>
      <c r="H93" s="61" t="s">
        <v>2359</v>
      </c>
      <c r="I93" s="61">
        <v>40990</v>
      </c>
      <c r="J93" s="14" t="s">
        <v>1815</v>
      </c>
      <c r="K93" s="14" t="s">
        <v>1816</v>
      </c>
      <c r="L93" s="61" t="s">
        <v>1817</v>
      </c>
      <c r="M93" s="61" t="s">
        <v>2464</v>
      </c>
      <c r="N93" s="61" t="s">
        <v>1645</v>
      </c>
      <c r="O93" s="61">
        <v>40991</v>
      </c>
      <c r="P93" s="85" t="s">
        <v>503</v>
      </c>
      <c r="Q93" s="86" t="s">
        <v>503</v>
      </c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699</v>
      </c>
      <c r="C94" s="14">
        <v>40938</v>
      </c>
      <c r="D94" s="14">
        <v>40983</v>
      </c>
      <c r="E94" s="61" t="s">
        <v>1553</v>
      </c>
      <c r="F94" s="61" t="s">
        <v>1554</v>
      </c>
      <c r="G94" s="61" t="s">
        <v>771</v>
      </c>
      <c r="H94" s="61" t="s">
        <v>782</v>
      </c>
      <c r="I94" s="61">
        <v>40945</v>
      </c>
      <c r="J94" s="14" t="s">
        <v>759</v>
      </c>
      <c r="K94" s="14" t="s">
        <v>760</v>
      </c>
      <c r="L94" s="61" t="s">
        <v>761</v>
      </c>
      <c r="M94" s="61" t="s">
        <v>1818</v>
      </c>
      <c r="N94" s="61" t="s">
        <v>1819</v>
      </c>
      <c r="O94" s="61">
        <v>40946</v>
      </c>
      <c r="P94" s="85" t="s">
        <v>503</v>
      </c>
      <c r="Q94" s="86" t="s">
        <v>503</v>
      </c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701</v>
      </c>
      <c r="C95" s="14">
        <v>40938</v>
      </c>
      <c r="D95" s="14">
        <v>40983</v>
      </c>
      <c r="E95" s="61" t="s">
        <v>1553</v>
      </c>
      <c r="F95" s="61" t="s">
        <v>1554</v>
      </c>
      <c r="G95" s="61" t="s">
        <v>1820</v>
      </c>
      <c r="H95" s="61" t="s">
        <v>1063</v>
      </c>
      <c r="I95" s="61">
        <v>40948</v>
      </c>
      <c r="J95" s="14" t="s">
        <v>1821</v>
      </c>
      <c r="K95" s="14" t="s">
        <v>777</v>
      </c>
      <c r="L95" s="61" t="s">
        <v>1822</v>
      </c>
      <c r="M95" s="61" t="s">
        <v>1823</v>
      </c>
      <c r="N95" s="61" t="s">
        <v>1561</v>
      </c>
      <c r="O95" s="61">
        <v>40954</v>
      </c>
      <c r="P95" s="85" t="s">
        <v>503</v>
      </c>
      <c r="Q95" s="86" t="s">
        <v>503</v>
      </c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703</v>
      </c>
      <c r="C96" s="14">
        <v>40938</v>
      </c>
      <c r="D96" s="14">
        <v>40983</v>
      </c>
      <c r="E96" s="61" t="s">
        <v>1553</v>
      </c>
      <c r="F96" s="61" t="s">
        <v>1798</v>
      </c>
      <c r="G96" s="61" t="s">
        <v>1824</v>
      </c>
      <c r="H96" s="61" t="s">
        <v>1551</v>
      </c>
      <c r="I96" s="61">
        <v>40980</v>
      </c>
      <c r="J96" s="14" t="s">
        <v>1825</v>
      </c>
      <c r="K96" s="14" t="s">
        <v>1826</v>
      </c>
      <c r="L96" s="61" t="s">
        <v>1552</v>
      </c>
      <c r="M96" s="61" t="s">
        <v>1827</v>
      </c>
      <c r="N96" s="61" t="s">
        <v>1828</v>
      </c>
      <c r="O96" s="61">
        <v>40980</v>
      </c>
      <c r="P96" s="85" t="s">
        <v>503</v>
      </c>
      <c r="Q96" s="86" t="s">
        <v>503</v>
      </c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705</v>
      </c>
      <c r="C97" s="14">
        <v>40938</v>
      </c>
      <c r="D97" s="14">
        <v>40983</v>
      </c>
      <c r="E97" s="61" t="s">
        <v>1553</v>
      </c>
      <c r="F97" s="61" t="s">
        <v>1554</v>
      </c>
      <c r="G97" s="61" t="s">
        <v>778</v>
      </c>
      <c r="H97" s="61" t="s">
        <v>786</v>
      </c>
      <c r="I97" s="61">
        <v>40947</v>
      </c>
      <c r="J97" s="14" t="s">
        <v>1829</v>
      </c>
      <c r="K97" s="14" t="s">
        <v>779</v>
      </c>
      <c r="L97" s="61" t="s">
        <v>1830</v>
      </c>
      <c r="M97" s="61" t="s">
        <v>1831</v>
      </c>
      <c r="N97" s="61" t="s">
        <v>1561</v>
      </c>
      <c r="O97" s="61">
        <v>40947</v>
      </c>
      <c r="P97" s="85" t="s">
        <v>503</v>
      </c>
      <c r="Q97" s="86" t="s">
        <v>503</v>
      </c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707</v>
      </c>
      <c r="C98" s="14">
        <v>40938</v>
      </c>
      <c r="D98" s="14">
        <v>40983</v>
      </c>
      <c r="E98" s="61" t="s">
        <v>1553</v>
      </c>
      <c r="F98" s="61" t="s">
        <v>1554</v>
      </c>
      <c r="G98" s="61" t="s">
        <v>1832</v>
      </c>
      <c r="H98" s="61" t="s">
        <v>784</v>
      </c>
      <c r="I98" s="61">
        <v>40947</v>
      </c>
      <c r="J98" s="14" t="s">
        <v>763</v>
      </c>
      <c r="K98" s="14" t="s">
        <v>762</v>
      </c>
      <c r="L98" s="61" t="s">
        <v>764</v>
      </c>
      <c r="M98" s="61" t="s">
        <v>1833</v>
      </c>
      <c r="N98" s="61" t="s">
        <v>1834</v>
      </c>
      <c r="O98" s="61">
        <v>40947</v>
      </c>
      <c r="P98" s="85" t="s">
        <v>503</v>
      </c>
      <c r="Q98" s="86" t="s">
        <v>503</v>
      </c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709</v>
      </c>
      <c r="C99" s="14">
        <v>40938</v>
      </c>
      <c r="D99" s="14">
        <v>40983</v>
      </c>
      <c r="E99" s="61" t="s">
        <v>1553</v>
      </c>
      <c r="F99" s="61" t="s">
        <v>1554</v>
      </c>
      <c r="G99" s="61" t="s">
        <v>1835</v>
      </c>
      <c r="H99" s="61" t="s">
        <v>785</v>
      </c>
      <c r="I99" s="61">
        <v>40947</v>
      </c>
      <c r="J99" s="14" t="s">
        <v>1836</v>
      </c>
      <c r="K99" s="14" t="s">
        <v>1837</v>
      </c>
      <c r="L99" s="61" t="s">
        <v>1838</v>
      </c>
      <c r="M99" s="61" t="s">
        <v>1839</v>
      </c>
      <c r="N99" s="61" t="s">
        <v>1840</v>
      </c>
      <c r="O99" s="61">
        <v>40948</v>
      </c>
      <c r="P99" s="85" t="s">
        <v>503</v>
      </c>
      <c r="Q99" s="86" t="s">
        <v>503</v>
      </c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711</v>
      </c>
      <c r="C100" s="14">
        <v>40938</v>
      </c>
      <c r="D100" s="14">
        <v>40983</v>
      </c>
      <c r="E100" s="61" t="s">
        <v>1553</v>
      </c>
      <c r="F100" s="61" t="s">
        <v>1563</v>
      </c>
      <c r="G100" s="61" t="s">
        <v>1841</v>
      </c>
      <c r="H100" s="61" t="s">
        <v>1842</v>
      </c>
      <c r="I100" s="61">
        <v>40994</v>
      </c>
      <c r="J100" s="14" t="s">
        <v>1843</v>
      </c>
      <c r="K100" s="14" t="s">
        <v>1844</v>
      </c>
      <c r="L100" s="61" t="s">
        <v>1845</v>
      </c>
      <c r="M100" s="61" t="s">
        <v>2698</v>
      </c>
      <c r="N100" s="61" t="s">
        <v>1719</v>
      </c>
      <c r="O100" s="61">
        <v>41010</v>
      </c>
      <c r="P100" s="85" t="s">
        <v>503</v>
      </c>
      <c r="Q100" s="86" t="s">
        <v>503</v>
      </c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713</v>
      </c>
      <c r="C101" s="14">
        <v>40938</v>
      </c>
      <c r="D101" s="14">
        <v>40983</v>
      </c>
      <c r="E101" s="61" t="s">
        <v>1553</v>
      </c>
      <c r="F101" s="61" t="s">
        <v>1554</v>
      </c>
      <c r="G101" s="61" t="s">
        <v>1846</v>
      </c>
      <c r="H101" s="61" t="s">
        <v>2341</v>
      </c>
      <c r="I101" s="61">
        <v>40989</v>
      </c>
      <c r="J101" s="14" t="s">
        <v>1847</v>
      </c>
      <c r="K101" s="14" t="s">
        <v>1848</v>
      </c>
      <c r="L101" s="61" t="s">
        <v>1849</v>
      </c>
      <c r="M101" s="61" t="s">
        <v>2465</v>
      </c>
      <c r="N101" s="61" t="s">
        <v>1684</v>
      </c>
      <c r="O101" s="61">
        <v>40989</v>
      </c>
      <c r="P101" s="85" t="s">
        <v>503</v>
      </c>
      <c r="Q101" s="86" t="s">
        <v>503</v>
      </c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715</v>
      </c>
      <c r="C102" s="14">
        <v>40938</v>
      </c>
      <c r="D102" s="14">
        <v>40983</v>
      </c>
      <c r="E102" s="61" t="s">
        <v>1553</v>
      </c>
      <c r="F102" s="61" t="s">
        <v>1554</v>
      </c>
      <c r="G102" s="61" t="s">
        <v>1850</v>
      </c>
      <c r="H102" s="61" t="s">
        <v>783</v>
      </c>
      <c r="I102" s="61">
        <v>40945</v>
      </c>
      <c r="J102" s="14" t="s">
        <v>765</v>
      </c>
      <c r="K102" s="14" t="s">
        <v>766</v>
      </c>
      <c r="L102" s="61" t="s">
        <v>767</v>
      </c>
      <c r="M102" s="61" t="s">
        <v>1851</v>
      </c>
      <c r="N102" s="61" t="s">
        <v>1584</v>
      </c>
      <c r="O102" s="61">
        <v>40946</v>
      </c>
      <c r="P102" s="85" t="s">
        <v>503</v>
      </c>
      <c r="Q102" s="86" t="s">
        <v>503</v>
      </c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717</v>
      </c>
      <c r="C103" s="14">
        <v>40938</v>
      </c>
      <c r="D103" s="14">
        <v>40983</v>
      </c>
      <c r="E103" s="61" t="s">
        <v>1553</v>
      </c>
      <c r="F103" s="61" t="s">
        <v>1554</v>
      </c>
      <c r="G103" s="61" t="s">
        <v>1852</v>
      </c>
      <c r="H103" s="61" t="s">
        <v>1853</v>
      </c>
      <c r="I103" s="61">
        <v>40988</v>
      </c>
      <c r="J103" s="14" t="s">
        <v>1854</v>
      </c>
      <c r="K103" s="14" t="s">
        <v>1855</v>
      </c>
      <c r="L103" s="61" t="s">
        <v>1856</v>
      </c>
      <c r="M103" s="61" t="s">
        <v>2360</v>
      </c>
      <c r="N103" s="61" t="s">
        <v>1571</v>
      </c>
      <c r="O103" s="61">
        <v>40988</v>
      </c>
      <c r="P103" s="85" t="s">
        <v>503</v>
      </c>
      <c r="Q103" s="86" t="s">
        <v>503</v>
      </c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835</v>
      </c>
      <c r="C104" s="14">
        <v>40948</v>
      </c>
      <c r="D104" s="14">
        <v>40993</v>
      </c>
      <c r="E104" s="61" t="s">
        <v>1553</v>
      </c>
      <c r="F104" s="61" t="s">
        <v>1554</v>
      </c>
      <c r="G104" s="61" t="s">
        <v>1857</v>
      </c>
      <c r="H104" s="61" t="s">
        <v>1535</v>
      </c>
      <c r="I104" s="61">
        <v>40956</v>
      </c>
      <c r="J104" s="14" t="s">
        <v>1858</v>
      </c>
      <c r="K104" s="14" t="s">
        <v>988</v>
      </c>
      <c r="L104" s="61" t="s">
        <v>1536</v>
      </c>
      <c r="M104" s="61" t="s">
        <v>1859</v>
      </c>
      <c r="N104" s="61" t="s">
        <v>1860</v>
      </c>
      <c r="O104" s="61">
        <v>40963</v>
      </c>
      <c r="P104" s="85" t="s">
        <v>503</v>
      </c>
      <c r="Q104" s="86" t="s">
        <v>503</v>
      </c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817</v>
      </c>
      <c r="C105" s="14">
        <v>40948</v>
      </c>
      <c r="D105" s="14">
        <v>40993</v>
      </c>
      <c r="E105" s="61" t="s">
        <v>1553</v>
      </c>
      <c r="F105" s="61" t="s">
        <v>1554</v>
      </c>
      <c r="G105" s="61" t="s">
        <v>1861</v>
      </c>
      <c r="H105" s="61" t="s">
        <v>1516</v>
      </c>
      <c r="I105" s="61">
        <v>40975</v>
      </c>
      <c r="J105" s="14" t="s">
        <v>1862</v>
      </c>
      <c r="K105" s="14" t="s">
        <v>974</v>
      </c>
      <c r="L105" s="61" t="s">
        <v>1863</v>
      </c>
      <c r="M105" s="61" t="s">
        <v>1517</v>
      </c>
      <c r="N105" s="61" t="s">
        <v>1571</v>
      </c>
      <c r="O105" s="61">
        <v>40975</v>
      </c>
      <c r="P105" s="85" t="s">
        <v>503</v>
      </c>
      <c r="Q105" s="86" t="s">
        <v>503</v>
      </c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821</v>
      </c>
      <c r="C106" s="14">
        <v>40948</v>
      </c>
      <c r="D106" s="14">
        <v>41104</v>
      </c>
      <c r="E106" s="61" t="s">
        <v>1709</v>
      </c>
      <c r="F106" s="61" t="s">
        <v>1554</v>
      </c>
      <c r="G106" s="61" t="s">
        <v>1864</v>
      </c>
      <c r="H106" s="86" t="s">
        <v>503</v>
      </c>
      <c r="I106" s="86" t="s">
        <v>503</v>
      </c>
      <c r="J106" s="14" t="s">
        <v>1865</v>
      </c>
      <c r="K106" s="14" t="s">
        <v>1483</v>
      </c>
      <c r="L106" s="61" t="s">
        <v>1866</v>
      </c>
      <c r="M106" s="86" t="s">
        <v>503</v>
      </c>
      <c r="N106" s="86" t="s">
        <v>503</v>
      </c>
      <c r="O106" s="86" t="s">
        <v>503</v>
      </c>
      <c r="P106" s="14" t="s">
        <v>503</v>
      </c>
      <c r="Q106" s="86" t="s">
        <v>503</v>
      </c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787</v>
      </c>
      <c r="C107" s="14">
        <v>40948</v>
      </c>
      <c r="D107" s="14">
        <v>41117</v>
      </c>
      <c r="E107" s="61" t="s">
        <v>1709</v>
      </c>
      <c r="F107" s="61" t="s">
        <v>1554</v>
      </c>
      <c r="G107" s="61" t="s">
        <v>1867</v>
      </c>
      <c r="H107" s="86" t="s">
        <v>503</v>
      </c>
      <c r="I107" s="86" t="s">
        <v>503</v>
      </c>
      <c r="J107" s="14" t="s">
        <v>1868</v>
      </c>
      <c r="K107" s="14" t="s">
        <v>968</v>
      </c>
      <c r="L107" s="61" t="s">
        <v>1869</v>
      </c>
      <c r="M107" s="86" t="s">
        <v>503</v>
      </c>
      <c r="N107" s="86" t="s">
        <v>503</v>
      </c>
      <c r="O107" s="86" t="s">
        <v>503</v>
      </c>
      <c r="P107" s="14" t="s">
        <v>330</v>
      </c>
      <c r="Q107" s="86" t="s">
        <v>503</v>
      </c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825</v>
      </c>
      <c r="C108" s="14">
        <v>40948</v>
      </c>
      <c r="D108" s="14">
        <v>41098</v>
      </c>
      <c r="E108" s="61" t="s">
        <v>1709</v>
      </c>
      <c r="F108" s="61" t="s">
        <v>1554</v>
      </c>
      <c r="G108" s="61" t="s">
        <v>1870</v>
      </c>
      <c r="H108" s="86" t="s">
        <v>503</v>
      </c>
      <c r="I108" s="86" t="s">
        <v>503</v>
      </c>
      <c r="J108" s="14" t="s">
        <v>1871</v>
      </c>
      <c r="K108" s="14" t="s">
        <v>1456</v>
      </c>
      <c r="L108" s="61" t="s">
        <v>1872</v>
      </c>
      <c r="M108" s="86" t="s">
        <v>503</v>
      </c>
      <c r="N108" s="86" t="s">
        <v>503</v>
      </c>
      <c r="O108" s="86" t="s">
        <v>503</v>
      </c>
      <c r="P108" s="14" t="s">
        <v>3615</v>
      </c>
      <c r="Q108" s="86" t="s">
        <v>503</v>
      </c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829</v>
      </c>
      <c r="C109" s="14">
        <v>40948</v>
      </c>
      <c r="D109" s="14">
        <v>41104</v>
      </c>
      <c r="E109" s="61" t="s">
        <v>1709</v>
      </c>
      <c r="F109" s="61" t="s">
        <v>1554</v>
      </c>
      <c r="G109" s="61" t="s">
        <v>1873</v>
      </c>
      <c r="H109" s="86" t="s">
        <v>503</v>
      </c>
      <c r="I109" s="86" t="s">
        <v>503</v>
      </c>
      <c r="J109" s="14" t="s">
        <v>1874</v>
      </c>
      <c r="K109" s="14" t="s">
        <v>1455</v>
      </c>
      <c r="L109" s="61" t="s">
        <v>4676</v>
      </c>
      <c r="M109" s="86" t="s">
        <v>503</v>
      </c>
      <c r="N109" s="86" t="s">
        <v>503</v>
      </c>
      <c r="O109" s="86" t="s">
        <v>503</v>
      </c>
      <c r="P109" s="14" t="s">
        <v>4677</v>
      </c>
      <c r="Q109" s="86" t="s">
        <v>503</v>
      </c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833</v>
      </c>
      <c r="C110" s="14">
        <v>40948</v>
      </c>
      <c r="D110" s="14">
        <v>40993</v>
      </c>
      <c r="E110" s="61" t="s">
        <v>1553</v>
      </c>
      <c r="F110" s="61" t="s">
        <v>1554</v>
      </c>
      <c r="G110" s="61" t="s">
        <v>1875</v>
      </c>
      <c r="H110" s="86" t="s">
        <v>1405</v>
      </c>
      <c r="I110" s="86">
        <v>40963</v>
      </c>
      <c r="J110" s="14" t="s">
        <v>1876</v>
      </c>
      <c r="K110" s="14" t="s">
        <v>975</v>
      </c>
      <c r="L110" s="61" t="s">
        <v>1877</v>
      </c>
      <c r="M110" s="86" t="s">
        <v>1878</v>
      </c>
      <c r="N110" s="86" t="s">
        <v>1879</v>
      </c>
      <c r="O110" s="86">
        <v>40963</v>
      </c>
      <c r="P110" s="85" t="s">
        <v>503</v>
      </c>
      <c r="Q110" s="86" t="s">
        <v>503</v>
      </c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815</v>
      </c>
      <c r="C111" s="14">
        <v>40948</v>
      </c>
      <c r="D111" s="14">
        <v>41104</v>
      </c>
      <c r="E111" s="61" t="s">
        <v>1709</v>
      </c>
      <c r="F111" s="61" t="s">
        <v>1554</v>
      </c>
      <c r="G111" s="61" t="s">
        <v>1880</v>
      </c>
      <c r="H111" s="86" t="s">
        <v>503</v>
      </c>
      <c r="I111" s="86" t="s">
        <v>503</v>
      </c>
      <c r="J111" s="14" t="s">
        <v>1881</v>
      </c>
      <c r="K111" s="14" t="s">
        <v>1882</v>
      </c>
      <c r="L111" s="61" t="s">
        <v>1883</v>
      </c>
      <c r="M111" s="86" t="s">
        <v>503</v>
      </c>
      <c r="N111" s="86" t="s">
        <v>503</v>
      </c>
      <c r="O111" s="86" t="s">
        <v>503</v>
      </c>
      <c r="P111" s="14" t="s">
        <v>4677</v>
      </c>
      <c r="Q111" s="86" t="s">
        <v>503</v>
      </c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819</v>
      </c>
      <c r="C112" s="14">
        <v>40948</v>
      </c>
      <c r="D112" s="14">
        <v>40993</v>
      </c>
      <c r="E112" s="61" t="s">
        <v>1553</v>
      </c>
      <c r="F112" s="61" t="s">
        <v>1554</v>
      </c>
      <c r="G112" s="61" t="s">
        <v>1884</v>
      </c>
      <c r="H112" s="61" t="s">
        <v>1408</v>
      </c>
      <c r="I112" s="61">
        <v>40966</v>
      </c>
      <c r="J112" s="14" t="s">
        <v>1885</v>
      </c>
      <c r="K112" s="14" t="s">
        <v>984</v>
      </c>
      <c r="L112" s="61" t="s">
        <v>1886</v>
      </c>
      <c r="M112" s="61" t="s">
        <v>1403</v>
      </c>
      <c r="N112" s="61" t="s">
        <v>1561</v>
      </c>
      <c r="O112" s="61">
        <v>40966</v>
      </c>
      <c r="P112" s="85" t="s">
        <v>503</v>
      </c>
      <c r="Q112" s="86" t="s">
        <v>503</v>
      </c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823</v>
      </c>
      <c r="C113" s="14">
        <v>40948</v>
      </c>
      <c r="D113" s="14">
        <v>40993</v>
      </c>
      <c r="E113" s="61" t="s">
        <v>1553</v>
      </c>
      <c r="F113" s="61" t="s">
        <v>1554</v>
      </c>
      <c r="G113" s="61" t="s">
        <v>1887</v>
      </c>
      <c r="H113" s="61" t="s">
        <v>1888</v>
      </c>
      <c r="I113" s="61">
        <v>40963</v>
      </c>
      <c r="J113" s="14" t="s">
        <v>1889</v>
      </c>
      <c r="K113" s="14" t="s">
        <v>976</v>
      </c>
      <c r="L113" s="61" t="s">
        <v>1890</v>
      </c>
      <c r="M113" s="61" t="s">
        <v>1891</v>
      </c>
      <c r="N113" s="61" t="s">
        <v>1571</v>
      </c>
      <c r="O113" s="61">
        <v>40963</v>
      </c>
      <c r="P113" s="85" t="s">
        <v>503</v>
      </c>
      <c r="Q113" s="86" t="s">
        <v>503</v>
      </c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827</v>
      </c>
      <c r="C114" s="14">
        <v>40948</v>
      </c>
      <c r="D114" s="14">
        <v>40993</v>
      </c>
      <c r="E114" s="61" t="s">
        <v>1553</v>
      </c>
      <c r="F114" s="61" t="s">
        <v>1554</v>
      </c>
      <c r="G114" s="61" t="s">
        <v>1892</v>
      </c>
      <c r="H114" s="61" t="s">
        <v>2306</v>
      </c>
      <c r="I114" s="61">
        <v>40988</v>
      </c>
      <c r="J114" s="14" t="s">
        <v>1893</v>
      </c>
      <c r="K114" s="14" t="s">
        <v>1894</v>
      </c>
      <c r="L114" s="61" t="s">
        <v>1895</v>
      </c>
      <c r="M114" s="61" t="s">
        <v>2361</v>
      </c>
      <c r="N114" s="61" t="s">
        <v>1684</v>
      </c>
      <c r="O114" s="61">
        <v>40988</v>
      </c>
      <c r="P114" s="85" t="s">
        <v>503</v>
      </c>
      <c r="Q114" s="86" t="s">
        <v>503</v>
      </c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831</v>
      </c>
      <c r="C115" s="14">
        <v>40948</v>
      </c>
      <c r="D115" s="14">
        <v>40993</v>
      </c>
      <c r="E115" s="61" t="s">
        <v>1553</v>
      </c>
      <c r="F115" s="61" t="s">
        <v>1554</v>
      </c>
      <c r="G115" s="61" t="s">
        <v>1896</v>
      </c>
      <c r="H115" s="61" t="s">
        <v>1421</v>
      </c>
      <c r="I115" s="61">
        <v>40968</v>
      </c>
      <c r="J115" s="14" t="s">
        <v>1897</v>
      </c>
      <c r="K115" s="14" t="s">
        <v>1441</v>
      </c>
      <c r="L115" s="61" t="s">
        <v>1898</v>
      </c>
      <c r="M115" s="61" t="s">
        <v>1422</v>
      </c>
      <c r="N115" s="61" t="s">
        <v>1584</v>
      </c>
      <c r="O115" s="61">
        <v>40968</v>
      </c>
      <c r="P115" s="85" t="s">
        <v>503</v>
      </c>
      <c r="Q115" s="86" t="s">
        <v>503</v>
      </c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813</v>
      </c>
      <c r="C116" s="14">
        <v>40948</v>
      </c>
      <c r="D116" s="14">
        <v>41117</v>
      </c>
      <c r="E116" s="61" t="s">
        <v>1709</v>
      </c>
      <c r="F116" s="61" t="s">
        <v>1554</v>
      </c>
      <c r="G116" s="61" t="s">
        <v>1899</v>
      </c>
      <c r="H116" s="86" t="s">
        <v>503</v>
      </c>
      <c r="I116" s="86" t="s">
        <v>503</v>
      </c>
      <c r="J116" s="14" t="s">
        <v>1900</v>
      </c>
      <c r="K116" s="14" t="s">
        <v>979</v>
      </c>
      <c r="L116" s="61" t="s">
        <v>1901</v>
      </c>
      <c r="M116" s="86" t="s">
        <v>503</v>
      </c>
      <c r="N116" s="86" t="s">
        <v>503</v>
      </c>
      <c r="O116" s="86" t="s">
        <v>503</v>
      </c>
      <c r="P116" s="14" t="s">
        <v>990</v>
      </c>
      <c r="Q116" s="86" t="s">
        <v>503</v>
      </c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789</v>
      </c>
      <c r="C117" s="14">
        <v>40948</v>
      </c>
      <c r="D117" s="14">
        <v>41104</v>
      </c>
      <c r="E117" s="61" t="s">
        <v>1709</v>
      </c>
      <c r="F117" s="61" t="s">
        <v>1554</v>
      </c>
      <c r="G117" s="61" t="s">
        <v>1902</v>
      </c>
      <c r="H117" s="86" t="s">
        <v>503</v>
      </c>
      <c r="I117" s="86" t="s">
        <v>503</v>
      </c>
      <c r="J117" s="14" t="s">
        <v>1903</v>
      </c>
      <c r="K117" s="14" t="s">
        <v>1478</v>
      </c>
      <c r="L117" s="61" t="s">
        <v>1904</v>
      </c>
      <c r="M117" s="86" t="s">
        <v>503</v>
      </c>
      <c r="N117" s="86" t="s">
        <v>503</v>
      </c>
      <c r="O117" s="86" t="s">
        <v>503</v>
      </c>
      <c r="P117" s="14" t="s">
        <v>503</v>
      </c>
      <c r="Q117" s="86" t="s">
        <v>503</v>
      </c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791</v>
      </c>
      <c r="C118" s="14">
        <v>40948</v>
      </c>
      <c r="D118" s="14">
        <v>41117</v>
      </c>
      <c r="E118" s="61" t="s">
        <v>1709</v>
      </c>
      <c r="F118" s="61" t="s">
        <v>1554</v>
      </c>
      <c r="G118" s="61" t="s">
        <v>1905</v>
      </c>
      <c r="H118" s="86" t="s">
        <v>503</v>
      </c>
      <c r="I118" s="86" t="s">
        <v>503</v>
      </c>
      <c r="J118" s="14" t="s">
        <v>1906</v>
      </c>
      <c r="K118" s="14" t="s">
        <v>4678</v>
      </c>
      <c r="L118" s="61" t="s">
        <v>4679</v>
      </c>
      <c r="M118" s="86" t="s">
        <v>503</v>
      </c>
      <c r="N118" s="86" t="s">
        <v>503</v>
      </c>
      <c r="O118" s="86" t="s">
        <v>503</v>
      </c>
      <c r="P118" s="14" t="s">
        <v>4677</v>
      </c>
      <c r="Q118" s="86" t="s">
        <v>503</v>
      </c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795</v>
      </c>
      <c r="C119" s="14">
        <v>40948</v>
      </c>
      <c r="D119" s="14">
        <v>41104</v>
      </c>
      <c r="E119" s="61" t="s">
        <v>1709</v>
      </c>
      <c r="F119" s="61" t="s">
        <v>1554</v>
      </c>
      <c r="G119" s="61" t="s">
        <v>1907</v>
      </c>
      <c r="H119" s="86" t="s">
        <v>503</v>
      </c>
      <c r="I119" s="86" t="s">
        <v>503</v>
      </c>
      <c r="J119" s="14" t="s">
        <v>1908</v>
      </c>
      <c r="K119" s="14" t="s">
        <v>4680</v>
      </c>
      <c r="L119" s="61" t="s">
        <v>4681</v>
      </c>
      <c r="M119" s="86" t="s">
        <v>503</v>
      </c>
      <c r="N119" s="86" t="s">
        <v>503</v>
      </c>
      <c r="O119" s="86" t="s">
        <v>503</v>
      </c>
      <c r="P119" s="14" t="s">
        <v>3616</v>
      </c>
      <c r="Q119" s="86" t="s">
        <v>503</v>
      </c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797</v>
      </c>
      <c r="C120" s="14">
        <v>40948</v>
      </c>
      <c r="D120" s="14">
        <v>40993</v>
      </c>
      <c r="E120" s="61" t="s">
        <v>1553</v>
      </c>
      <c r="F120" s="61" t="s">
        <v>1554</v>
      </c>
      <c r="G120" s="61" t="s">
        <v>1909</v>
      </c>
      <c r="H120" s="86" t="s">
        <v>2307</v>
      </c>
      <c r="I120" s="86">
        <v>40995</v>
      </c>
      <c r="J120" s="14" t="s">
        <v>1910</v>
      </c>
      <c r="K120" s="14" t="s">
        <v>1911</v>
      </c>
      <c r="L120" s="61" t="s">
        <v>1912</v>
      </c>
      <c r="M120" s="86" t="s">
        <v>2494</v>
      </c>
      <c r="N120" s="86" t="s">
        <v>1990</v>
      </c>
      <c r="O120" s="86">
        <v>40998</v>
      </c>
      <c r="P120" s="85" t="s">
        <v>503</v>
      </c>
      <c r="Q120" s="86" t="s">
        <v>503</v>
      </c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799</v>
      </c>
      <c r="C121" s="14">
        <v>40948</v>
      </c>
      <c r="D121" s="14">
        <v>41117</v>
      </c>
      <c r="E121" s="61" t="s">
        <v>1709</v>
      </c>
      <c r="F121" s="61" t="s">
        <v>1554</v>
      </c>
      <c r="G121" s="61" t="s">
        <v>1913</v>
      </c>
      <c r="H121" s="86" t="s">
        <v>503</v>
      </c>
      <c r="I121" s="86" t="s">
        <v>503</v>
      </c>
      <c r="J121" s="14" t="s">
        <v>1914</v>
      </c>
      <c r="K121" s="14" t="s">
        <v>981</v>
      </c>
      <c r="L121" s="61" t="s">
        <v>1915</v>
      </c>
      <c r="M121" s="86" t="s">
        <v>503</v>
      </c>
      <c r="N121" s="86" t="s">
        <v>503</v>
      </c>
      <c r="O121" s="86" t="s">
        <v>503</v>
      </c>
      <c r="P121" s="14" t="s">
        <v>4677</v>
      </c>
      <c r="Q121" s="86" t="s">
        <v>503</v>
      </c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801</v>
      </c>
      <c r="C122" s="14">
        <v>40948</v>
      </c>
      <c r="D122" s="14">
        <v>40993</v>
      </c>
      <c r="E122" s="61" t="s">
        <v>1553</v>
      </c>
      <c r="F122" s="61" t="s">
        <v>1554</v>
      </c>
      <c r="G122" s="61" t="s">
        <v>1916</v>
      </c>
      <c r="H122" s="61" t="s">
        <v>1420</v>
      </c>
      <c r="I122" s="61">
        <v>40967</v>
      </c>
      <c r="J122" s="14" t="s">
        <v>1917</v>
      </c>
      <c r="K122" s="14" t="s">
        <v>972</v>
      </c>
      <c r="L122" s="61" t="s">
        <v>1918</v>
      </c>
      <c r="M122" s="61" t="s">
        <v>1409</v>
      </c>
      <c r="N122" s="61" t="s">
        <v>1584</v>
      </c>
      <c r="O122" s="61">
        <v>40967</v>
      </c>
      <c r="P122" s="85" t="s">
        <v>503</v>
      </c>
      <c r="Q122" s="86" t="s">
        <v>503</v>
      </c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803</v>
      </c>
      <c r="C123" s="14">
        <v>40948</v>
      </c>
      <c r="D123" s="14">
        <v>40993</v>
      </c>
      <c r="E123" s="61" t="s">
        <v>1553</v>
      </c>
      <c r="F123" s="61" t="s">
        <v>1554</v>
      </c>
      <c r="G123" s="61" t="s">
        <v>1919</v>
      </c>
      <c r="H123" s="61" t="s">
        <v>1424</v>
      </c>
      <c r="I123" s="61">
        <v>40967</v>
      </c>
      <c r="J123" s="14" t="s">
        <v>1920</v>
      </c>
      <c r="K123" s="14" t="s">
        <v>1454</v>
      </c>
      <c r="L123" s="61" t="s">
        <v>1921</v>
      </c>
      <c r="M123" s="61" t="s">
        <v>1425</v>
      </c>
      <c r="N123" s="61" t="s">
        <v>1574</v>
      </c>
      <c r="O123" s="61">
        <v>40968</v>
      </c>
      <c r="P123" s="85" t="s">
        <v>503</v>
      </c>
      <c r="Q123" s="86" t="s">
        <v>503</v>
      </c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805</v>
      </c>
      <c r="C124" s="14">
        <v>40948</v>
      </c>
      <c r="D124" s="14">
        <v>40993</v>
      </c>
      <c r="E124" s="61" t="s">
        <v>1553</v>
      </c>
      <c r="F124" s="61" t="s">
        <v>1554</v>
      </c>
      <c r="G124" s="61" t="s">
        <v>1922</v>
      </c>
      <c r="H124" s="61" t="s">
        <v>1923</v>
      </c>
      <c r="I124" s="61">
        <v>40953</v>
      </c>
      <c r="J124" s="14" t="s">
        <v>1924</v>
      </c>
      <c r="K124" s="14" t="s">
        <v>970</v>
      </c>
      <c r="L124" s="61" t="s">
        <v>1925</v>
      </c>
      <c r="M124" s="61" t="s">
        <v>1926</v>
      </c>
      <c r="N124" s="61" t="s">
        <v>1584</v>
      </c>
      <c r="O124" s="61">
        <v>40954</v>
      </c>
      <c r="P124" s="85" t="s">
        <v>503</v>
      </c>
      <c r="Q124" s="86" t="s">
        <v>503</v>
      </c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807</v>
      </c>
      <c r="C125" s="14">
        <v>40948</v>
      </c>
      <c r="D125" s="14">
        <v>40993</v>
      </c>
      <c r="E125" s="61" t="s">
        <v>1553</v>
      </c>
      <c r="F125" s="61" t="s">
        <v>1554</v>
      </c>
      <c r="G125" s="61" t="s">
        <v>1927</v>
      </c>
      <c r="H125" s="61" t="s">
        <v>1407</v>
      </c>
      <c r="I125" s="61">
        <v>40966</v>
      </c>
      <c r="J125" s="14" t="s">
        <v>1928</v>
      </c>
      <c r="K125" s="14" t="s">
        <v>1453</v>
      </c>
      <c r="L125" s="61" t="s">
        <v>1929</v>
      </c>
      <c r="M125" s="61" t="s">
        <v>1404</v>
      </c>
      <c r="N125" s="61" t="s">
        <v>1574</v>
      </c>
      <c r="O125" s="61">
        <v>40966</v>
      </c>
      <c r="P125" s="85" t="s">
        <v>503</v>
      </c>
      <c r="Q125" s="86" t="s">
        <v>503</v>
      </c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811</v>
      </c>
      <c r="C126" s="14">
        <v>40948</v>
      </c>
      <c r="D126" s="14">
        <v>41117</v>
      </c>
      <c r="E126" s="61" t="s">
        <v>1709</v>
      </c>
      <c r="F126" s="61" t="s">
        <v>1554</v>
      </c>
      <c r="G126" s="61" t="s">
        <v>1930</v>
      </c>
      <c r="H126" s="86" t="s">
        <v>503</v>
      </c>
      <c r="I126" s="86" t="s">
        <v>503</v>
      </c>
      <c r="J126" s="14" t="s">
        <v>1931</v>
      </c>
      <c r="K126" s="14" t="s">
        <v>982</v>
      </c>
      <c r="L126" s="61" t="s">
        <v>1932</v>
      </c>
      <c r="M126" s="86" t="s">
        <v>503</v>
      </c>
      <c r="N126" s="86" t="s">
        <v>503</v>
      </c>
      <c r="O126" s="86" t="s">
        <v>503</v>
      </c>
      <c r="P126" s="14" t="s">
        <v>503</v>
      </c>
      <c r="Q126" s="86" t="s">
        <v>503</v>
      </c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809</v>
      </c>
      <c r="C127" s="14">
        <v>40948</v>
      </c>
      <c r="D127" s="14">
        <v>41100</v>
      </c>
      <c r="E127" s="61" t="s">
        <v>1709</v>
      </c>
      <c r="F127" s="61" t="s">
        <v>1554</v>
      </c>
      <c r="G127" s="61" t="s">
        <v>1933</v>
      </c>
      <c r="H127" s="86" t="s">
        <v>503</v>
      </c>
      <c r="I127" s="86" t="s">
        <v>503</v>
      </c>
      <c r="J127" s="14" t="s">
        <v>4682</v>
      </c>
      <c r="K127" s="14" t="s">
        <v>1482</v>
      </c>
      <c r="L127" s="61" t="s">
        <v>1934</v>
      </c>
      <c r="M127" s="86" t="s">
        <v>503</v>
      </c>
      <c r="N127" s="86" t="s">
        <v>503</v>
      </c>
      <c r="O127" s="86" t="s">
        <v>503</v>
      </c>
      <c r="P127" s="14" t="s">
        <v>4677</v>
      </c>
      <c r="Q127" s="86" t="s">
        <v>503</v>
      </c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793</v>
      </c>
      <c r="C128" s="14">
        <v>40948</v>
      </c>
      <c r="D128" s="14">
        <v>40993</v>
      </c>
      <c r="E128" s="61" t="s">
        <v>1553</v>
      </c>
      <c r="F128" s="61" t="s">
        <v>1554</v>
      </c>
      <c r="G128" s="61" t="s">
        <v>1935</v>
      </c>
      <c r="H128" s="61" t="s">
        <v>1492</v>
      </c>
      <c r="I128" s="61">
        <v>40967</v>
      </c>
      <c r="J128" s="14" t="s">
        <v>1936</v>
      </c>
      <c r="K128" s="14" t="s">
        <v>986</v>
      </c>
      <c r="L128" s="61" t="s">
        <v>1937</v>
      </c>
      <c r="M128" s="61" t="s">
        <v>1423</v>
      </c>
      <c r="N128" s="61" t="s">
        <v>1938</v>
      </c>
      <c r="O128" s="61">
        <v>40968</v>
      </c>
      <c r="P128" s="85" t="s">
        <v>503</v>
      </c>
      <c r="Q128" s="86" t="s">
        <v>503</v>
      </c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893</v>
      </c>
      <c r="C129" s="14">
        <v>40949</v>
      </c>
      <c r="D129" s="14">
        <v>40994</v>
      </c>
      <c r="E129" s="61" t="s">
        <v>1553</v>
      </c>
      <c r="F129" s="61" t="s">
        <v>1554</v>
      </c>
      <c r="G129" s="61" t="s">
        <v>1939</v>
      </c>
      <c r="H129" s="61" t="s">
        <v>1491</v>
      </c>
      <c r="I129" s="61">
        <v>40968</v>
      </c>
      <c r="J129" s="14" t="s">
        <v>1940</v>
      </c>
      <c r="K129" s="14" t="s">
        <v>1941</v>
      </c>
      <c r="L129" s="61" t="s">
        <v>1942</v>
      </c>
      <c r="M129" s="61" t="s">
        <v>1943</v>
      </c>
      <c r="N129" s="61" t="s">
        <v>1834</v>
      </c>
      <c r="O129" s="61">
        <v>40969</v>
      </c>
      <c r="P129" s="85" t="s">
        <v>503</v>
      </c>
      <c r="Q129" s="86" t="s">
        <v>503</v>
      </c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887</v>
      </c>
      <c r="C130" s="14">
        <v>40949</v>
      </c>
      <c r="D130" s="14">
        <v>40994</v>
      </c>
      <c r="E130" s="61" t="s">
        <v>1553</v>
      </c>
      <c r="F130" s="61" t="s">
        <v>1554</v>
      </c>
      <c r="G130" s="61" t="s">
        <v>1944</v>
      </c>
      <c r="H130" s="61" t="s">
        <v>1494</v>
      </c>
      <c r="I130" s="61">
        <v>40969</v>
      </c>
      <c r="J130" s="14" t="s">
        <v>1945</v>
      </c>
      <c r="K130" s="14" t="s">
        <v>1447</v>
      </c>
      <c r="L130" s="61" t="s">
        <v>1946</v>
      </c>
      <c r="M130" s="61" t="s">
        <v>1493</v>
      </c>
      <c r="N130" s="61" t="s">
        <v>1684</v>
      </c>
      <c r="O130" s="61">
        <v>40970</v>
      </c>
      <c r="P130" s="85" t="s">
        <v>503</v>
      </c>
      <c r="Q130" s="86" t="s">
        <v>503</v>
      </c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889</v>
      </c>
      <c r="C131" s="14">
        <v>40949</v>
      </c>
      <c r="D131" s="14">
        <v>40994</v>
      </c>
      <c r="E131" s="61" t="s">
        <v>1553</v>
      </c>
      <c r="F131" s="61" t="s">
        <v>1554</v>
      </c>
      <c r="G131" s="61" t="s">
        <v>1947</v>
      </c>
      <c r="H131" s="61" t="s">
        <v>1948</v>
      </c>
      <c r="I131" s="61">
        <v>40982</v>
      </c>
      <c r="J131" s="14" t="s">
        <v>1949</v>
      </c>
      <c r="K131" s="14" t="s">
        <v>1452</v>
      </c>
      <c r="L131" s="61" t="s">
        <v>1531</v>
      </c>
      <c r="M131" s="61" t="s">
        <v>2256</v>
      </c>
      <c r="N131" s="61" t="s">
        <v>1561</v>
      </c>
      <c r="O131" s="61">
        <v>40982</v>
      </c>
      <c r="P131" s="85" t="s">
        <v>503</v>
      </c>
      <c r="Q131" s="86" t="s">
        <v>503</v>
      </c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891</v>
      </c>
      <c r="C132" s="14">
        <v>40949</v>
      </c>
      <c r="D132" s="14">
        <v>41105</v>
      </c>
      <c r="E132" s="61" t="s">
        <v>1709</v>
      </c>
      <c r="F132" s="61" t="s">
        <v>1554</v>
      </c>
      <c r="G132" s="61" t="s">
        <v>1950</v>
      </c>
      <c r="H132" s="86" t="s">
        <v>503</v>
      </c>
      <c r="I132" s="86" t="s">
        <v>503</v>
      </c>
      <c r="J132" s="14" t="s">
        <v>1951</v>
      </c>
      <c r="K132" s="14" t="s">
        <v>4683</v>
      </c>
      <c r="L132" s="61" t="s">
        <v>4684</v>
      </c>
      <c r="M132" s="86" t="s">
        <v>503</v>
      </c>
      <c r="N132" s="86" t="s">
        <v>503</v>
      </c>
      <c r="O132" s="86" t="s">
        <v>503</v>
      </c>
      <c r="P132" s="14" t="s">
        <v>4677</v>
      </c>
      <c r="Q132" s="86" t="s">
        <v>503</v>
      </c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903</v>
      </c>
      <c r="C133" s="14">
        <v>40949</v>
      </c>
      <c r="D133" s="14">
        <v>40994</v>
      </c>
      <c r="E133" s="61" t="s">
        <v>1553</v>
      </c>
      <c r="F133" s="61" t="s">
        <v>1554</v>
      </c>
      <c r="G133" s="61" t="s">
        <v>1061</v>
      </c>
      <c r="H133" s="61" t="s">
        <v>1952</v>
      </c>
      <c r="I133" s="61">
        <v>40956</v>
      </c>
      <c r="J133" s="14" t="s">
        <v>1953</v>
      </c>
      <c r="K133" s="14" t="s">
        <v>1062</v>
      </c>
      <c r="L133" s="61" t="s">
        <v>1954</v>
      </c>
      <c r="M133" s="61" t="s">
        <v>1955</v>
      </c>
      <c r="N133" s="61" t="s">
        <v>1645</v>
      </c>
      <c r="O133" s="61">
        <v>40956</v>
      </c>
      <c r="P133" s="14" t="s">
        <v>1956</v>
      </c>
      <c r="Q133" s="86" t="s">
        <v>503</v>
      </c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895</v>
      </c>
      <c r="C134" s="14">
        <v>40949</v>
      </c>
      <c r="D134" s="14">
        <v>41105</v>
      </c>
      <c r="E134" s="61" t="s">
        <v>1709</v>
      </c>
      <c r="F134" s="61" t="s">
        <v>1554</v>
      </c>
      <c r="G134" s="61" t="s">
        <v>1957</v>
      </c>
      <c r="H134" s="86" t="s">
        <v>503</v>
      </c>
      <c r="I134" s="86" t="s">
        <v>503</v>
      </c>
      <c r="J134" s="14" t="s">
        <v>1958</v>
      </c>
      <c r="K134" s="14" t="s">
        <v>1959</v>
      </c>
      <c r="L134" s="61" t="s">
        <v>4685</v>
      </c>
      <c r="M134" s="86" t="s">
        <v>503</v>
      </c>
      <c r="N134" s="86" t="s">
        <v>503</v>
      </c>
      <c r="O134" s="86" t="s">
        <v>503</v>
      </c>
      <c r="P134" s="14" t="s">
        <v>4677</v>
      </c>
      <c r="Q134" s="86" t="s">
        <v>503</v>
      </c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897</v>
      </c>
      <c r="C135" s="14">
        <v>40949</v>
      </c>
      <c r="D135" s="14">
        <v>40994</v>
      </c>
      <c r="E135" s="61" t="s">
        <v>1553</v>
      </c>
      <c r="F135" s="61" t="s">
        <v>1554</v>
      </c>
      <c r="G135" s="61" t="s">
        <v>1960</v>
      </c>
      <c r="H135" s="61" t="s">
        <v>2308</v>
      </c>
      <c r="I135" s="61">
        <v>40988</v>
      </c>
      <c r="J135" s="14" t="s">
        <v>1961</v>
      </c>
      <c r="K135" s="14" t="s">
        <v>1458</v>
      </c>
      <c r="L135" s="61" t="s">
        <v>1962</v>
      </c>
      <c r="M135" s="61" t="s">
        <v>2362</v>
      </c>
      <c r="N135" s="61" t="s">
        <v>1990</v>
      </c>
      <c r="O135" s="61">
        <v>40988</v>
      </c>
      <c r="P135" s="85" t="s">
        <v>503</v>
      </c>
      <c r="Q135" s="86" t="s">
        <v>503</v>
      </c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899</v>
      </c>
      <c r="C136" s="14">
        <v>40949</v>
      </c>
      <c r="D136" s="14">
        <v>41105</v>
      </c>
      <c r="E136" s="61" t="s">
        <v>1709</v>
      </c>
      <c r="F136" s="61" t="s">
        <v>1554</v>
      </c>
      <c r="G136" s="61" t="s">
        <v>1963</v>
      </c>
      <c r="H136" s="86" t="s">
        <v>503</v>
      </c>
      <c r="I136" s="86" t="s">
        <v>503</v>
      </c>
      <c r="J136" s="14" t="s">
        <v>1964</v>
      </c>
      <c r="K136" s="14" t="s">
        <v>1471</v>
      </c>
      <c r="L136" s="61" t="s">
        <v>1965</v>
      </c>
      <c r="M136" s="86" t="s">
        <v>503</v>
      </c>
      <c r="N136" s="86" t="s">
        <v>503</v>
      </c>
      <c r="O136" s="86" t="s">
        <v>503</v>
      </c>
      <c r="P136" s="14" t="s">
        <v>4677</v>
      </c>
      <c r="Q136" s="86" t="s">
        <v>503</v>
      </c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901</v>
      </c>
      <c r="C137" s="14">
        <v>40949</v>
      </c>
      <c r="D137" s="14">
        <v>40994</v>
      </c>
      <c r="E137" s="61" t="s">
        <v>1562</v>
      </c>
      <c r="F137" s="61" t="s">
        <v>1554</v>
      </c>
      <c r="G137" s="61" t="s">
        <v>1966</v>
      </c>
      <c r="H137" s="86" t="s">
        <v>503</v>
      </c>
      <c r="I137" s="86" t="s">
        <v>503</v>
      </c>
      <c r="J137" s="14" t="s">
        <v>1967</v>
      </c>
      <c r="K137" s="14" t="s">
        <v>1481</v>
      </c>
      <c r="L137" s="61" t="s">
        <v>1968</v>
      </c>
      <c r="M137" s="86" t="s">
        <v>503</v>
      </c>
      <c r="N137" s="86" t="s">
        <v>503</v>
      </c>
      <c r="O137" s="86" t="s">
        <v>503</v>
      </c>
      <c r="P137" s="14" t="s">
        <v>3616</v>
      </c>
      <c r="Q137" s="86" t="s">
        <v>503</v>
      </c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905</v>
      </c>
      <c r="C138" s="14">
        <v>40949</v>
      </c>
      <c r="D138" s="14">
        <v>40994</v>
      </c>
      <c r="E138" s="61" t="s">
        <v>1553</v>
      </c>
      <c r="F138" s="61" t="s">
        <v>1554</v>
      </c>
      <c r="G138" s="61" t="s">
        <v>1969</v>
      </c>
      <c r="H138" s="61" t="s">
        <v>1514</v>
      </c>
      <c r="I138" s="61">
        <v>40974</v>
      </c>
      <c r="J138" s="14" t="s">
        <v>1970</v>
      </c>
      <c r="K138" s="14" t="s">
        <v>1442</v>
      </c>
      <c r="L138" s="61" t="s">
        <v>1971</v>
      </c>
      <c r="M138" s="61" t="s">
        <v>1972</v>
      </c>
      <c r="N138" s="61" t="s">
        <v>1973</v>
      </c>
      <c r="O138" s="61">
        <v>40974</v>
      </c>
      <c r="P138" s="85" t="s">
        <v>503</v>
      </c>
      <c r="Q138" s="86" t="s">
        <v>503</v>
      </c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907</v>
      </c>
      <c r="C139" s="14">
        <v>40949</v>
      </c>
      <c r="D139" s="14">
        <v>40994</v>
      </c>
      <c r="E139" s="61" t="s">
        <v>1553</v>
      </c>
      <c r="F139" s="61" t="s">
        <v>1554</v>
      </c>
      <c r="G139" s="61" t="s">
        <v>1974</v>
      </c>
      <c r="H139" s="86" t="s">
        <v>1975</v>
      </c>
      <c r="I139" s="61">
        <v>40968</v>
      </c>
      <c r="J139" s="14" t="s">
        <v>1976</v>
      </c>
      <c r="K139" s="14" t="s">
        <v>1450</v>
      </c>
      <c r="L139" s="61" t="s">
        <v>1977</v>
      </c>
      <c r="M139" s="86" t="s">
        <v>1978</v>
      </c>
      <c r="N139" s="86" t="s">
        <v>1979</v>
      </c>
      <c r="O139" s="61">
        <v>40969</v>
      </c>
      <c r="P139" s="14" t="s">
        <v>1980</v>
      </c>
      <c r="Q139" s="86" t="s">
        <v>503</v>
      </c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909</v>
      </c>
      <c r="C140" s="14">
        <v>40949</v>
      </c>
      <c r="D140" s="14">
        <v>40994</v>
      </c>
      <c r="E140" s="61" t="s">
        <v>1562</v>
      </c>
      <c r="F140" s="61" t="s">
        <v>1554</v>
      </c>
      <c r="G140" s="61" t="s">
        <v>1981</v>
      </c>
      <c r="H140" s="86" t="s">
        <v>503</v>
      </c>
      <c r="I140" s="86" t="s">
        <v>503</v>
      </c>
      <c r="J140" s="14" t="s">
        <v>1982</v>
      </c>
      <c r="K140" s="14" t="s">
        <v>1476</v>
      </c>
      <c r="L140" s="61" t="s">
        <v>1983</v>
      </c>
      <c r="M140" s="86" t="s">
        <v>503</v>
      </c>
      <c r="N140" s="86" t="s">
        <v>503</v>
      </c>
      <c r="O140" s="86" t="s">
        <v>503</v>
      </c>
      <c r="P140" s="61" t="s">
        <v>3619</v>
      </c>
      <c r="Q140" s="86" t="s">
        <v>503</v>
      </c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911</v>
      </c>
      <c r="C141" s="14">
        <v>40949</v>
      </c>
      <c r="D141" s="14">
        <v>40994</v>
      </c>
      <c r="E141" s="61" t="s">
        <v>1562</v>
      </c>
      <c r="F141" s="61" t="s">
        <v>1554</v>
      </c>
      <c r="G141" s="61" t="s">
        <v>1984</v>
      </c>
      <c r="H141" s="86" t="s">
        <v>503</v>
      </c>
      <c r="I141" s="86" t="s">
        <v>503</v>
      </c>
      <c r="J141" s="14" t="s">
        <v>1985</v>
      </c>
      <c r="K141" s="14" t="s">
        <v>1472</v>
      </c>
      <c r="L141" s="61" t="s">
        <v>1986</v>
      </c>
      <c r="M141" s="86" t="s">
        <v>503</v>
      </c>
      <c r="N141" s="86" t="s">
        <v>503</v>
      </c>
      <c r="O141" s="86" t="s">
        <v>503</v>
      </c>
      <c r="P141" s="14" t="s">
        <v>3620</v>
      </c>
      <c r="Q141" s="86" t="s">
        <v>503</v>
      </c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913</v>
      </c>
      <c r="C142" s="14">
        <v>40949</v>
      </c>
      <c r="D142" s="14">
        <v>40994</v>
      </c>
      <c r="E142" s="61" t="s">
        <v>1553</v>
      </c>
      <c r="F142" s="61" t="s">
        <v>1554</v>
      </c>
      <c r="G142" s="61" t="s">
        <v>1987</v>
      </c>
      <c r="H142" s="86" t="s">
        <v>1500</v>
      </c>
      <c r="I142" s="61">
        <v>40970</v>
      </c>
      <c r="J142" s="14" t="s">
        <v>1988</v>
      </c>
      <c r="K142" s="14" t="s">
        <v>1443</v>
      </c>
      <c r="L142" s="61" t="s">
        <v>1989</v>
      </c>
      <c r="M142" s="86" t="s">
        <v>1501</v>
      </c>
      <c r="N142" s="86" t="s">
        <v>1990</v>
      </c>
      <c r="O142" s="61">
        <v>40970</v>
      </c>
      <c r="P142" s="85" t="s">
        <v>503</v>
      </c>
      <c r="Q142" s="86" t="s">
        <v>503</v>
      </c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915</v>
      </c>
      <c r="C143" s="14">
        <v>40949</v>
      </c>
      <c r="D143" s="14">
        <v>41105</v>
      </c>
      <c r="E143" s="61" t="s">
        <v>1709</v>
      </c>
      <c r="F143" s="61" t="s">
        <v>1554</v>
      </c>
      <c r="G143" s="61" t="s">
        <v>1991</v>
      </c>
      <c r="H143" s="86" t="s">
        <v>503</v>
      </c>
      <c r="I143" s="86" t="s">
        <v>503</v>
      </c>
      <c r="J143" s="14" t="s">
        <v>1992</v>
      </c>
      <c r="K143" s="14" t="s">
        <v>1459</v>
      </c>
      <c r="L143" s="61" t="s">
        <v>4686</v>
      </c>
      <c r="M143" s="86" t="s">
        <v>503</v>
      </c>
      <c r="N143" s="86" t="s">
        <v>503</v>
      </c>
      <c r="O143" s="86" t="s">
        <v>503</v>
      </c>
      <c r="P143" s="14" t="s">
        <v>4677</v>
      </c>
      <c r="Q143" s="86" t="s">
        <v>503</v>
      </c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917</v>
      </c>
      <c r="C144" s="14">
        <v>40949</v>
      </c>
      <c r="D144" s="14">
        <v>41105</v>
      </c>
      <c r="E144" s="61" t="s">
        <v>1709</v>
      </c>
      <c r="F144" s="61" t="s">
        <v>1554</v>
      </c>
      <c r="G144" s="61" t="s">
        <v>1993</v>
      </c>
      <c r="H144" s="86" t="s">
        <v>503</v>
      </c>
      <c r="I144" s="86" t="s">
        <v>503</v>
      </c>
      <c r="J144" s="14" t="s">
        <v>1994</v>
      </c>
      <c r="K144" s="14" t="s">
        <v>1460</v>
      </c>
      <c r="L144" s="61" t="s">
        <v>4687</v>
      </c>
      <c r="M144" s="86" t="s">
        <v>503</v>
      </c>
      <c r="N144" s="86" t="s">
        <v>503</v>
      </c>
      <c r="O144" s="86" t="s">
        <v>503</v>
      </c>
      <c r="P144" s="14" t="s">
        <v>4677</v>
      </c>
      <c r="Q144" s="86" t="s">
        <v>503</v>
      </c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919</v>
      </c>
      <c r="C145" s="14">
        <v>40949</v>
      </c>
      <c r="D145" s="14">
        <v>41105</v>
      </c>
      <c r="E145" s="61" t="s">
        <v>1709</v>
      </c>
      <c r="F145" s="61" t="s">
        <v>1554</v>
      </c>
      <c r="G145" s="61" t="s">
        <v>1995</v>
      </c>
      <c r="H145" s="86" t="s">
        <v>503</v>
      </c>
      <c r="I145" s="86" t="s">
        <v>503</v>
      </c>
      <c r="J145" s="14" t="s">
        <v>1996</v>
      </c>
      <c r="K145" s="14" t="s">
        <v>1461</v>
      </c>
      <c r="L145" s="61" t="s">
        <v>1997</v>
      </c>
      <c r="M145" s="86" t="s">
        <v>503</v>
      </c>
      <c r="N145" s="86" t="s">
        <v>503</v>
      </c>
      <c r="O145" s="86" t="s">
        <v>503</v>
      </c>
      <c r="P145" s="14" t="s">
        <v>4677</v>
      </c>
      <c r="Q145" s="86" t="s">
        <v>503</v>
      </c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921</v>
      </c>
      <c r="C146" s="14">
        <v>40949</v>
      </c>
      <c r="D146" s="14">
        <v>41086</v>
      </c>
      <c r="E146" s="61" t="s">
        <v>1709</v>
      </c>
      <c r="F146" s="61" t="s">
        <v>1554</v>
      </c>
      <c r="G146" s="61" t="s">
        <v>1998</v>
      </c>
      <c r="H146" s="86" t="s">
        <v>503</v>
      </c>
      <c r="I146" s="86" t="s">
        <v>503</v>
      </c>
      <c r="J146" s="14" t="s">
        <v>1999</v>
      </c>
      <c r="K146" s="14" t="s">
        <v>1462</v>
      </c>
      <c r="L146" s="61" t="s">
        <v>2000</v>
      </c>
      <c r="M146" s="86" t="s">
        <v>503</v>
      </c>
      <c r="N146" s="86" t="s">
        <v>503</v>
      </c>
      <c r="O146" s="86" t="s">
        <v>503</v>
      </c>
      <c r="P146" s="14" t="s">
        <v>4038</v>
      </c>
      <c r="Q146" s="86" t="s">
        <v>503</v>
      </c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923</v>
      </c>
      <c r="C147" s="14">
        <v>40949</v>
      </c>
      <c r="D147" s="14">
        <v>41105</v>
      </c>
      <c r="E147" s="61" t="s">
        <v>1709</v>
      </c>
      <c r="F147" s="61" t="s">
        <v>1554</v>
      </c>
      <c r="G147" s="61" t="s">
        <v>2001</v>
      </c>
      <c r="H147" s="86" t="s">
        <v>503</v>
      </c>
      <c r="I147" s="86" t="s">
        <v>503</v>
      </c>
      <c r="J147" s="14" t="s">
        <v>2002</v>
      </c>
      <c r="K147" s="14" t="s">
        <v>1473</v>
      </c>
      <c r="L147" s="61" t="s">
        <v>2003</v>
      </c>
      <c r="M147" s="86" t="s">
        <v>503</v>
      </c>
      <c r="N147" s="86" t="s">
        <v>503</v>
      </c>
      <c r="O147" s="86" t="s">
        <v>503</v>
      </c>
      <c r="P147" s="14" t="s">
        <v>4677</v>
      </c>
      <c r="Q147" s="86" t="s">
        <v>503</v>
      </c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925</v>
      </c>
      <c r="C148" s="14">
        <v>40949</v>
      </c>
      <c r="D148" s="14">
        <v>40994</v>
      </c>
      <c r="E148" s="61" t="s">
        <v>1553</v>
      </c>
      <c r="F148" s="61" t="s">
        <v>1554</v>
      </c>
      <c r="G148" s="61" t="s">
        <v>2004</v>
      </c>
      <c r="H148" s="61" t="s">
        <v>1406</v>
      </c>
      <c r="I148" s="61">
        <v>40966</v>
      </c>
      <c r="J148" s="14" t="s">
        <v>2005</v>
      </c>
      <c r="K148" s="14" t="s">
        <v>1401</v>
      </c>
      <c r="L148" s="61" t="s">
        <v>2006</v>
      </c>
      <c r="M148" s="61" t="s">
        <v>1402</v>
      </c>
      <c r="N148" s="61" t="s">
        <v>1616</v>
      </c>
      <c r="O148" s="61">
        <v>40966</v>
      </c>
      <c r="P148" s="85" t="s">
        <v>503</v>
      </c>
      <c r="Q148" s="86" t="s">
        <v>503</v>
      </c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1004</v>
      </c>
      <c r="C149" s="14">
        <v>40952</v>
      </c>
      <c r="D149" s="14">
        <v>40997</v>
      </c>
      <c r="E149" s="61" t="s">
        <v>1553</v>
      </c>
      <c r="F149" s="61" t="s">
        <v>1554</v>
      </c>
      <c r="G149" s="61" t="s">
        <v>1021</v>
      </c>
      <c r="H149" s="86" t="s">
        <v>2363</v>
      </c>
      <c r="I149" s="86">
        <v>40996</v>
      </c>
      <c r="J149" s="14" t="s">
        <v>2007</v>
      </c>
      <c r="K149" s="14" t="s">
        <v>1467</v>
      </c>
      <c r="L149" s="61" t="s">
        <v>2008</v>
      </c>
      <c r="M149" s="86" t="s">
        <v>2504</v>
      </c>
      <c r="N149" s="86" t="s">
        <v>2505</v>
      </c>
      <c r="O149" s="86">
        <v>41002</v>
      </c>
      <c r="P149" s="85" t="s">
        <v>503</v>
      </c>
      <c r="Q149" s="86" t="s">
        <v>503</v>
      </c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1009</v>
      </c>
      <c r="C150" s="14">
        <v>40952</v>
      </c>
      <c r="D150" s="14">
        <v>41108</v>
      </c>
      <c r="E150" s="61" t="s">
        <v>1709</v>
      </c>
      <c r="F150" s="61" t="s">
        <v>1554</v>
      </c>
      <c r="G150" s="61" t="s">
        <v>1026</v>
      </c>
      <c r="H150" s="86" t="s">
        <v>503</v>
      </c>
      <c r="I150" s="86" t="s">
        <v>503</v>
      </c>
      <c r="J150" s="14" t="s">
        <v>2009</v>
      </c>
      <c r="K150" s="14" t="s">
        <v>1477</v>
      </c>
      <c r="L150" s="61" t="s">
        <v>2010</v>
      </c>
      <c r="M150" s="86" t="s">
        <v>503</v>
      </c>
      <c r="N150" s="86" t="s">
        <v>503</v>
      </c>
      <c r="O150" s="86" t="s">
        <v>503</v>
      </c>
      <c r="P150" s="14" t="s">
        <v>4677</v>
      </c>
      <c r="Q150" s="86" t="s">
        <v>503</v>
      </c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995</v>
      </c>
      <c r="C151" s="14">
        <v>40952</v>
      </c>
      <c r="D151" s="14">
        <v>41108</v>
      </c>
      <c r="E151" s="61" t="s">
        <v>1709</v>
      </c>
      <c r="F151" s="61" t="s">
        <v>1554</v>
      </c>
      <c r="G151" s="61" t="s">
        <v>1014</v>
      </c>
      <c r="H151" s="86" t="s">
        <v>503</v>
      </c>
      <c r="I151" s="86" t="s">
        <v>503</v>
      </c>
      <c r="J151" s="14" t="s">
        <v>2011</v>
      </c>
      <c r="K151" s="14" t="s">
        <v>1474</v>
      </c>
      <c r="L151" s="61" t="s">
        <v>2012</v>
      </c>
      <c r="M151" s="86" t="s">
        <v>503</v>
      </c>
      <c r="N151" s="86" t="s">
        <v>503</v>
      </c>
      <c r="O151" s="86" t="s">
        <v>503</v>
      </c>
      <c r="P151" s="14" t="s">
        <v>4677</v>
      </c>
      <c r="Q151" s="86" t="s">
        <v>503</v>
      </c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1000</v>
      </c>
      <c r="C152" s="14">
        <v>40952</v>
      </c>
      <c r="D152" s="14">
        <v>40997</v>
      </c>
      <c r="E152" s="61" t="s">
        <v>1553</v>
      </c>
      <c r="F152" s="61" t="s">
        <v>1554</v>
      </c>
      <c r="G152" s="61" t="s">
        <v>1018</v>
      </c>
      <c r="H152" s="86" t="s">
        <v>1515</v>
      </c>
      <c r="I152" s="61">
        <v>40974</v>
      </c>
      <c r="J152" s="14" t="s">
        <v>2013</v>
      </c>
      <c r="K152" s="14" t="s">
        <v>1448</v>
      </c>
      <c r="L152" s="61" t="s">
        <v>2014</v>
      </c>
      <c r="M152" s="86" t="s">
        <v>2015</v>
      </c>
      <c r="N152" s="86" t="s">
        <v>2016</v>
      </c>
      <c r="O152" s="61">
        <v>40974</v>
      </c>
      <c r="P152" s="85" t="s">
        <v>503</v>
      </c>
      <c r="Q152" s="86" t="s">
        <v>503</v>
      </c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1006</v>
      </c>
      <c r="C153" s="14">
        <v>40952</v>
      </c>
      <c r="D153" s="14">
        <v>41108</v>
      </c>
      <c r="E153" s="61" t="s">
        <v>1709</v>
      </c>
      <c r="F153" s="61" t="s">
        <v>1554</v>
      </c>
      <c r="G153" s="61" t="s">
        <v>1023</v>
      </c>
      <c r="H153" s="86" t="s">
        <v>503</v>
      </c>
      <c r="I153" s="86" t="s">
        <v>503</v>
      </c>
      <c r="J153" s="14" t="s">
        <v>2017</v>
      </c>
      <c r="K153" s="14" t="s">
        <v>4688</v>
      </c>
      <c r="L153" s="61" t="s">
        <v>4689</v>
      </c>
      <c r="M153" s="86" t="s">
        <v>503</v>
      </c>
      <c r="N153" s="86" t="s">
        <v>503</v>
      </c>
      <c r="O153" s="86" t="s">
        <v>503</v>
      </c>
      <c r="P153" s="14" t="s">
        <v>503</v>
      </c>
      <c r="Q153" s="86" t="s">
        <v>503</v>
      </c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991</v>
      </c>
      <c r="C154" s="14">
        <v>40952</v>
      </c>
      <c r="D154" s="14">
        <v>41108</v>
      </c>
      <c r="E154" s="61" t="s">
        <v>1709</v>
      </c>
      <c r="F154" s="61" t="s">
        <v>1554</v>
      </c>
      <c r="G154" s="61" t="s">
        <v>1010</v>
      </c>
      <c r="H154" s="86" t="s">
        <v>503</v>
      </c>
      <c r="I154" s="86" t="s">
        <v>503</v>
      </c>
      <c r="J154" s="14" t="s">
        <v>2018</v>
      </c>
      <c r="K154" s="14" t="s">
        <v>4690</v>
      </c>
      <c r="L154" s="61" t="s">
        <v>4691</v>
      </c>
      <c r="M154" s="86" t="s">
        <v>503</v>
      </c>
      <c r="N154" s="86" t="s">
        <v>503</v>
      </c>
      <c r="O154" s="86" t="s">
        <v>503</v>
      </c>
      <c r="P154" s="85" t="s">
        <v>503</v>
      </c>
      <c r="Q154" s="86" t="s">
        <v>503</v>
      </c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996</v>
      </c>
      <c r="C155" s="14">
        <v>40952</v>
      </c>
      <c r="D155" s="14">
        <v>40997</v>
      </c>
      <c r="E155" s="61" t="s">
        <v>1562</v>
      </c>
      <c r="F155" s="61" t="s">
        <v>1554</v>
      </c>
      <c r="G155" s="61" t="s">
        <v>169</v>
      </c>
      <c r="H155" s="86" t="s">
        <v>2019</v>
      </c>
      <c r="I155" s="86">
        <v>40995</v>
      </c>
      <c r="J155" s="14" t="s">
        <v>2020</v>
      </c>
      <c r="K155" s="14" t="s">
        <v>2021</v>
      </c>
      <c r="L155" s="61" t="s">
        <v>2022</v>
      </c>
      <c r="M155" s="86" t="s">
        <v>503</v>
      </c>
      <c r="N155" s="86" t="s">
        <v>503</v>
      </c>
      <c r="O155" s="86" t="s">
        <v>503</v>
      </c>
      <c r="P155" s="14" t="s">
        <v>3621</v>
      </c>
      <c r="Q155" s="86" t="s">
        <v>503</v>
      </c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1001</v>
      </c>
      <c r="C156" s="14">
        <v>40952</v>
      </c>
      <c r="D156" s="14">
        <v>41108</v>
      </c>
      <c r="E156" s="61" t="s">
        <v>1709</v>
      </c>
      <c r="F156" s="61" t="s">
        <v>1554</v>
      </c>
      <c r="G156" s="61" t="s">
        <v>1019</v>
      </c>
      <c r="H156" s="86" t="s">
        <v>503</v>
      </c>
      <c r="I156" s="86" t="s">
        <v>503</v>
      </c>
      <c r="J156" s="14" t="s">
        <v>2023</v>
      </c>
      <c r="K156" s="14" t="s">
        <v>1475</v>
      </c>
      <c r="L156" s="61" t="s">
        <v>2024</v>
      </c>
      <c r="M156" s="86" t="s">
        <v>503</v>
      </c>
      <c r="N156" s="86" t="s">
        <v>503</v>
      </c>
      <c r="O156" s="86" t="s">
        <v>503</v>
      </c>
      <c r="P156" s="14" t="s">
        <v>4677</v>
      </c>
      <c r="Q156" s="86" t="s">
        <v>503</v>
      </c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1007</v>
      </c>
      <c r="C157" s="14">
        <v>40952</v>
      </c>
      <c r="D157" s="14">
        <v>40997</v>
      </c>
      <c r="E157" s="61" t="s">
        <v>1553</v>
      </c>
      <c r="F157" s="61" t="s">
        <v>1554</v>
      </c>
      <c r="G157" s="61" t="s">
        <v>1024</v>
      </c>
      <c r="H157" s="61" t="s">
        <v>1513</v>
      </c>
      <c r="I157" s="61">
        <v>40974</v>
      </c>
      <c r="J157" s="14" t="s">
        <v>2025</v>
      </c>
      <c r="K157" s="14" t="s">
        <v>1449</v>
      </c>
      <c r="L157" s="61" t="s">
        <v>2026</v>
      </c>
      <c r="M157" s="61" t="s">
        <v>1512</v>
      </c>
      <c r="N157" s="61" t="s">
        <v>1584</v>
      </c>
      <c r="O157" s="61">
        <v>40974</v>
      </c>
      <c r="P157" s="14" t="s">
        <v>2027</v>
      </c>
      <c r="Q157" s="86" t="s">
        <v>503</v>
      </c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992</v>
      </c>
      <c r="C158" s="14">
        <v>40952</v>
      </c>
      <c r="D158" s="14">
        <v>40997</v>
      </c>
      <c r="E158" s="61" t="s">
        <v>1553</v>
      </c>
      <c r="F158" s="61" t="s">
        <v>1554</v>
      </c>
      <c r="G158" s="61" t="s">
        <v>1011</v>
      </c>
      <c r="H158" s="61" t="s">
        <v>1498</v>
      </c>
      <c r="I158" s="61">
        <v>40969</v>
      </c>
      <c r="J158" s="14" t="s">
        <v>2028</v>
      </c>
      <c r="K158" s="14" t="s">
        <v>1444</v>
      </c>
      <c r="L158" s="61" t="s">
        <v>2029</v>
      </c>
      <c r="M158" s="61" t="s">
        <v>1499</v>
      </c>
      <c r="N158" s="61" t="s">
        <v>1571</v>
      </c>
      <c r="O158" s="61">
        <v>40970</v>
      </c>
      <c r="P158" s="85" t="s">
        <v>503</v>
      </c>
      <c r="Q158" s="86" t="s">
        <v>503</v>
      </c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997</v>
      </c>
      <c r="C159" s="14">
        <v>40952</v>
      </c>
      <c r="D159" s="14">
        <v>40997</v>
      </c>
      <c r="E159" s="61" t="s">
        <v>1553</v>
      </c>
      <c r="F159" s="61" t="s">
        <v>1554</v>
      </c>
      <c r="G159" s="61" t="s">
        <v>1015</v>
      </c>
      <c r="H159" s="61" t="s">
        <v>2030</v>
      </c>
      <c r="I159" s="61">
        <v>40955</v>
      </c>
      <c r="J159" s="14" t="s">
        <v>2031</v>
      </c>
      <c r="K159" s="14" t="s">
        <v>1379</v>
      </c>
      <c r="L159" s="61" t="s">
        <v>2032</v>
      </c>
      <c r="M159" s="61" t="s">
        <v>2033</v>
      </c>
      <c r="N159" s="61" t="s">
        <v>1616</v>
      </c>
      <c r="O159" s="61">
        <v>40956</v>
      </c>
      <c r="P159" s="85" t="s">
        <v>503</v>
      </c>
      <c r="Q159" s="86" t="s">
        <v>503</v>
      </c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1002</v>
      </c>
      <c r="C160" s="14">
        <v>40952</v>
      </c>
      <c r="D160" s="14">
        <v>40997</v>
      </c>
      <c r="E160" s="61" t="s">
        <v>1553</v>
      </c>
      <c r="F160" s="61" t="s">
        <v>1554</v>
      </c>
      <c r="G160" s="61" t="s">
        <v>165</v>
      </c>
      <c r="H160" s="61" t="s">
        <v>1507</v>
      </c>
      <c r="I160" s="61">
        <v>40970</v>
      </c>
      <c r="J160" s="14" t="s">
        <v>1064</v>
      </c>
      <c r="K160" s="14" t="s">
        <v>1065</v>
      </c>
      <c r="L160" s="61" t="s">
        <v>1066</v>
      </c>
      <c r="M160" s="61" t="s">
        <v>1400</v>
      </c>
      <c r="N160" s="61" t="s">
        <v>1584</v>
      </c>
      <c r="O160" s="61">
        <v>40970</v>
      </c>
      <c r="P160" s="85" t="s">
        <v>503</v>
      </c>
      <c r="Q160" s="86" t="s">
        <v>503</v>
      </c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2309</v>
      </c>
      <c r="B161" s="61" t="s">
        <v>993</v>
      </c>
      <c r="C161" s="14">
        <v>40952</v>
      </c>
      <c r="D161" s="14">
        <v>40997</v>
      </c>
      <c r="E161" s="61" t="s">
        <v>1619</v>
      </c>
      <c r="F161" s="61" t="s">
        <v>1554</v>
      </c>
      <c r="G161" s="61" t="s">
        <v>1012</v>
      </c>
      <c r="H161" s="61" t="s">
        <v>2495</v>
      </c>
      <c r="I161" s="61">
        <v>40974</v>
      </c>
      <c r="J161" s="14" t="s">
        <v>2035</v>
      </c>
      <c r="K161" s="14" t="s">
        <v>1445</v>
      </c>
      <c r="L161" s="61" t="s">
        <v>2036</v>
      </c>
      <c r="M161" s="86" t="s">
        <v>503</v>
      </c>
      <c r="N161" s="86" t="s">
        <v>503</v>
      </c>
      <c r="O161" s="86" t="s">
        <v>503</v>
      </c>
      <c r="P161" s="85" t="s">
        <v>503</v>
      </c>
      <c r="Q161" s="86" t="s">
        <v>503</v>
      </c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998</v>
      </c>
      <c r="C162" s="14">
        <v>40952</v>
      </c>
      <c r="D162" s="14">
        <v>41108</v>
      </c>
      <c r="E162" s="61" t="s">
        <v>1709</v>
      </c>
      <c r="F162" s="61" t="s">
        <v>1554</v>
      </c>
      <c r="G162" s="61" t="s">
        <v>1016</v>
      </c>
      <c r="H162" s="86" t="s">
        <v>503</v>
      </c>
      <c r="I162" s="86" t="s">
        <v>503</v>
      </c>
      <c r="J162" s="14" t="s">
        <v>2037</v>
      </c>
      <c r="K162" s="14" t="s">
        <v>1465</v>
      </c>
      <c r="L162" s="61" t="s">
        <v>4692</v>
      </c>
      <c r="M162" s="86" t="s">
        <v>503</v>
      </c>
      <c r="N162" s="86" t="s">
        <v>503</v>
      </c>
      <c r="O162" s="86" t="s">
        <v>503</v>
      </c>
      <c r="P162" s="14" t="s">
        <v>503</v>
      </c>
      <c r="Q162" s="86" t="s">
        <v>503</v>
      </c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1003</v>
      </c>
      <c r="C163" s="14">
        <v>40952</v>
      </c>
      <c r="D163" s="14">
        <v>40997</v>
      </c>
      <c r="E163" s="61" t="s">
        <v>1553</v>
      </c>
      <c r="F163" s="61" t="s">
        <v>1554</v>
      </c>
      <c r="G163" s="61" t="s">
        <v>1020</v>
      </c>
      <c r="H163" s="61" t="s">
        <v>1497</v>
      </c>
      <c r="I163" s="61">
        <v>40969</v>
      </c>
      <c r="J163" s="14" t="s">
        <v>2038</v>
      </c>
      <c r="K163" s="14" t="s">
        <v>1377</v>
      </c>
      <c r="L163" s="61" t="s">
        <v>2039</v>
      </c>
      <c r="M163" s="61" t="s">
        <v>1399</v>
      </c>
      <c r="N163" s="61" t="s">
        <v>1584</v>
      </c>
      <c r="O163" s="61">
        <v>40970</v>
      </c>
      <c r="P163" s="85" t="s">
        <v>503</v>
      </c>
      <c r="Q163" s="86" t="s">
        <v>503</v>
      </c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1008</v>
      </c>
      <c r="C164" s="14">
        <v>40952</v>
      </c>
      <c r="D164" s="14">
        <v>41089</v>
      </c>
      <c r="E164" s="61" t="s">
        <v>1553</v>
      </c>
      <c r="F164" s="61" t="s">
        <v>1554</v>
      </c>
      <c r="G164" s="61" t="s">
        <v>1025</v>
      </c>
      <c r="H164" s="86" t="s">
        <v>4275</v>
      </c>
      <c r="I164" s="86">
        <v>41079</v>
      </c>
      <c r="J164" s="14" t="s">
        <v>2040</v>
      </c>
      <c r="K164" s="14" t="s">
        <v>1469</v>
      </c>
      <c r="L164" s="61" t="s">
        <v>2041</v>
      </c>
      <c r="M164" s="86" t="s">
        <v>4526</v>
      </c>
      <c r="N164" s="86" t="s">
        <v>2756</v>
      </c>
      <c r="O164" s="86">
        <v>41079</v>
      </c>
      <c r="P164" s="14" t="s">
        <v>4039</v>
      </c>
      <c r="Q164" s="86" t="s">
        <v>503</v>
      </c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994</v>
      </c>
      <c r="C165" s="14">
        <v>40952</v>
      </c>
      <c r="D165" s="14">
        <v>41096</v>
      </c>
      <c r="E165" s="61" t="s">
        <v>1709</v>
      </c>
      <c r="F165" s="61" t="s">
        <v>1554</v>
      </c>
      <c r="G165" s="61" t="s">
        <v>1013</v>
      </c>
      <c r="H165" s="86" t="s">
        <v>503</v>
      </c>
      <c r="I165" s="86" t="s">
        <v>503</v>
      </c>
      <c r="J165" s="14" t="s">
        <v>2042</v>
      </c>
      <c r="K165" s="14" t="s">
        <v>1464</v>
      </c>
      <c r="L165" s="61" t="s">
        <v>2043</v>
      </c>
      <c r="M165" s="86" t="s">
        <v>503</v>
      </c>
      <c r="N165" s="86" t="s">
        <v>503</v>
      </c>
      <c r="O165" s="86" t="s">
        <v>503</v>
      </c>
      <c r="P165" s="14" t="s">
        <v>4136</v>
      </c>
      <c r="Q165" s="86" t="s">
        <v>503</v>
      </c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999</v>
      </c>
      <c r="C166" s="14">
        <v>40952</v>
      </c>
      <c r="D166" s="14">
        <v>41108</v>
      </c>
      <c r="E166" s="61" t="s">
        <v>1709</v>
      </c>
      <c r="F166" s="61" t="s">
        <v>1554</v>
      </c>
      <c r="G166" s="61" t="s">
        <v>1017</v>
      </c>
      <c r="H166" s="86" t="s">
        <v>503</v>
      </c>
      <c r="I166" s="86" t="s">
        <v>503</v>
      </c>
      <c r="J166" s="14" t="s">
        <v>2044</v>
      </c>
      <c r="K166" s="14" t="s">
        <v>4693</v>
      </c>
      <c r="L166" s="61" t="s">
        <v>4694</v>
      </c>
      <c r="M166" s="86" t="s">
        <v>503</v>
      </c>
      <c r="N166" s="86" t="s">
        <v>503</v>
      </c>
      <c r="O166" s="86" t="s">
        <v>503</v>
      </c>
      <c r="P166" s="14" t="s">
        <v>4677</v>
      </c>
      <c r="Q166" s="86" t="s">
        <v>503</v>
      </c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1005</v>
      </c>
      <c r="C167" s="14">
        <v>40952</v>
      </c>
      <c r="D167" s="14">
        <v>40997</v>
      </c>
      <c r="E167" s="61" t="s">
        <v>1553</v>
      </c>
      <c r="F167" s="61" t="s">
        <v>1554</v>
      </c>
      <c r="G167" s="61" t="s">
        <v>1022</v>
      </c>
      <c r="H167" s="61" t="s">
        <v>1426</v>
      </c>
      <c r="I167" s="61">
        <v>40968</v>
      </c>
      <c r="J167" s="14" t="s">
        <v>2045</v>
      </c>
      <c r="K167" s="14" t="s">
        <v>1446</v>
      </c>
      <c r="L167" s="61" t="s">
        <v>2046</v>
      </c>
      <c r="M167" s="61" t="s">
        <v>1411</v>
      </c>
      <c r="N167" s="61" t="s">
        <v>2047</v>
      </c>
      <c r="O167" s="61">
        <v>40968</v>
      </c>
      <c r="P167" s="85" t="s">
        <v>503</v>
      </c>
      <c r="Q167" s="86" t="s">
        <v>503</v>
      </c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1537</v>
      </c>
      <c r="C168" s="14">
        <v>40954</v>
      </c>
      <c r="D168" s="14">
        <v>40999</v>
      </c>
      <c r="E168" s="61" t="s">
        <v>1553</v>
      </c>
      <c r="F168" s="61" t="s">
        <v>1798</v>
      </c>
      <c r="G168" s="61" t="s">
        <v>2048</v>
      </c>
      <c r="H168" s="86" t="s">
        <v>2049</v>
      </c>
      <c r="I168" s="61">
        <v>40989</v>
      </c>
      <c r="J168" s="14" t="s">
        <v>2050</v>
      </c>
      <c r="K168" s="14" t="s">
        <v>2051</v>
      </c>
      <c r="L168" s="61" t="s">
        <v>2052</v>
      </c>
      <c r="M168" s="86" t="s">
        <v>2393</v>
      </c>
      <c r="N168" s="86" t="s">
        <v>1828</v>
      </c>
      <c r="O168" s="86">
        <v>40989</v>
      </c>
      <c r="P168" s="85" t="s">
        <v>503</v>
      </c>
      <c r="Q168" s="86" t="s">
        <v>503</v>
      </c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2053</v>
      </c>
      <c r="B169" s="61" t="s">
        <v>1539</v>
      </c>
      <c r="C169" s="14">
        <v>40954</v>
      </c>
      <c r="D169" s="14">
        <v>40999</v>
      </c>
      <c r="E169" s="61" t="s">
        <v>1709</v>
      </c>
      <c r="F169" s="61" t="s">
        <v>1798</v>
      </c>
      <c r="G169" s="61" t="s">
        <v>2054</v>
      </c>
      <c r="H169" s="86" t="s">
        <v>503</v>
      </c>
      <c r="I169" s="86" t="s">
        <v>503</v>
      </c>
      <c r="J169" s="14" t="s">
        <v>2055</v>
      </c>
      <c r="K169" s="14" t="s">
        <v>2056</v>
      </c>
      <c r="L169" s="61" t="s">
        <v>1529</v>
      </c>
      <c r="M169" s="86" t="s">
        <v>503</v>
      </c>
      <c r="N169" s="86" t="s">
        <v>503</v>
      </c>
      <c r="O169" s="86" t="s">
        <v>503</v>
      </c>
      <c r="P169" s="14" t="s">
        <v>2057</v>
      </c>
      <c r="Q169" s="86" t="s">
        <v>503</v>
      </c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1490</v>
      </c>
      <c r="C170" s="14">
        <v>40954</v>
      </c>
      <c r="D170" s="14">
        <v>41077</v>
      </c>
      <c r="E170" s="61" t="s">
        <v>1709</v>
      </c>
      <c r="F170" s="61" t="s">
        <v>1554</v>
      </c>
      <c r="G170" s="61" t="s">
        <v>2058</v>
      </c>
      <c r="H170" s="86" t="s">
        <v>503</v>
      </c>
      <c r="I170" s="86" t="s">
        <v>503</v>
      </c>
      <c r="J170" s="14" t="s">
        <v>2059</v>
      </c>
      <c r="K170" s="14" t="s">
        <v>1487</v>
      </c>
      <c r="L170" s="61" t="s">
        <v>2060</v>
      </c>
      <c r="M170" s="86" t="s">
        <v>503</v>
      </c>
      <c r="N170" s="86" t="s">
        <v>503</v>
      </c>
      <c r="O170" s="86" t="s">
        <v>503</v>
      </c>
      <c r="P170" s="14" t="s">
        <v>3622</v>
      </c>
      <c r="Q170" s="86" t="s">
        <v>503</v>
      </c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1488</v>
      </c>
      <c r="C171" s="14">
        <v>40954</v>
      </c>
      <c r="D171" s="14">
        <v>40999</v>
      </c>
      <c r="E171" s="61" t="s">
        <v>1553</v>
      </c>
      <c r="F171" s="61" t="s">
        <v>1554</v>
      </c>
      <c r="G171" s="61" t="s">
        <v>1389</v>
      </c>
      <c r="H171" s="61" t="s">
        <v>2759</v>
      </c>
      <c r="I171" s="61">
        <v>41012</v>
      </c>
      <c r="J171" s="14" t="s">
        <v>2061</v>
      </c>
      <c r="K171" s="14" t="s">
        <v>1451</v>
      </c>
      <c r="L171" s="61" t="s">
        <v>2062</v>
      </c>
      <c r="M171" s="61" t="s">
        <v>2840</v>
      </c>
      <c r="N171" s="61" t="s">
        <v>2760</v>
      </c>
      <c r="O171" s="61">
        <v>41012</v>
      </c>
      <c r="P171" s="85" t="s">
        <v>503</v>
      </c>
      <c r="Q171" s="86" t="s">
        <v>503</v>
      </c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1538</v>
      </c>
      <c r="C172" s="14">
        <v>40954</v>
      </c>
      <c r="D172" s="14">
        <v>40999</v>
      </c>
      <c r="E172" s="61" t="s">
        <v>1553</v>
      </c>
      <c r="F172" s="61" t="s">
        <v>1798</v>
      </c>
      <c r="G172" s="61" t="s">
        <v>2063</v>
      </c>
      <c r="H172" s="61" t="s">
        <v>1508</v>
      </c>
      <c r="I172" s="61">
        <v>40973</v>
      </c>
      <c r="J172" s="14" t="s">
        <v>2064</v>
      </c>
      <c r="K172" s="14" t="s">
        <v>2065</v>
      </c>
      <c r="L172" s="61" t="s">
        <v>2066</v>
      </c>
      <c r="M172" s="61" t="s">
        <v>2067</v>
      </c>
      <c r="N172" s="61" t="s">
        <v>1828</v>
      </c>
      <c r="O172" s="61">
        <v>40973</v>
      </c>
      <c r="P172" s="85" t="s">
        <v>503</v>
      </c>
      <c r="Q172" s="86" t="s">
        <v>503</v>
      </c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1395</v>
      </c>
      <c r="C173" s="14">
        <v>40954</v>
      </c>
      <c r="D173" s="14">
        <v>40999</v>
      </c>
      <c r="E173" s="61" t="s">
        <v>1553</v>
      </c>
      <c r="F173" s="61" t="s">
        <v>1554</v>
      </c>
      <c r="G173" s="61" t="s">
        <v>2068</v>
      </c>
      <c r="H173" s="86" t="s">
        <v>1419</v>
      </c>
      <c r="I173" s="61">
        <v>40967</v>
      </c>
      <c r="J173" s="14" t="s">
        <v>2069</v>
      </c>
      <c r="K173" s="14" t="s">
        <v>1417</v>
      </c>
      <c r="L173" s="61" t="s">
        <v>2070</v>
      </c>
      <c r="M173" s="86" t="s">
        <v>1418</v>
      </c>
      <c r="N173" s="86" t="s">
        <v>1578</v>
      </c>
      <c r="O173" s="61">
        <v>40967</v>
      </c>
      <c r="P173" s="85" t="s">
        <v>503</v>
      </c>
      <c r="Q173" s="86" t="s">
        <v>503</v>
      </c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1489</v>
      </c>
      <c r="C174" s="14">
        <v>40954</v>
      </c>
      <c r="D174" s="14">
        <v>41100</v>
      </c>
      <c r="E174" s="61" t="s">
        <v>1709</v>
      </c>
      <c r="F174" s="61" t="s">
        <v>1554</v>
      </c>
      <c r="G174" s="61" t="s">
        <v>2071</v>
      </c>
      <c r="H174" s="86" t="s">
        <v>503</v>
      </c>
      <c r="I174" s="86" t="s">
        <v>503</v>
      </c>
      <c r="J174" s="14" t="s">
        <v>2072</v>
      </c>
      <c r="K174" s="14" t="s">
        <v>1486</v>
      </c>
      <c r="L174" s="61" t="s">
        <v>2073</v>
      </c>
      <c r="M174" s="86" t="s">
        <v>503</v>
      </c>
      <c r="N174" s="86" t="s">
        <v>503</v>
      </c>
      <c r="O174" s="86" t="s">
        <v>503</v>
      </c>
      <c r="P174" s="14" t="s">
        <v>4677</v>
      </c>
      <c r="Q174" s="86" t="s">
        <v>503</v>
      </c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1154</v>
      </c>
      <c r="C175" s="14">
        <v>40953</v>
      </c>
      <c r="D175" s="14">
        <v>41090</v>
      </c>
      <c r="E175" s="61" t="s">
        <v>1709</v>
      </c>
      <c r="F175" s="61" t="s">
        <v>1554</v>
      </c>
      <c r="G175" s="61" t="s">
        <v>2074</v>
      </c>
      <c r="H175" s="86" t="s">
        <v>503</v>
      </c>
      <c r="I175" s="86" t="s">
        <v>503</v>
      </c>
      <c r="J175" s="14" t="s">
        <v>1156</v>
      </c>
      <c r="K175" s="14" t="s">
        <v>1157</v>
      </c>
      <c r="L175" s="61" t="s">
        <v>1158</v>
      </c>
      <c r="M175" s="86" t="s">
        <v>503</v>
      </c>
      <c r="N175" s="86" t="s">
        <v>503</v>
      </c>
      <c r="O175" s="86" t="s">
        <v>503</v>
      </c>
      <c r="P175" s="14" t="s">
        <v>4040</v>
      </c>
      <c r="Q175" s="86" t="s">
        <v>503</v>
      </c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1090</v>
      </c>
      <c r="C176" s="14">
        <v>40953</v>
      </c>
      <c r="D176" s="14">
        <v>41090</v>
      </c>
      <c r="E176" s="61" t="s">
        <v>1709</v>
      </c>
      <c r="F176" s="61" t="s">
        <v>1554</v>
      </c>
      <c r="G176" s="61" t="s">
        <v>2075</v>
      </c>
      <c r="H176" s="86" t="s">
        <v>503</v>
      </c>
      <c r="I176" s="86" t="s">
        <v>503</v>
      </c>
      <c r="J176" s="14" t="s">
        <v>1091</v>
      </c>
      <c r="K176" s="14" t="s">
        <v>1092</v>
      </c>
      <c r="L176" s="61" t="s">
        <v>1093</v>
      </c>
      <c r="M176" s="86" t="s">
        <v>503</v>
      </c>
      <c r="N176" s="86" t="s">
        <v>503</v>
      </c>
      <c r="O176" s="86" t="s">
        <v>503</v>
      </c>
      <c r="P176" s="14" t="s">
        <v>4041</v>
      </c>
      <c r="Q176" s="86" t="s">
        <v>503</v>
      </c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1094</v>
      </c>
      <c r="C177" s="14">
        <v>40953</v>
      </c>
      <c r="D177" s="14">
        <v>40998</v>
      </c>
      <c r="E177" s="61" t="s">
        <v>1562</v>
      </c>
      <c r="F177" s="61" t="s">
        <v>1798</v>
      </c>
      <c r="G177" s="61" t="s">
        <v>2076</v>
      </c>
      <c r="H177" s="86" t="s">
        <v>2077</v>
      </c>
      <c r="I177" s="86">
        <v>40975</v>
      </c>
      <c r="J177" s="14" t="s">
        <v>1096</v>
      </c>
      <c r="K177" s="14" t="s">
        <v>1097</v>
      </c>
      <c r="L177" s="61" t="s">
        <v>1098</v>
      </c>
      <c r="M177" s="86" t="s">
        <v>503</v>
      </c>
      <c r="N177" s="86" t="s">
        <v>503</v>
      </c>
      <c r="O177" s="86" t="s">
        <v>503</v>
      </c>
      <c r="P177" s="14" t="s">
        <v>3624</v>
      </c>
      <c r="Q177" s="86" t="s">
        <v>503</v>
      </c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1099</v>
      </c>
      <c r="C178" s="14">
        <v>40953</v>
      </c>
      <c r="D178" s="14">
        <v>41109</v>
      </c>
      <c r="E178" s="61" t="s">
        <v>1709</v>
      </c>
      <c r="F178" s="61" t="s">
        <v>1554</v>
      </c>
      <c r="G178" s="61" t="s">
        <v>2078</v>
      </c>
      <c r="H178" s="86" t="s">
        <v>503</v>
      </c>
      <c r="I178" s="86" t="s">
        <v>503</v>
      </c>
      <c r="J178" s="14" t="s">
        <v>1101</v>
      </c>
      <c r="K178" s="14" t="s">
        <v>1102</v>
      </c>
      <c r="L178" s="61" t="s">
        <v>1103</v>
      </c>
      <c r="M178" s="86" t="s">
        <v>503</v>
      </c>
      <c r="N178" s="86" t="s">
        <v>503</v>
      </c>
      <c r="O178" s="86" t="s">
        <v>503</v>
      </c>
      <c r="P178" s="14" t="s">
        <v>4677</v>
      </c>
      <c r="Q178" s="86" t="s">
        <v>503</v>
      </c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1104</v>
      </c>
      <c r="C179" s="14">
        <v>40953</v>
      </c>
      <c r="D179" s="14">
        <v>40998</v>
      </c>
      <c r="E179" s="61" t="s">
        <v>1553</v>
      </c>
      <c r="F179" s="61" t="s">
        <v>1554</v>
      </c>
      <c r="G179" s="61" t="s">
        <v>2079</v>
      </c>
      <c r="H179" s="61" t="s">
        <v>2080</v>
      </c>
      <c r="I179" s="61">
        <v>41010</v>
      </c>
      <c r="J179" s="14" t="s">
        <v>1106</v>
      </c>
      <c r="K179" s="14" t="s">
        <v>1107</v>
      </c>
      <c r="L179" s="61" t="s">
        <v>1108</v>
      </c>
      <c r="M179" s="86" t="s">
        <v>2752</v>
      </c>
      <c r="N179" s="86" t="s">
        <v>1645</v>
      </c>
      <c r="O179" s="86">
        <v>41010</v>
      </c>
      <c r="P179" s="85" t="s">
        <v>503</v>
      </c>
      <c r="Q179" s="86" t="s">
        <v>503</v>
      </c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1109</v>
      </c>
      <c r="C180" s="14">
        <v>40953</v>
      </c>
      <c r="D180" s="14">
        <v>41083</v>
      </c>
      <c r="E180" s="61" t="s">
        <v>1619</v>
      </c>
      <c r="F180" s="61" t="s">
        <v>1554</v>
      </c>
      <c r="G180" s="61" t="s">
        <v>2081</v>
      </c>
      <c r="H180" s="86" t="s">
        <v>2342</v>
      </c>
      <c r="I180" s="61">
        <v>40976</v>
      </c>
      <c r="J180" s="14" t="s">
        <v>1111</v>
      </c>
      <c r="K180" s="14" t="s">
        <v>1112</v>
      </c>
      <c r="L180" s="61" t="s">
        <v>1113</v>
      </c>
      <c r="M180" s="86" t="s">
        <v>503</v>
      </c>
      <c r="N180" s="86" t="s">
        <v>503</v>
      </c>
      <c r="O180" s="86" t="s">
        <v>503</v>
      </c>
      <c r="P180" s="14" t="s">
        <v>2345</v>
      </c>
      <c r="Q180" s="86" t="s">
        <v>503</v>
      </c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1114</v>
      </c>
      <c r="C181" s="14">
        <v>40953</v>
      </c>
      <c r="D181" s="14">
        <v>41109</v>
      </c>
      <c r="E181" s="61" t="s">
        <v>1709</v>
      </c>
      <c r="F181" s="61" t="s">
        <v>1554</v>
      </c>
      <c r="G181" s="61" t="s">
        <v>2082</v>
      </c>
      <c r="H181" s="86" t="s">
        <v>503</v>
      </c>
      <c r="I181" s="86" t="s">
        <v>503</v>
      </c>
      <c r="J181" s="14" t="s">
        <v>1117</v>
      </c>
      <c r="K181" s="14" t="s">
        <v>1116</v>
      </c>
      <c r="L181" s="61" t="s">
        <v>1118</v>
      </c>
      <c r="M181" s="86" t="s">
        <v>503</v>
      </c>
      <c r="N181" s="86" t="s">
        <v>503</v>
      </c>
      <c r="O181" s="86" t="s">
        <v>503</v>
      </c>
      <c r="P181" s="14" t="s">
        <v>4677</v>
      </c>
      <c r="Q181" s="86" t="s">
        <v>503</v>
      </c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2310</v>
      </c>
      <c r="B182" s="61" t="s">
        <v>1119</v>
      </c>
      <c r="C182" s="14">
        <v>40953</v>
      </c>
      <c r="D182" s="14">
        <v>40998</v>
      </c>
      <c r="E182" s="61" t="s">
        <v>1709</v>
      </c>
      <c r="F182" s="61" t="s">
        <v>1554</v>
      </c>
      <c r="G182" s="61" t="s">
        <v>2083</v>
      </c>
      <c r="H182" s="86" t="s">
        <v>503</v>
      </c>
      <c r="I182" s="86" t="s">
        <v>503</v>
      </c>
      <c r="J182" s="14" t="s">
        <v>1121</v>
      </c>
      <c r="K182" s="14" t="s">
        <v>1122</v>
      </c>
      <c r="L182" s="61" t="s">
        <v>1123</v>
      </c>
      <c r="M182" s="86" t="s">
        <v>503</v>
      </c>
      <c r="N182" s="86" t="s">
        <v>503</v>
      </c>
      <c r="O182" s="86" t="s">
        <v>503</v>
      </c>
      <c r="P182" s="85" t="s">
        <v>503</v>
      </c>
      <c r="Q182" s="86" t="s">
        <v>503</v>
      </c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1124</v>
      </c>
      <c r="C183" s="14">
        <v>40953</v>
      </c>
      <c r="D183" s="14">
        <v>41109</v>
      </c>
      <c r="E183" s="61" t="s">
        <v>1709</v>
      </c>
      <c r="F183" s="61" t="s">
        <v>1554</v>
      </c>
      <c r="G183" s="61" t="s">
        <v>2084</v>
      </c>
      <c r="H183" s="86" t="s">
        <v>503</v>
      </c>
      <c r="I183" s="86" t="s">
        <v>503</v>
      </c>
      <c r="J183" s="14" t="s">
        <v>1126</v>
      </c>
      <c r="K183" s="14" t="s">
        <v>1127</v>
      </c>
      <c r="L183" s="61" t="s">
        <v>1128</v>
      </c>
      <c r="M183" s="86" t="s">
        <v>503</v>
      </c>
      <c r="N183" s="86" t="s">
        <v>503</v>
      </c>
      <c r="O183" s="86" t="s">
        <v>503</v>
      </c>
      <c r="P183" s="14" t="s">
        <v>3617</v>
      </c>
      <c r="Q183" s="86" t="s">
        <v>503</v>
      </c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2311</v>
      </c>
      <c r="B184" s="61" t="s">
        <v>1129</v>
      </c>
      <c r="C184" s="14">
        <v>40953</v>
      </c>
      <c r="D184" s="14">
        <v>40998</v>
      </c>
      <c r="E184" s="61" t="s">
        <v>1709</v>
      </c>
      <c r="F184" s="61" t="s">
        <v>1554</v>
      </c>
      <c r="G184" s="61" t="s">
        <v>2085</v>
      </c>
      <c r="H184" s="86" t="s">
        <v>503</v>
      </c>
      <c r="I184" s="86" t="s">
        <v>503</v>
      </c>
      <c r="J184" s="14" t="s">
        <v>1131</v>
      </c>
      <c r="K184" s="14" t="s">
        <v>1132</v>
      </c>
      <c r="L184" s="61" t="s">
        <v>1133</v>
      </c>
      <c r="M184" s="86" t="s">
        <v>503</v>
      </c>
      <c r="N184" s="86" t="s">
        <v>503</v>
      </c>
      <c r="O184" s="86" t="s">
        <v>503</v>
      </c>
      <c r="P184" s="85" t="s">
        <v>503</v>
      </c>
      <c r="Q184" s="86" t="s">
        <v>503</v>
      </c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1134</v>
      </c>
      <c r="C185" s="14">
        <v>40953</v>
      </c>
      <c r="D185" s="14">
        <v>41110</v>
      </c>
      <c r="E185" s="61" t="s">
        <v>1709</v>
      </c>
      <c r="F185" s="61" t="s">
        <v>1554</v>
      </c>
      <c r="G185" s="61" t="s">
        <v>2086</v>
      </c>
      <c r="H185" s="86" t="s">
        <v>503</v>
      </c>
      <c r="I185" s="86" t="s">
        <v>503</v>
      </c>
      <c r="J185" s="14" t="s">
        <v>1136</v>
      </c>
      <c r="K185" s="14" t="s">
        <v>1137</v>
      </c>
      <c r="L185" s="61" t="s">
        <v>1138</v>
      </c>
      <c r="M185" s="86" t="s">
        <v>503</v>
      </c>
      <c r="N185" s="86" t="s">
        <v>503</v>
      </c>
      <c r="O185" s="86" t="s">
        <v>503</v>
      </c>
      <c r="P185" s="14" t="s">
        <v>4677</v>
      </c>
      <c r="Q185" s="86" t="s">
        <v>503</v>
      </c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1139</v>
      </c>
      <c r="C186" s="14">
        <v>40953</v>
      </c>
      <c r="D186" s="14">
        <v>40998</v>
      </c>
      <c r="E186" s="61" t="s">
        <v>1553</v>
      </c>
      <c r="F186" s="61" t="s">
        <v>1798</v>
      </c>
      <c r="G186" s="61" t="s">
        <v>2087</v>
      </c>
      <c r="H186" s="86" t="s">
        <v>2476</v>
      </c>
      <c r="I186" s="86">
        <v>40995</v>
      </c>
      <c r="J186" s="14" t="s">
        <v>1141</v>
      </c>
      <c r="K186" s="14" t="s">
        <v>1142</v>
      </c>
      <c r="L186" s="61" t="s">
        <v>1143</v>
      </c>
      <c r="M186" s="86" t="s">
        <v>2477</v>
      </c>
      <c r="N186" s="86" t="s">
        <v>2478</v>
      </c>
      <c r="O186" s="86">
        <v>40996</v>
      </c>
      <c r="P186" s="85" t="s">
        <v>503</v>
      </c>
      <c r="Q186" s="86" t="s">
        <v>503</v>
      </c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1144</v>
      </c>
      <c r="C187" s="14">
        <v>40953</v>
      </c>
      <c r="D187" s="14">
        <v>41109</v>
      </c>
      <c r="E187" s="61" t="s">
        <v>1709</v>
      </c>
      <c r="F187" s="61" t="s">
        <v>1554</v>
      </c>
      <c r="G187" s="61" t="s">
        <v>2088</v>
      </c>
      <c r="H187" s="86" t="s">
        <v>503</v>
      </c>
      <c r="I187" s="86" t="s">
        <v>503</v>
      </c>
      <c r="J187" s="14" t="s">
        <v>1146</v>
      </c>
      <c r="K187" s="14" t="s">
        <v>1147</v>
      </c>
      <c r="L187" s="61" t="s">
        <v>1148</v>
      </c>
      <c r="M187" s="86" t="s">
        <v>503</v>
      </c>
      <c r="N187" s="86" t="s">
        <v>503</v>
      </c>
      <c r="O187" s="86" t="s">
        <v>503</v>
      </c>
      <c r="P187" s="14" t="s">
        <v>4677</v>
      </c>
      <c r="Q187" s="86" t="s">
        <v>503</v>
      </c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2312</v>
      </c>
      <c r="B188" s="61" t="s">
        <v>1149</v>
      </c>
      <c r="C188" s="14">
        <v>40953</v>
      </c>
      <c r="D188" s="14">
        <v>40998</v>
      </c>
      <c r="E188" s="61" t="s">
        <v>1709</v>
      </c>
      <c r="F188" s="61" t="s">
        <v>1554</v>
      </c>
      <c r="G188" s="61" t="s">
        <v>2089</v>
      </c>
      <c r="H188" s="86" t="s">
        <v>503</v>
      </c>
      <c r="I188" s="86" t="s">
        <v>503</v>
      </c>
      <c r="J188" s="14" t="s">
        <v>1151</v>
      </c>
      <c r="K188" s="14" t="s">
        <v>1152</v>
      </c>
      <c r="L188" s="61" t="s">
        <v>1153</v>
      </c>
      <c r="M188" s="86" t="s">
        <v>503</v>
      </c>
      <c r="N188" s="86" t="s">
        <v>503</v>
      </c>
      <c r="O188" s="86" t="s">
        <v>503</v>
      </c>
      <c r="P188" s="85" t="s">
        <v>503</v>
      </c>
      <c r="Q188" s="86" t="s">
        <v>503</v>
      </c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1351</v>
      </c>
      <c r="C189" s="14">
        <v>40976</v>
      </c>
      <c r="D189" s="14">
        <v>41021</v>
      </c>
      <c r="E189" s="61" t="s">
        <v>1553</v>
      </c>
      <c r="F189" s="61" t="s">
        <v>1554</v>
      </c>
      <c r="G189" s="61" t="s">
        <v>1518</v>
      </c>
      <c r="H189" s="86" t="s">
        <v>2290</v>
      </c>
      <c r="I189" s="86">
        <v>40982</v>
      </c>
      <c r="J189" s="14" t="s">
        <v>2090</v>
      </c>
      <c r="K189" s="14" t="s">
        <v>2091</v>
      </c>
      <c r="L189" s="61" t="s">
        <v>2092</v>
      </c>
      <c r="M189" s="86" t="s">
        <v>2291</v>
      </c>
      <c r="N189" s="86" t="s">
        <v>1571</v>
      </c>
      <c r="O189" s="86">
        <v>40983</v>
      </c>
      <c r="P189" s="14" t="s">
        <v>2093</v>
      </c>
      <c r="Q189" s="86" t="s">
        <v>503</v>
      </c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1361</v>
      </c>
      <c r="C190" s="14">
        <v>40956</v>
      </c>
      <c r="D190" s="14">
        <v>41112</v>
      </c>
      <c r="E190" s="61" t="s">
        <v>1709</v>
      </c>
      <c r="F190" s="61" t="s">
        <v>1554</v>
      </c>
      <c r="G190" s="61" t="s">
        <v>2094</v>
      </c>
      <c r="H190" s="86" t="s">
        <v>503</v>
      </c>
      <c r="I190" s="86" t="s">
        <v>503</v>
      </c>
      <c r="J190" s="14" t="s">
        <v>2095</v>
      </c>
      <c r="K190" s="14" t="s">
        <v>4695</v>
      </c>
      <c r="L190" s="61" t="s">
        <v>4696</v>
      </c>
      <c r="M190" s="86" t="s">
        <v>503</v>
      </c>
      <c r="N190" s="86" t="s">
        <v>503</v>
      </c>
      <c r="O190" s="86" t="s">
        <v>503</v>
      </c>
      <c r="P190" s="14" t="s">
        <v>4677</v>
      </c>
      <c r="Q190" s="86" t="s">
        <v>503</v>
      </c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1371</v>
      </c>
      <c r="C191" s="14">
        <v>40956</v>
      </c>
      <c r="D191" s="14">
        <v>41112</v>
      </c>
      <c r="E191" s="61" t="s">
        <v>1709</v>
      </c>
      <c r="F191" s="61" t="s">
        <v>1554</v>
      </c>
      <c r="G191" s="61" t="s">
        <v>2096</v>
      </c>
      <c r="H191" s="86" t="s">
        <v>503</v>
      </c>
      <c r="I191" s="86" t="s">
        <v>503</v>
      </c>
      <c r="J191" s="14" t="s">
        <v>2097</v>
      </c>
      <c r="K191" s="14" t="s">
        <v>2098</v>
      </c>
      <c r="L191" s="61" t="s">
        <v>2099</v>
      </c>
      <c r="M191" s="86" t="s">
        <v>503</v>
      </c>
      <c r="N191" s="86" t="s">
        <v>503</v>
      </c>
      <c r="O191" s="86" t="s">
        <v>503</v>
      </c>
      <c r="P191" s="14" t="s">
        <v>4677</v>
      </c>
      <c r="Q191" s="86" t="s">
        <v>503</v>
      </c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1342</v>
      </c>
      <c r="C192" s="14">
        <v>40956</v>
      </c>
      <c r="D192" s="14">
        <v>41112</v>
      </c>
      <c r="E192" s="61" t="s">
        <v>1709</v>
      </c>
      <c r="F192" s="61" t="s">
        <v>1554</v>
      </c>
      <c r="G192" s="61" t="s">
        <v>2100</v>
      </c>
      <c r="H192" s="86" t="s">
        <v>503</v>
      </c>
      <c r="I192" s="86" t="s">
        <v>503</v>
      </c>
      <c r="J192" s="14" t="s">
        <v>2101</v>
      </c>
      <c r="K192" s="14" t="s">
        <v>2102</v>
      </c>
      <c r="L192" s="61" t="s">
        <v>2103</v>
      </c>
      <c r="M192" s="86" t="s">
        <v>503</v>
      </c>
      <c r="N192" s="86" t="s">
        <v>503</v>
      </c>
      <c r="O192" s="86" t="s">
        <v>503</v>
      </c>
      <c r="P192" s="14" t="s">
        <v>4677</v>
      </c>
      <c r="Q192" s="86" t="s">
        <v>503</v>
      </c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1188</v>
      </c>
      <c r="C193" s="14">
        <v>40956</v>
      </c>
      <c r="D193" s="14">
        <v>41001</v>
      </c>
      <c r="E193" s="61" t="s">
        <v>1553</v>
      </c>
      <c r="F193" s="61" t="s">
        <v>1798</v>
      </c>
      <c r="G193" s="61" t="s">
        <v>2104</v>
      </c>
      <c r="H193" s="86" t="s">
        <v>1543</v>
      </c>
      <c r="I193" s="86">
        <v>40977</v>
      </c>
      <c r="J193" s="14" t="s">
        <v>2105</v>
      </c>
      <c r="K193" s="14" t="s">
        <v>2106</v>
      </c>
      <c r="L193" s="61" t="s">
        <v>2107</v>
      </c>
      <c r="M193" s="86" t="s">
        <v>2108</v>
      </c>
      <c r="N193" s="86" t="s">
        <v>2109</v>
      </c>
      <c r="O193" s="86">
        <v>40977</v>
      </c>
      <c r="P193" s="85" t="s">
        <v>503</v>
      </c>
      <c r="Q193" s="86" t="s">
        <v>503</v>
      </c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1362</v>
      </c>
      <c r="C194" s="14">
        <v>40956</v>
      </c>
      <c r="D194" s="14">
        <v>41132</v>
      </c>
      <c r="E194" s="61" t="s">
        <v>1709</v>
      </c>
      <c r="F194" s="61" t="s">
        <v>1554</v>
      </c>
      <c r="G194" s="61" t="s">
        <v>2110</v>
      </c>
      <c r="H194" s="86" t="s">
        <v>503</v>
      </c>
      <c r="I194" s="86" t="s">
        <v>503</v>
      </c>
      <c r="J194" s="14" t="s">
        <v>2111</v>
      </c>
      <c r="K194" s="14" t="s">
        <v>4697</v>
      </c>
      <c r="L194" s="61" t="s">
        <v>4698</v>
      </c>
      <c r="M194" s="86" t="s">
        <v>503</v>
      </c>
      <c r="N194" s="86" t="s">
        <v>503</v>
      </c>
      <c r="O194" s="86" t="s">
        <v>503</v>
      </c>
      <c r="P194" s="14" t="s">
        <v>4677</v>
      </c>
      <c r="Q194" s="86" t="s">
        <v>503</v>
      </c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1373</v>
      </c>
      <c r="C195" s="14">
        <v>40956</v>
      </c>
      <c r="D195" s="14">
        <v>41102</v>
      </c>
      <c r="E195" s="61" t="s">
        <v>1709</v>
      </c>
      <c r="F195" s="61" t="s">
        <v>1554</v>
      </c>
      <c r="G195" s="61" t="s">
        <v>2112</v>
      </c>
      <c r="H195" s="86" t="s">
        <v>503</v>
      </c>
      <c r="I195" s="86" t="s">
        <v>503</v>
      </c>
      <c r="J195" s="14" t="s">
        <v>2113</v>
      </c>
      <c r="K195" s="14" t="s">
        <v>4699</v>
      </c>
      <c r="L195" s="61" t="s">
        <v>4700</v>
      </c>
      <c r="M195" s="86" t="s">
        <v>503</v>
      </c>
      <c r="N195" s="86" t="s">
        <v>503</v>
      </c>
      <c r="O195" s="86" t="s">
        <v>503</v>
      </c>
      <c r="P195" s="14" t="s">
        <v>4677</v>
      </c>
      <c r="Q195" s="86" t="s">
        <v>503</v>
      </c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1344</v>
      </c>
      <c r="C196" s="14">
        <v>40956</v>
      </c>
      <c r="D196" s="14">
        <v>41001</v>
      </c>
      <c r="E196" s="61" t="s">
        <v>1553</v>
      </c>
      <c r="F196" s="61" t="s">
        <v>1554</v>
      </c>
      <c r="G196" s="61" t="s">
        <v>172</v>
      </c>
      <c r="H196" s="86" t="s">
        <v>1511</v>
      </c>
      <c r="I196" s="86">
        <v>40973</v>
      </c>
      <c r="J196" s="14" t="s">
        <v>2114</v>
      </c>
      <c r="K196" s="14" t="s">
        <v>1438</v>
      </c>
      <c r="L196" s="61" t="s">
        <v>2115</v>
      </c>
      <c r="M196" s="86" t="s">
        <v>2116</v>
      </c>
      <c r="N196" s="86" t="s">
        <v>2117</v>
      </c>
      <c r="O196" s="86">
        <v>40974</v>
      </c>
      <c r="P196" s="85" t="s">
        <v>503</v>
      </c>
      <c r="Q196" s="86" t="s">
        <v>503</v>
      </c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1355</v>
      </c>
      <c r="C197" s="14">
        <v>40956</v>
      </c>
      <c r="D197" s="14">
        <v>41112</v>
      </c>
      <c r="E197" s="61" t="s">
        <v>1709</v>
      </c>
      <c r="F197" s="61" t="s">
        <v>1554</v>
      </c>
      <c r="G197" s="61" t="s">
        <v>2118</v>
      </c>
      <c r="H197" s="86" t="s">
        <v>503</v>
      </c>
      <c r="I197" s="86" t="s">
        <v>503</v>
      </c>
      <c r="J197" s="14" t="s">
        <v>2119</v>
      </c>
      <c r="K197" s="14" t="s">
        <v>4701</v>
      </c>
      <c r="L197" s="61" t="s">
        <v>4702</v>
      </c>
      <c r="M197" s="86" t="s">
        <v>503</v>
      </c>
      <c r="N197" s="86" t="s">
        <v>503</v>
      </c>
      <c r="O197" s="86" t="s">
        <v>503</v>
      </c>
      <c r="P197" s="14" t="s">
        <v>4677</v>
      </c>
      <c r="Q197" s="86" t="s">
        <v>503</v>
      </c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1365</v>
      </c>
      <c r="C198" s="14">
        <v>40956</v>
      </c>
      <c r="D198" s="14">
        <v>41112</v>
      </c>
      <c r="E198" s="61" t="s">
        <v>1709</v>
      </c>
      <c r="F198" s="61" t="s">
        <v>1554</v>
      </c>
      <c r="G198" s="61" t="s">
        <v>2120</v>
      </c>
      <c r="H198" s="86" t="s">
        <v>503</v>
      </c>
      <c r="I198" s="86" t="s">
        <v>503</v>
      </c>
      <c r="J198" s="14" t="s">
        <v>2121</v>
      </c>
      <c r="K198" s="14" t="s">
        <v>4703</v>
      </c>
      <c r="L198" s="61" t="s">
        <v>4704</v>
      </c>
      <c r="M198" s="86" t="s">
        <v>503</v>
      </c>
      <c r="N198" s="86" t="s">
        <v>503</v>
      </c>
      <c r="O198" s="86" t="s">
        <v>503</v>
      </c>
      <c r="P198" s="14" t="s">
        <v>4677</v>
      </c>
      <c r="Q198" s="86" t="s">
        <v>503</v>
      </c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1376</v>
      </c>
      <c r="C199" s="14">
        <v>40956</v>
      </c>
      <c r="D199" s="14">
        <v>41112</v>
      </c>
      <c r="E199" s="61" t="s">
        <v>1709</v>
      </c>
      <c r="F199" s="61" t="s">
        <v>1554</v>
      </c>
      <c r="G199" s="61" t="s">
        <v>2122</v>
      </c>
      <c r="H199" s="86" t="s">
        <v>503</v>
      </c>
      <c r="I199" s="86" t="s">
        <v>503</v>
      </c>
      <c r="J199" s="14" t="s">
        <v>2123</v>
      </c>
      <c r="K199" s="14" t="s">
        <v>4705</v>
      </c>
      <c r="L199" s="61" t="s">
        <v>4706</v>
      </c>
      <c r="M199" s="86" t="s">
        <v>503</v>
      </c>
      <c r="N199" s="86" t="s">
        <v>503</v>
      </c>
      <c r="O199" s="86" t="s">
        <v>503</v>
      </c>
      <c r="P199" s="14" t="s">
        <v>503</v>
      </c>
      <c r="Q199" s="86" t="s">
        <v>503</v>
      </c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1348</v>
      </c>
      <c r="C200" s="14">
        <v>40956</v>
      </c>
      <c r="D200" s="14">
        <v>41001</v>
      </c>
      <c r="E200" s="61" t="s">
        <v>1562</v>
      </c>
      <c r="F200" s="61" t="s">
        <v>1554</v>
      </c>
      <c r="G200" s="61" t="s">
        <v>2124</v>
      </c>
      <c r="H200" s="86" t="s">
        <v>503</v>
      </c>
      <c r="I200" s="86" t="s">
        <v>503</v>
      </c>
      <c r="J200" s="14" t="s">
        <v>2125</v>
      </c>
      <c r="K200" s="14" t="s">
        <v>4707</v>
      </c>
      <c r="L200" s="61" t="s">
        <v>4708</v>
      </c>
      <c r="M200" s="86" t="s">
        <v>503</v>
      </c>
      <c r="N200" s="86" t="s">
        <v>503</v>
      </c>
      <c r="O200" s="86" t="s">
        <v>503</v>
      </c>
      <c r="P200" s="14" t="s">
        <v>4677</v>
      </c>
      <c r="Q200" s="86" t="s">
        <v>503</v>
      </c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1358</v>
      </c>
      <c r="C201" s="14">
        <v>40956</v>
      </c>
      <c r="D201" s="14">
        <v>41001</v>
      </c>
      <c r="E201" s="61" t="s">
        <v>1562</v>
      </c>
      <c r="F201" s="61" t="s">
        <v>1554</v>
      </c>
      <c r="G201" s="61" t="s">
        <v>2126</v>
      </c>
      <c r="H201" s="86" t="s">
        <v>503</v>
      </c>
      <c r="I201" s="86" t="s">
        <v>503</v>
      </c>
      <c r="J201" s="14" t="s">
        <v>2127</v>
      </c>
      <c r="K201" s="14" t="s">
        <v>4709</v>
      </c>
      <c r="L201" s="61" t="s">
        <v>4710</v>
      </c>
      <c r="M201" s="86" t="s">
        <v>503</v>
      </c>
      <c r="N201" s="86" t="s">
        <v>503</v>
      </c>
      <c r="O201" s="86" t="s">
        <v>503</v>
      </c>
      <c r="P201" s="14" t="s">
        <v>4677</v>
      </c>
      <c r="Q201" s="86" t="s">
        <v>503</v>
      </c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1368</v>
      </c>
      <c r="C202" s="14">
        <v>40956</v>
      </c>
      <c r="D202" s="14">
        <v>41112</v>
      </c>
      <c r="E202" s="61" t="s">
        <v>1709</v>
      </c>
      <c r="F202" s="61" t="s">
        <v>1554</v>
      </c>
      <c r="G202" s="61" t="s">
        <v>2128</v>
      </c>
      <c r="H202" s="86" t="s">
        <v>503</v>
      </c>
      <c r="I202" s="86" t="s">
        <v>503</v>
      </c>
      <c r="J202" s="14" t="s">
        <v>2129</v>
      </c>
      <c r="K202" s="14" t="s">
        <v>2130</v>
      </c>
      <c r="L202" s="61" t="s">
        <v>2131</v>
      </c>
      <c r="M202" s="86" t="s">
        <v>503</v>
      </c>
      <c r="N202" s="86" t="s">
        <v>503</v>
      </c>
      <c r="O202" s="86" t="s">
        <v>503</v>
      </c>
      <c r="P202" s="14" t="s">
        <v>3625</v>
      </c>
      <c r="Q202" s="86" t="s">
        <v>503</v>
      </c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1339</v>
      </c>
      <c r="C203" s="14">
        <v>40956</v>
      </c>
      <c r="D203" s="14">
        <v>41113</v>
      </c>
      <c r="E203" s="61" t="s">
        <v>1709</v>
      </c>
      <c r="F203" s="61" t="s">
        <v>1554</v>
      </c>
      <c r="G203" s="61" t="s">
        <v>2132</v>
      </c>
      <c r="H203" s="86" t="s">
        <v>503</v>
      </c>
      <c r="I203" s="86" t="s">
        <v>503</v>
      </c>
      <c r="J203" s="14" t="s">
        <v>2133</v>
      </c>
      <c r="K203" s="14" t="s">
        <v>2134</v>
      </c>
      <c r="L203" s="61" t="s">
        <v>2135</v>
      </c>
      <c r="M203" s="86" t="s">
        <v>503</v>
      </c>
      <c r="N203" s="86" t="s">
        <v>503</v>
      </c>
      <c r="O203" s="86" t="s">
        <v>503</v>
      </c>
      <c r="P203" s="14" t="s">
        <v>4677</v>
      </c>
      <c r="Q203" s="86" t="s">
        <v>503</v>
      </c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1350</v>
      </c>
      <c r="C204" s="14">
        <v>40976</v>
      </c>
      <c r="D204" s="14">
        <v>41021</v>
      </c>
      <c r="E204" s="61" t="s">
        <v>1553</v>
      </c>
      <c r="F204" s="61" t="s">
        <v>1554</v>
      </c>
      <c r="G204" s="61" t="s">
        <v>2136</v>
      </c>
      <c r="H204" s="86" t="s">
        <v>2292</v>
      </c>
      <c r="I204" s="86">
        <v>40982</v>
      </c>
      <c r="J204" s="14" t="s">
        <v>1524</v>
      </c>
      <c r="K204" s="14" t="s">
        <v>2137</v>
      </c>
      <c r="L204" s="61" t="s">
        <v>1525</v>
      </c>
      <c r="M204" s="86" t="s">
        <v>2293</v>
      </c>
      <c r="N204" s="86" t="s">
        <v>2294</v>
      </c>
      <c r="O204" s="86">
        <v>40983</v>
      </c>
      <c r="P204" s="14" t="s">
        <v>2138</v>
      </c>
      <c r="Q204" s="86" t="s">
        <v>503</v>
      </c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1360</v>
      </c>
      <c r="C205" s="14">
        <v>40956</v>
      </c>
      <c r="D205" s="14">
        <v>41112</v>
      </c>
      <c r="E205" s="61" t="s">
        <v>1709</v>
      </c>
      <c r="F205" s="61" t="s">
        <v>1554</v>
      </c>
      <c r="G205" s="61" t="s">
        <v>2139</v>
      </c>
      <c r="H205" s="86" t="s">
        <v>503</v>
      </c>
      <c r="I205" s="86" t="s">
        <v>503</v>
      </c>
      <c r="J205" s="14" t="s">
        <v>2140</v>
      </c>
      <c r="K205" s="14" t="s">
        <v>2141</v>
      </c>
      <c r="L205" s="61" t="s">
        <v>2142</v>
      </c>
      <c r="M205" s="86" t="s">
        <v>503</v>
      </c>
      <c r="N205" s="86" t="s">
        <v>503</v>
      </c>
      <c r="O205" s="86" t="s">
        <v>503</v>
      </c>
      <c r="P205" s="14" t="s">
        <v>3626</v>
      </c>
      <c r="Q205" s="86" t="s">
        <v>503</v>
      </c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1370</v>
      </c>
      <c r="C206" s="14">
        <v>40956</v>
      </c>
      <c r="D206" s="14">
        <v>41112</v>
      </c>
      <c r="E206" s="61" t="s">
        <v>1709</v>
      </c>
      <c r="F206" s="61" t="s">
        <v>1554</v>
      </c>
      <c r="G206" s="61" t="s">
        <v>2143</v>
      </c>
      <c r="H206" s="86" t="s">
        <v>503</v>
      </c>
      <c r="I206" s="86" t="s">
        <v>503</v>
      </c>
      <c r="J206" s="14" t="s">
        <v>2144</v>
      </c>
      <c r="K206" s="14" t="s">
        <v>2145</v>
      </c>
      <c r="L206" s="61" t="s">
        <v>2146</v>
      </c>
      <c r="M206" s="86" t="s">
        <v>503</v>
      </c>
      <c r="N206" s="86" t="s">
        <v>503</v>
      </c>
      <c r="O206" s="86" t="s">
        <v>503</v>
      </c>
      <c r="P206" s="14" t="s">
        <v>3617</v>
      </c>
      <c r="Q206" s="86" t="s">
        <v>503</v>
      </c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1341</v>
      </c>
      <c r="C207" s="14">
        <v>40956</v>
      </c>
      <c r="D207" s="14">
        <v>41112</v>
      </c>
      <c r="E207" s="61" t="s">
        <v>1709</v>
      </c>
      <c r="F207" s="61" t="s">
        <v>1554</v>
      </c>
      <c r="G207" s="61" t="s">
        <v>2147</v>
      </c>
      <c r="H207" s="86" t="s">
        <v>503</v>
      </c>
      <c r="I207" s="86" t="s">
        <v>503</v>
      </c>
      <c r="J207" s="14" t="s">
        <v>2148</v>
      </c>
      <c r="K207" s="14" t="s">
        <v>2149</v>
      </c>
      <c r="L207" s="61" t="s">
        <v>2150</v>
      </c>
      <c r="M207" s="86" t="s">
        <v>503</v>
      </c>
      <c r="N207" s="86" t="s">
        <v>503</v>
      </c>
      <c r="O207" s="86" t="s">
        <v>503</v>
      </c>
      <c r="P207" s="14" t="s">
        <v>3623</v>
      </c>
      <c r="Q207" s="86" t="s">
        <v>503</v>
      </c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1353</v>
      </c>
      <c r="C208" s="14">
        <v>40956</v>
      </c>
      <c r="D208" s="14">
        <v>41102</v>
      </c>
      <c r="E208" s="61" t="s">
        <v>1709</v>
      </c>
      <c r="F208" s="61" t="s">
        <v>1554</v>
      </c>
      <c r="G208" s="61" t="s">
        <v>2151</v>
      </c>
      <c r="H208" s="86" t="s">
        <v>503</v>
      </c>
      <c r="I208" s="86" t="s">
        <v>503</v>
      </c>
      <c r="J208" s="14" t="s">
        <v>2152</v>
      </c>
      <c r="K208" s="14" t="s">
        <v>2153</v>
      </c>
      <c r="L208" s="61" t="s">
        <v>1504</v>
      </c>
      <c r="M208" s="86" t="s">
        <v>503</v>
      </c>
      <c r="N208" s="86" t="s">
        <v>503</v>
      </c>
      <c r="O208" s="86" t="s">
        <v>503</v>
      </c>
      <c r="P208" s="14" t="s">
        <v>2471</v>
      </c>
      <c r="Q208" s="86" t="s">
        <v>503</v>
      </c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1540</v>
      </c>
      <c r="C209" s="14">
        <v>40956</v>
      </c>
      <c r="D209" s="14">
        <v>41001</v>
      </c>
      <c r="E209" s="61" t="s">
        <v>1553</v>
      </c>
      <c r="F209" s="61" t="s">
        <v>1798</v>
      </c>
      <c r="G209" s="61" t="s">
        <v>2154</v>
      </c>
      <c r="H209" s="61" t="s">
        <v>1495</v>
      </c>
      <c r="I209" s="61">
        <v>40969</v>
      </c>
      <c r="J209" s="14" t="s">
        <v>2155</v>
      </c>
      <c r="K209" s="14" t="s">
        <v>1496</v>
      </c>
      <c r="L209" s="61" t="s">
        <v>2156</v>
      </c>
      <c r="M209" s="61" t="s">
        <v>2157</v>
      </c>
      <c r="N209" s="61" t="s">
        <v>2158</v>
      </c>
      <c r="O209" s="61">
        <v>40970</v>
      </c>
      <c r="P209" s="85" t="s">
        <v>503</v>
      </c>
      <c r="Q209" s="86" t="s">
        <v>503</v>
      </c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1372</v>
      </c>
      <c r="C210" s="14">
        <v>40956</v>
      </c>
      <c r="D210" s="14">
        <v>41001</v>
      </c>
      <c r="E210" s="61" t="s">
        <v>1553</v>
      </c>
      <c r="F210" s="61" t="s">
        <v>1554</v>
      </c>
      <c r="G210" s="61" t="s">
        <v>2159</v>
      </c>
      <c r="H210" s="86" t="s">
        <v>1502</v>
      </c>
      <c r="I210" s="86">
        <v>40970</v>
      </c>
      <c r="J210" s="14" t="s">
        <v>2160</v>
      </c>
      <c r="K210" s="14" t="s">
        <v>1503</v>
      </c>
      <c r="L210" s="61" t="s">
        <v>2161</v>
      </c>
      <c r="M210" s="86" t="s">
        <v>398</v>
      </c>
      <c r="N210" s="86" t="s">
        <v>1574</v>
      </c>
      <c r="O210" s="86">
        <v>40970</v>
      </c>
      <c r="P210" s="85" t="s">
        <v>503</v>
      </c>
      <c r="Q210" s="86" t="s">
        <v>503</v>
      </c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2313</v>
      </c>
      <c r="B211" s="61" t="s">
        <v>1343</v>
      </c>
      <c r="C211" s="14">
        <v>40956</v>
      </c>
      <c r="D211" s="14">
        <v>41001</v>
      </c>
      <c r="E211" s="61" t="s">
        <v>1709</v>
      </c>
      <c r="F211" s="61" t="s">
        <v>1554</v>
      </c>
      <c r="G211" s="61" t="s">
        <v>2162</v>
      </c>
      <c r="H211" s="86" t="s">
        <v>503</v>
      </c>
      <c r="I211" s="86" t="s">
        <v>503</v>
      </c>
      <c r="J211" s="14" t="s">
        <v>2163</v>
      </c>
      <c r="K211" s="14" t="s">
        <v>1436</v>
      </c>
      <c r="L211" s="61" t="s">
        <v>2164</v>
      </c>
      <c r="M211" s="86" t="s">
        <v>503</v>
      </c>
      <c r="N211" s="86" t="s">
        <v>503</v>
      </c>
      <c r="O211" s="86" t="s">
        <v>503</v>
      </c>
      <c r="P211" s="85" t="s">
        <v>503</v>
      </c>
      <c r="Q211" s="86" t="s">
        <v>503</v>
      </c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1354</v>
      </c>
      <c r="C212" s="14">
        <v>40956</v>
      </c>
      <c r="D212" s="14">
        <v>41112</v>
      </c>
      <c r="E212" s="61" t="s">
        <v>1709</v>
      </c>
      <c r="F212" s="61" t="s">
        <v>1554</v>
      </c>
      <c r="G212" s="61" t="s">
        <v>2165</v>
      </c>
      <c r="H212" s="86" t="s">
        <v>503</v>
      </c>
      <c r="I212" s="86" t="s">
        <v>503</v>
      </c>
      <c r="J212" s="14" t="s">
        <v>2166</v>
      </c>
      <c r="K212" s="14" t="s">
        <v>4711</v>
      </c>
      <c r="L212" s="61" t="s">
        <v>4712</v>
      </c>
      <c r="M212" s="86" t="s">
        <v>503</v>
      </c>
      <c r="N212" s="86" t="s">
        <v>503</v>
      </c>
      <c r="O212" s="86" t="s">
        <v>503</v>
      </c>
      <c r="P212" s="14" t="s">
        <v>4677</v>
      </c>
      <c r="Q212" s="86" t="s">
        <v>503</v>
      </c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1364</v>
      </c>
      <c r="C213" s="14">
        <v>40956</v>
      </c>
      <c r="D213" s="14">
        <v>41112</v>
      </c>
      <c r="E213" s="61" t="s">
        <v>1709</v>
      </c>
      <c r="F213" s="61" t="s">
        <v>1554</v>
      </c>
      <c r="G213" s="61" t="s">
        <v>2168</v>
      </c>
      <c r="H213" s="86" t="s">
        <v>503</v>
      </c>
      <c r="I213" s="86" t="s">
        <v>503</v>
      </c>
      <c r="J213" s="14" t="s">
        <v>2169</v>
      </c>
      <c r="K213" s="14" t="s">
        <v>4713</v>
      </c>
      <c r="L213" s="61" t="s">
        <v>4714</v>
      </c>
      <c r="M213" s="86" t="s">
        <v>503</v>
      </c>
      <c r="N213" s="86" t="s">
        <v>503</v>
      </c>
      <c r="O213" s="86" t="s">
        <v>503</v>
      </c>
      <c r="P213" s="14" t="s">
        <v>503</v>
      </c>
      <c r="Q213" s="86" t="s">
        <v>503</v>
      </c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1346</v>
      </c>
      <c r="C214" s="14">
        <v>40956</v>
      </c>
      <c r="D214" s="14">
        <v>41001</v>
      </c>
      <c r="E214" s="61" t="s">
        <v>1553</v>
      </c>
      <c r="F214" s="61" t="s">
        <v>1554</v>
      </c>
      <c r="G214" s="61" t="s">
        <v>2171</v>
      </c>
      <c r="H214" s="61" t="s">
        <v>2172</v>
      </c>
      <c r="I214" s="61">
        <v>40982</v>
      </c>
      <c r="J214" s="14" t="s">
        <v>2173</v>
      </c>
      <c r="K214" s="14" t="s">
        <v>1435</v>
      </c>
      <c r="L214" s="61" t="s">
        <v>2174</v>
      </c>
      <c r="M214" s="61" t="s">
        <v>2295</v>
      </c>
      <c r="N214" s="61" t="s">
        <v>1584</v>
      </c>
      <c r="O214" s="61">
        <v>40982</v>
      </c>
      <c r="P214" s="14" t="s">
        <v>2257</v>
      </c>
      <c r="Q214" s="86" t="s">
        <v>503</v>
      </c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1357</v>
      </c>
      <c r="C215" s="14">
        <v>40956</v>
      </c>
      <c r="D215" s="14">
        <v>41001</v>
      </c>
      <c r="E215" s="61" t="s">
        <v>1553</v>
      </c>
      <c r="F215" s="61" t="s">
        <v>1554</v>
      </c>
      <c r="G215" s="61" t="s">
        <v>2175</v>
      </c>
      <c r="H215" s="86" t="s">
        <v>2576</v>
      </c>
      <c r="I215" s="86">
        <v>41002</v>
      </c>
      <c r="J215" s="14" t="s">
        <v>2176</v>
      </c>
      <c r="K215" s="14" t="s">
        <v>2177</v>
      </c>
      <c r="L215" s="61" t="s">
        <v>2178</v>
      </c>
      <c r="M215" s="86" t="s">
        <v>2582</v>
      </c>
      <c r="N215" s="86" t="s">
        <v>1684</v>
      </c>
      <c r="O215" s="86">
        <v>41002</v>
      </c>
      <c r="P215" s="14" t="s">
        <v>3618</v>
      </c>
      <c r="Q215" s="86" t="s">
        <v>503</v>
      </c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1367</v>
      </c>
      <c r="C216" s="14">
        <v>40956</v>
      </c>
      <c r="D216" s="14">
        <v>41112</v>
      </c>
      <c r="E216" s="61" t="s">
        <v>1709</v>
      </c>
      <c r="F216" s="61" t="s">
        <v>1554</v>
      </c>
      <c r="G216" s="61" t="s">
        <v>2179</v>
      </c>
      <c r="H216" s="86" t="s">
        <v>503</v>
      </c>
      <c r="I216" s="86" t="s">
        <v>503</v>
      </c>
      <c r="J216" s="14" t="s">
        <v>2180</v>
      </c>
      <c r="K216" s="14" t="s">
        <v>4715</v>
      </c>
      <c r="L216" s="61" t="s">
        <v>4716</v>
      </c>
      <c r="M216" s="86" t="s">
        <v>503</v>
      </c>
      <c r="N216" s="86" t="s">
        <v>503</v>
      </c>
      <c r="O216" s="86" t="s">
        <v>503</v>
      </c>
      <c r="P216" s="14" t="s">
        <v>503</v>
      </c>
      <c r="Q216" s="86" t="s">
        <v>503</v>
      </c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1338</v>
      </c>
      <c r="C217" s="14">
        <v>40956</v>
      </c>
      <c r="D217" s="14">
        <v>41113</v>
      </c>
      <c r="E217" s="61" t="s">
        <v>1709</v>
      </c>
      <c r="F217" s="61" t="s">
        <v>1554</v>
      </c>
      <c r="G217" s="61" t="s">
        <v>2181</v>
      </c>
      <c r="H217" s="86" t="s">
        <v>503</v>
      </c>
      <c r="I217" s="86" t="s">
        <v>503</v>
      </c>
      <c r="J217" s="14" t="s">
        <v>2182</v>
      </c>
      <c r="K217" s="14" t="s">
        <v>4717</v>
      </c>
      <c r="L217" s="61" t="s">
        <v>4718</v>
      </c>
      <c r="M217" s="86" t="s">
        <v>503</v>
      </c>
      <c r="N217" s="86" t="s">
        <v>503</v>
      </c>
      <c r="O217" s="86" t="s">
        <v>503</v>
      </c>
      <c r="P217" s="14" t="s">
        <v>4677</v>
      </c>
      <c r="Q217" s="86" t="s">
        <v>503</v>
      </c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1349</v>
      </c>
      <c r="C218" s="14">
        <v>40956</v>
      </c>
      <c r="D218" s="14">
        <v>41112</v>
      </c>
      <c r="E218" s="61" t="s">
        <v>1709</v>
      </c>
      <c r="F218" s="61" t="s">
        <v>1554</v>
      </c>
      <c r="G218" s="61" t="s">
        <v>2183</v>
      </c>
      <c r="H218" s="86" t="s">
        <v>503</v>
      </c>
      <c r="I218" s="86" t="s">
        <v>503</v>
      </c>
      <c r="J218" s="14" t="s">
        <v>2184</v>
      </c>
      <c r="K218" s="14" t="s">
        <v>2185</v>
      </c>
      <c r="L218" s="61" t="s">
        <v>2186</v>
      </c>
      <c r="M218" s="86" t="s">
        <v>503</v>
      </c>
      <c r="N218" s="86" t="s">
        <v>503</v>
      </c>
      <c r="O218" s="86" t="s">
        <v>503</v>
      </c>
      <c r="P218" s="14" t="s">
        <v>4677</v>
      </c>
      <c r="Q218" s="86" t="s">
        <v>503</v>
      </c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1359</v>
      </c>
      <c r="C219" s="14">
        <v>40956</v>
      </c>
      <c r="D219" s="14">
        <v>41112</v>
      </c>
      <c r="E219" s="61" t="s">
        <v>1709</v>
      </c>
      <c r="F219" s="61" t="s">
        <v>1554</v>
      </c>
      <c r="G219" s="61" t="s">
        <v>2187</v>
      </c>
      <c r="H219" s="86" t="s">
        <v>503</v>
      </c>
      <c r="I219" s="86" t="s">
        <v>503</v>
      </c>
      <c r="J219" s="14" t="s">
        <v>2188</v>
      </c>
      <c r="K219" s="14" t="s">
        <v>4719</v>
      </c>
      <c r="L219" s="61" t="s">
        <v>4720</v>
      </c>
      <c r="M219" s="86" t="s">
        <v>503</v>
      </c>
      <c r="N219" s="86" t="s">
        <v>503</v>
      </c>
      <c r="O219" s="86" t="s">
        <v>503</v>
      </c>
      <c r="P219" s="14" t="s">
        <v>4677</v>
      </c>
      <c r="Q219" s="86" t="s">
        <v>503</v>
      </c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1369</v>
      </c>
      <c r="C220" s="14">
        <v>40956</v>
      </c>
      <c r="D220" s="14">
        <v>41112</v>
      </c>
      <c r="E220" s="61" t="s">
        <v>1709</v>
      </c>
      <c r="F220" s="61" t="s">
        <v>1554</v>
      </c>
      <c r="G220" s="61" t="s">
        <v>2190</v>
      </c>
      <c r="H220" s="86" t="s">
        <v>503</v>
      </c>
      <c r="I220" s="86" t="s">
        <v>503</v>
      </c>
      <c r="J220" s="14" t="s">
        <v>2191</v>
      </c>
      <c r="K220" s="14" t="s">
        <v>4721</v>
      </c>
      <c r="L220" s="61" t="s">
        <v>2192</v>
      </c>
      <c r="M220" s="86" t="s">
        <v>503</v>
      </c>
      <c r="N220" s="86" t="s">
        <v>503</v>
      </c>
      <c r="O220" s="86" t="s">
        <v>503</v>
      </c>
      <c r="P220" s="14" t="s">
        <v>4677</v>
      </c>
      <c r="Q220" s="86" t="s">
        <v>503</v>
      </c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1340</v>
      </c>
      <c r="C221" s="14">
        <v>40956</v>
      </c>
      <c r="D221" s="14">
        <v>41103</v>
      </c>
      <c r="E221" s="61" t="s">
        <v>1709</v>
      </c>
      <c r="F221" s="61" t="s">
        <v>1554</v>
      </c>
      <c r="G221" s="61" t="s">
        <v>2193</v>
      </c>
      <c r="H221" s="86" t="s">
        <v>503</v>
      </c>
      <c r="I221" s="86" t="s">
        <v>503</v>
      </c>
      <c r="J221" s="14" t="s">
        <v>2194</v>
      </c>
      <c r="K221" s="14" t="s">
        <v>4722</v>
      </c>
      <c r="L221" s="61" t="s">
        <v>4723</v>
      </c>
      <c r="M221" s="86" t="s">
        <v>503</v>
      </c>
      <c r="N221" s="86" t="s">
        <v>503</v>
      </c>
      <c r="O221" s="86" t="s">
        <v>503</v>
      </c>
      <c r="P221" s="14" t="s">
        <v>503</v>
      </c>
      <c r="Q221" s="86" t="s">
        <v>503</v>
      </c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1352</v>
      </c>
      <c r="C222" s="14">
        <v>40956</v>
      </c>
      <c r="D222" s="14">
        <v>41112</v>
      </c>
      <c r="E222" s="61" t="s">
        <v>1709</v>
      </c>
      <c r="F222" s="61" t="s">
        <v>1554</v>
      </c>
      <c r="G222" s="61" t="s">
        <v>2195</v>
      </c>
      <c r="H222" s="86" t="s">
        <v>503</v>
      </c>
      <c r="I222" s="86" t="s">
        <v>503</v>
      </c>
      <c r="J222" s="14" t="s">
        <v>2196</v>
      </c>
      <c r="K222" s="14" t="s">
        <v>4724</v>
      </c>
      <c r="L222" s="61" t="s">
        <v>4725</v>
      </c>
      <c r="M222" s="86" t="s">
        <v>503</v>
      </c>
      <c r="N222" s="86" t="s">
        <v>503</v>
      </c>
      <c r="O222" s="86" t="s">
        <v>503</v>
      </c>
      <c r="P222" s="14" t="s">
        <v>4677</v>
      </c>
      <c r="Q222" s="86" t="s">
        <v>503</v>
      </c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1363</v>
      </c>
      <c r="C223" s="14">
        <v>40956</v>
      </c>
      <c r="D223" s="14">
        <v>41001</v>
      </c>
      <c r="E223" s="61" t="s">
        <v>1553</v>
      </c>
      <c r="F223" s="61" t="s">
        <v>1554</v>
      </c>
      <c r="G223" s="61" t="s">
        <v>2198</v>
      </c>
      <c r="H223" s="61" t="s">
        <v>2364</v>
      </c>
      <c r="I223" s="61">
        <v>40989</v>
      </c>
      <c r="J223" s="14" t="s">
        <v>2199</v>
      </c>
      <c r="K223" s="14" t="s">
        <v>2200</v>
      </c>
      <c r="L223" s="61" t="s">
        <v>3098</v>
      </c>
      <c r="M223" s="61" t="s">
        <v>2466</v>
      </c>
      <c r="N223" s="61" t="s">
        <v>2297</v>
      </c>
      <c r="O223" s="61">
        <v>40991</v>
      </c>
      <c r="P223" s="14" t="s">
        <v>3627</v>
      </c>
      <c r="Q223" s="86" t="s">
        <v>503</v>
      </c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1374</v>
      </c>
      <c r="C224" s="14">
        <v>40956</v>
      </c>
      <c r="D224" s="14">
        <v>41001</v>
      </c>
      <c r="E224" s="61" t="s">
        <v>1553</v>
      </c>
      <c r="F224" s="61" t="s">
        <v>1554</v>
      </c>
      <c r="G224" s="61" t="s">
        <v>2201</v>
      </c>
      <c r="H224" s="86" t="s">
        <v>1505</v>
      </c>
      <c r="I224" s="86">
        <v>40970</v>
      </c>
      <c r="J224" s="14" t="s">
        <v>2202</v>
      </c>
      <c r="K224" s="14" t="s">
        <v>1506</v>
      </c>
      <c r="L224" s="61" t="s">
        <v>2203</v>
      </c>
      <c r="M224" s="86" t="s">
        <v>2204</v>
      </c>
      <c r="N224" s="86" t="s">
        <v>1561</v>
      </c>
      <c r="O224" s="86">
        <v>40970</v>
      </c>
      <c r="P224" s="85" t="s">
        <v>503</v>
      </c>
      <c r="Q224" s="86" t="s">
        <v>503</v>
      </c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1345</v>
      </c>
      <c r="C225" s="14">
        <v>40956</v>
      </c>
      <c r="D225" s="14">
        <v>41112</v>
      </c>
      <c r="E225" s="61" t="s">
        <v>1709</v>
      </c>
      <c r="F225" s="61" t="s">
        <v>1554</v>
      </c>
      <c r="G225" s="61" t="s">
        <v>2205</v>
      </c>
      <c r="H225" s="86" t="s">
        <v>503</v>
      </c>
      <c r="I225" s="86" t="s">
        <v>503</v>
      </c>
      <c r="J225" s="14" t="s">
        <v>2206</v>
      </c>
      <c r="K225" s="14" t="s">
        <v>2207</v>
      </c>
      <c r="L225" s="61" t="s">
        <v>2208</v>
      </c>
      <c r="M225" s="86" t="s">
        <v>503</v>
      </c>
      <c r="N225" s="86" t="s">
        <v>503</v>
      </c>
      <c r="O225" s="86" t="s">
        <v>503</v>
      </c>
      <c r="P225" s="14" t="s">
        <v>503</v>
      </c>
      <c r="Q225" s="86" t="s">
        <v>503</v>
      </c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1356</v>
      </c>
      <c r="C226" s="14">
        <v>40956</v>
      </c>
      <c r="D226" s="14">
        <v>41112</v>
      </c>
      <c r="E226" s="61" t="s">
        <v>1709</v>
      </c>
      <c r="F226" s="61" t="s">
        <v>1554</v>
      </c>
      <c r="G226" s="61" t="s">
        <v>2209</v>
      </c>
      <c r="H226" s="86" t="s">
        <v>503</v>
      </c>
      <c r="I226" s="86" t="s">
        <v>503</v>
      </c>
      <c r="J226" s="14" t="s">
        <v>2210</v>
      </c>
      <c r="K226" s="14" t="s">
        <v>2211</v>
      </c>
      <c r="L226" s="61" t="s">
        <v>2212</v>
      </c>
      <c r="M226" s="86" t="s">
        <v>503</v>
      </c>
      <c r="N226" s="86" t="s">
        <v>503</v>
      </c>
      <c r="O226" s="86" t="s">
        <v>503</v>
      </c>
      <c r="P226" s="14" t="s">
        <v>4677</v>
      </c>
      <c r="Q226" s="86" t="s">
        <v>503</v>
      </c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2314</v>
      </c>
      <c r="B227" s="61" t="s">
        <v>1366</v>
      </c>
      <c r="C227" s="14">
        <v>40956</v>
      </c>
      <c r="D227" s="14">
        <v>41001</v>
      </c>
      <c r="E227" s="61" t="s">
        <v>1709</v>
      </c>
      <c r="F227" s="61" t="s">
        <v>1554</v>
      </c>
      <c r="G227" s="61" t="s">
        <v>2213</v>
      </c>
      <c r="H227" s="86" t="s">
        <v>503</v>
      </c>
      <c r="I227" s="86" t="s">
        <v>503</v>
      </c>
      <c r="J227" s="14" t="s">
        <v>2214</v>
      </c>
      <c r="K227" s="14" t="s">
        <v>2215</v>
      </c>
      <c r="L227" s="61" t="s">
        <v>2216</v>
      </c>
      <c r="M227" s="86" t="s">
        <v>503</v>
      </c>
      <c r="N227" s="86" t="s">
        <v>503</v>
      </c>
      <c r="O227" s="86" t="s">
        <v>503</v>
      </c>
      <c r="P227" s="85" t="s">
        <v>503</v>
      </c>
      <c r="Q227" s="86" t="s">
        <v>503</v>
      </c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1375</v>
      </c>
      <c r="C228" s="14">
        <v>40956</v>
      </c>
      <c r="D228" s="14">
        <v>41112</v>
      </c>
      <c r="E228" s="61" t="s">
        <v>1709</v>
      </c>
      <c r="F228" s="61" t="s">
        <v>1554</v>
      </c>
      <c r="G228" s="61" t="s">
        <v>2217</v>
      </c>
      <c r="H228" s="86" t="s">
        <v>503</v>
      </c>
      <c r="I228" s="86" t="s">
        <v>503</v>
      </c>
      <c r="J228" s="14" t="s">
        <v>2218</v>
      </c>
      <c r="K228" s="14" t="s">
        <v>4726</v>
      </c>
      <c r="L228" s="61" t="s">
        <v>4727</v>
      </c>
      <c r="M228" s="86" t="s">
        <v>503</v>
      </c>
      <c r="N228" s="86" t="s">
        <v>503</v>
      </c>
      <c r="O228" s="86" t="s">
        <v>503</v>
      </c>
      <c r="P228" s="14" t="s">
        <v>3617</v>
      </c>
      <c r="Q228" s="86" t="s">
        <v>503</v>
      </c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1347</v>
      </c>
      <c r="C229" s="14">
        <v>40956</v>
      </c>
      <c r="D229" s="14">
        <v>41093</v>
      </c>
      <c r="E229" s="61" t="s">
        <v>1562</v>
      </c>
      <c r="F229" s="61" t="s">
        <v>1554</v>
      </c>
      <c r="G229" s="61" t="s">
        <v>2219</v>
      </c>
      <c r="H229" s="86" t="s">
        <v>503</v>
      </c>
      <c r="I229" s="86">
        <v>41080</v>
      </c>
      <c r="J229" s="14" t="s">
        <v>2220</v>
      </c>
      <c r="K229" s="14" t="s">
        <v>2221</v>
      </c>
      <c r="L229" s="61" t="s">
        <v>2222</v>
      </c>
      <c r="M229" s="86" t="s">
        <v>503</v>
      </c>
      <c r="N229" s="86" t="s">
        <v>503</v>
      </c>
      <c r="O229" s="86" t="s">
        <v>503</v>
      </c>
      <c r="P229" s="14" t="s">
        <v>4728</v>
      </c>
      <c r="Q229" s="86" t="s">
        <v>503</v>
      </c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1308</v>
      </c>
      <c r="C230" s="14">
        <v>40956</v>
      </c>
      <c r="D230" s="14">
        <v>41001</v>
      </c>
      <c r="E230" s="61" t="s">
        <v>1553</v>
      </c>
      <c r="F230" s="61" t="s">
        <v>1554</v>
      </c>
      <c r="G230" s="61" t="s">
        <v>1309</v>
      </c>
      <c r="H230" s="86" t="s">
        <v>2527</v>
      </c>
      <c r="I230" s="86">
        <v>41002</v>
      </c>
      <c r="J230" s="14" t="s">
        <v>2223</v>
      </c>
      <c r="K230" s="14" t="s">
        <v>2224</v>
      </c>
      <c r="L230" s="61" t="s">
        <v>3227</v>
      </c>
      <c r="M230" s="86" t="s">
        <v>2583</v>
      </c>
      <c r="N230" s="86" t="s">
        <v>2294</v>
      </c>
      <c r="O230" s="86">
        <v>41002</v>
      </c>
      <c r="P230" s="14" t="s">
        <v>3625</v>
      </c>
      <c r="Q230" s="86" t="s">
        <v>503</v>
      </c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1310</v>
      </c>
      <c r="C231" s="14">
        <v>40956</v>
      </c>
      <c r="D231" s="14">
        <v>41112</v>
      </c>
      <c r="E231" s="61" t="s">
        <v>1709</v>
      </c>
      <c r="F231" s="61" t="s">
        <v>1554</v>
      </c>
      <c r="G231" s="61" t="s">
        <v>1311</v>
      </c>
      <c r="H231" s="86" t="s">
        <v>503</v>
      </c>
      <c r="I231" s="86" t="s">
        <v>503</v>
      </c>
      <c r="J231" s="14" t="s">
        <v>2225</v>
      </c>
      <c r="K231" s="14" t="s">
        <v>4729</v>
      </c>
      <c r="L231" s="61" t="s">
        <v>2227</v>
      </c>
      <c r="M231" s="86" t="s">
        <v>503</v>
      </c>
      <c r="N231" s="86" t="s">
        <v>503</v>
      </c>
      <c r="O231" s="86" t="s">
        <v>503</v>
      </c>
      <c r="P231" s="14" t="s">
        <v>3623</v>
      </c>
      <c r="Q231" s="86" t="s">
        <v>503</v>
      </c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1312</v>
      </c>
      <c r="C232" s="14">
        <v>40956</v>
      </c>
      <c r="D232" s="14">
        <v>41001</v>
      </c>
      <c r="E232" s="61" t="s">
        <v>1553</v>
      </c>
      <c r="F232" s="61" t="s">
        <v>1554</v>
      </c>
      <c r="G232" s="61" t="s">
        <v>1313</v>
      </c>
      <c r="H232" s="86" t="s">
        <v>2228</v>
      </c>
      <c r="I232" s="86">
        <v>40981</v>
      </c>
      <c r="J232" s="14" t="s">
        <v>2229</v>
      </c>
      <c r="K232" s="14" t="s">
        <v>1430</v>
      </c>
      <c r="L232" s="61" t="s">
        <v>2230</v>
      </c>
      <c r="M232" s="86" t="s">
        <v>2258</v>
      </c>
      <c r="N232" s="86" t="s">
        <v>1990</v>
      </c>
      <c r="O232" s="86">
        <v>40981</v>
      </c>
      <c r="P232" s="14" t="s">
        <v>2231</v>
      </c>
      <c r="Q232" s="86" t="s">
        <v>503</v>
      </c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1314</v>
      </c>
      <c r="C233" s="14">
        <v>40956</v>
      </c>
      <c r="D233" s="14">
        <v>41112</v>
      </c>
      <c r="E233" s="61" t="s">
        <v>1709</v>
      </c>
      <c r="F233" s="61" t="s">
        <v>1554</v>
      </c>
      <c r="G233" s="61" t="s">
        <v>1315</v>
      </c>
      <c r="H233" s="86" t="s">
        <v>503</v>
      </c>
      <c r="I233" s="86" t="s">
        <v>503</v>
      </c>
      <c r="J233" s="14" t="s">
        <v>2232</v>
      </c>
      <c r="K233" s="14" t="s">
        <v>2233</v>
      </c>
      <c r="L233" s="61" t="s">
        <v>2234</v>
      </c>
      <c r="M233" s="86" t="s">
        <v>503</v>
      </c>
      <c r="N233" s="86" t="s">
        <v>503</v>
      </c>
      <c r="O233" s="86" t="s">
        <v>503</v>
      </c>
      <c r="P233" s="14" t="s">
        <v>4730</v>
      </c>
      <c r="Q233" s="86" t="s">
        <v>503</v>
      </c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1316</v>
      </c>
      <c r="C234" s="14">
        <v>40956</v>
      </c>
      <c r="D234" s="14">
        <v>41112</v>
      </c>
      <c r="E234" s="61" t="s">
        <v>1709</v>
      </c>
      <c r="F234" s="61" t="s">
        <v>1554</v>
      </c>
      <c r="G234" s="61" t="s">
        <v>1317</v>
      </c>
      <c r="H234" s="86" t="s">
        <v>503</v>
      </c>
      <c r="I234" s="86" t="s">
        <v>503</v>
      </c>
      <c r="J234" s="14" t="s">
        <v>2235</v>
      </c>
      <c r="K234" s="14" t="s">
        <v>2236</v>
      </c>
      <c r="L234" s="61" t="s">
        <v>4731</v>
      </c>
      <c r="M234" s="86" t="s">
        <v>503</v>
      </c>
      <c r="N234" s="86" t="s">
        <v>503</v>
      </c>
      <c r="O234" s="86" t="s">
        <v>503</v>
      </c>
      <c r="P234" s="14" t="s">
        <v>3628</v>
      </c>
      <c r="Q234" s="86" t="s">
        <v>503</v>
      </c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1318</v>
      </c>
      <c r="C235" s="14">
        <v>40956</v>
      </c>
      <c r="D235" s="14">
        <v>41001</v>
      </c>
      <c r="E235" s="61" t="s">
        <v>1562</v>
      </c>
      <c r="F235" s="61" t="s">
        <v>1554</v>
      </c>
      <c r="G235" s="61" t="s">
        <v>1319</v>
      </c>
      <c r="H235" s="86" t="s">
        <v>503</v>
      </c>
      <c r="I235" s="86">
        <v>40974</v>
      </c>
      <c r="J235" s="14" t="s">
        <v>2237</v>
      </c>
      <c r="K235" s="14" t="s">
        <v>2238</v>
      </c>
      <c r="L235" s="61" t="s">
        <v>2239</v>
      </c>
      <c r="M235" s="86" t="s">
        <v>503</v>
      </c>
      <c r="N235" s="86" t="s">
        <v>503</v>
      </c>
      <c r="O235" s="86" t="s">
        <v>503</v>
      </c>
      <c r="P235" s="14" t="s">
        <v>3629</v>
      </c>
      <c r="Q235" s="86" t="s">
        <v>503</v>
      </c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1320</v>
      </c>
      <c r="C236" s="14">
        <v>40956</v>
      </c>
      <c r="D236" s="14">
        <v>41112</v>
      </c>
      <c r="E236" s="61" t="s">
        <v>1709</v>
      </c>
      <c r="F236" s="61" t="s">
        <v>1554</v>
      </c>
      <c r="G236" s="61" t="s">
        <v>1321</v>
      </c>
      <c r="H236" s="86" t="s">
        <v>503</v>
      </c>
      <c r="I236" s="86" t="s">
        <v>503</v>
      </c>
      <c r="J236" s="14" t="s">
        <v>2240</v>
      </c>
      <c r="K236" s="14" t="s">
        <v>2241</v>
      </c>
      <c r="L236" s="61" t="s">
        <v>2242</v>
      </c>
      <c r="M236" s="86" t="s">
        <v>503</v>
      </c>
      <c r="N236" s="86" t="s">
        <v>503</v>
      </c>
      <c r="O236" s="86" t="s">
        <v>503</v>
      </c>
      <c r="P236" s="14" t="s">
        <v>4919</v>
      </c>
      <c r="Q236" s="86" t="s">
        <v>503</v>
      </c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1322</v>
      </c>
      <c r="C237" s="14">
        <v>40956</v>
      </c>
      <c r="D237" s="14">
        <v>41119</v>
      </c>
      <c r="E237" s="61" t="s">
        <v>1709</v>
      </c>
      <c r="F237" s="61" t="s">
        <v>1554</v>
      </c>
      <c r="G237" s="61" t="s">
        <v>2243</v>
      </c>
      <c r="H237" s="86" t="s">
        <v>503</v>
      </c>
      <c r="I237" s="86" t="s">
        <v>503</v>
      </c>
      <c r="J237" s="14" t="s">
        <v>2244</v>
      </c>
      <c r="K237" s="14" t="s">
        <v>2245</v>
      </c>
      <c r="L237" s="61" t="s">
        <v>2246</v>
      </c>
      <c r="M237" s="86" t="s">
        <v>503</v>
      </c>
      <c r="N237" s="86" t="s">
        <v>503</v>
      </c>
      <c r="O237" s="86" t="s">
        <v>503</v>
      </c>
      <c r="P237" s="14" t="s">
        <v>4732</v>
      </c>
      <c r="Q237" s="86" t="s">
        <v>503</v>
      </c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1382</v>
      </c>
      <c r="C238" s="14">
        <v>40956</v>
      </c>
      <c r="D238" s="14">
        <v>41112</v>
      </c>
      <c r="E238" s="61" t="s">
        <v>1709</v>
      </c>
      <c r="F238" s="61" t="s">
        <v>1554</v>
      </c>
      <c r="G238" s="61" t="s">
        <v>1383</v>
      </c>
      <c r="H238" s="86" t="s">
        <v>503</v>
      </c>
      <c r="I238" s="86" t="s">
        <v>503</v>
      </c>
      <c r="J238" s="14" t="s">
        <v>2247</v>
      </c>
      <c r="K238" s="14" t="s">
        <v>2248</v>
      </c>
      <c r="L238" s="61" t="s">
        <v>4733</v>
      </c>
      <c r="M238" s="86" t="s">
        <v>503</v>
      </c>
      <c r="N238" s="86" t="s">
        <v>503</v>
      </c>
      <c r="O238" s="86" t="s">
        <v>503</v>
      </c>
      <c r="P238" s="14" t="s">
        <v>3617</v>
      </c>
      <c r="Q238" s="86" t="s">
        <v>503</v>
      </c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1415</v>
      </c>
      <c r="C239" s="14">
        <v>40966</v>
      </c>
      <c r="D239" s="14">
        <v>41011</v>
      </c>
      <c r="E239" s="61" t="s">
        <v>1553</v>
      </c>
      <c r="F239" s="61" t="s">
        <v>1554</v>
      </c>
      <c r="G239" s="61" t="s">
        <v>1412</v>
      </c>
      <c r="H239" s="61" t="s">
        <v>2249</v>
      </c>
      <c r="I239" s="61">
        <v>40982</v>
      </c>
      <c r="J239" s="14" t="s">
        <v>2250</v>
      </c>
      <c r="K239" s="14" t="s">
        <v>2251</v>
      </c>
      <c r="L239" s="61" t="s">
        <v>2252</v>
      </c>
      <c r="M239" s="61" t="s">
        <v>2296</v>
      </c>
      <c r="N239" s="61" t="s">
        <v>2297</v>
      </c>
      <c r="O239" s="61">
        <v>40982</v>
      </c>
      <c r="P239" s="14" t="s">
        <v>2253</v>
      </c>
      <c r="Q239" s="86" t="s">
        <v>503</v>
      </c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1527</v>
      </c>
      <c r="C240" s="14">
        <v>40975</v>
      </c>
      <c r="D240" s="14">
        <v>41020</v>
      </c>
      <c r="E240" s="61" t="s">
        <v>1553</v>
      </c>
      <c r="F240" s="61" t="s">
        <v>1798</v>
      </c>
      <c r="G240" s="61" t="s">
        <v>2054</v>
      </c>
      <c r="H240" s="61" t="s">
        <v>2584</v>
      </c>
      <c r="I240" s="61">
        <v>41026</v>
      </c>
      <c r="J240" s="14" t="s">
        <v>1528</v>
      </c>
      <c r="K240" s="14" t="s">
        <v>1530</v>
      </c>
      <c r="L240" s="61" t="s">
        <v>4061</v>
      </c>
      <c r="M240" s="61" t="s">
        <v>3197</v>
      </c>
      <c r="N240" s="61" t="s">
        <v>3198</v>
      </c>
      <c r="O240" s="61">
        <v>41031</v>
      </c>
      <c r="P240" s="14" t="s">
        <v>2254</v>
      </c>
      <c r="Q240" s="86" t="s">
        <v>503</v>
      </c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1544</v>
      </c>
      <c r="C241" s="14">
        <v>40977</v>
      </c>
      <c r="D241" s="14">
        <v>41022</v>
      </c>
      <c r="E241" s="61" t="s">
        <v>1553</v>
      </c>
      <c r="F241" s="61" t="s">
        <v>1554</v>
      </c>
      <c r="G241" s="61" t="s">
        <v>1545</v>
      </c>
      <c r="H241" s="61" t="s">
        <v>2255</v>
      </c>
      <c r="I241" s="61">
        <v>40987</v>
      </c>
      <c r="J241" s="14" t="s">
        <v>1548</v>
      </c>
      <c r="K241" s="14" t="s">
        <v>1549</v>
      </c>
      <c r="L241" s="61" t="s">
        <v>1550</v>
      </c>
      <c r="M241" s="61" t="s">
        <v>2336</v>
      </c>
      <c r="N241" s="61" t="s">
        <v>2337</v>
      </c>
      <c r="O241" s="61">
        <v>40987</v>
      </c>
      <c r="P241" s="85" t="s">
        <v>503</v>
      </c>
      <c r="Q241" s="86" t="s">
        <v>503</v>
      </c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2300</v>
      </c>
      <c r="C242" s="14">
        <v>40984</v>
      </c>
      <c r="D242" s="14">
        <v>41029</v>
      </c>
      <c r="E242" s="61" t="s">
        <v>1553</v>
      </c>
      <c r="F242" s="61" t="s">
        <v>1554</v>
      </c>
      <c r="G242" s="61" t="s">
        <v>2213</v>
      </c>
      <c r="H242" s="61" t="s">
        <v>2343</v>
      </c>
      <c r="I242" s="61">
        <v>40989</v>
      </c>
      <c r="J242" s="14" t="s">
        <v>2214</v>
      </c>
      <c r="K242" s="14" t="s">
        <v>2315</v>
      </c>
      <c r="L242" s="61" t="s">
        <v>2216</v>
      </c>
      <c r="M242" s="61" t="s">
        <v>2496</v>
      </c>
      <c r="N242" s="61" t="s">
        <v>2337</v>
      </c>
      <c r="O242" s="61">
        <v>40991</v>
      </c>
      <c r="P242" s="14" t="s">
        <v>2316</v>
      </c>
      <c r="Q242" s="86" t="s">
        <v>503</v>
      </c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2298</v>
      </c>
      <c r="C243" s="14">
        <v>40984</v>
      </c>
      <c r="D243" s="61">
        <v>41029</v>
      </c>
      <c r="E243" s="61" t="s">
        <v>1553</v>
      </c>
      <c r="F243" s="61" t="s">
        <v>1554</v>
      </c>
      <c r="G243" s="61" t="s">
        <v>2083</v>
      </c>
      <c r="H243" s="61" t="s">
        <v>2344</v>
      </c>
      <c r="I243" s="61">
        <v>40996</v>
      </c>
      <c r="J243" s="14" t="s">
        <v>2317</v>
      </c>
      <c r="K243" s="14" t="s">
        <v>2318</v>
      </c>
      <c r="L243" s="61" t="s">
        <v>1123</v>
      </c>
      <c r="M243" s="86" t="s">
        <v>503</v>
      </c>
      <c r="N243" s="61" t="s">
        <v>1571</v>
      </c>
      <c r="O243" s="61">
        <v>40996</v>
      </c>
      <c r="P243" s="14" t="s">
        <v>2319</v>
      </c>
      <c r="Q243" s="86" t="s">
        <v>503</v>
      </c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2299</v>
      </c>
      <c r="C244" s="14">
        <v>40984</v>
      </c>
      <c r="D244" s="61">
        <v>41029</v>
      </c>
      <c r="E244" s="61" t="s">
        <v>1553</v>
      </c>
      <c r="F244" s="61" t="s">
        <v>1554</v>
      </c>
      <c r="G244" s="61" t="s">
        <v>2085</v>
      </c>
      <c r="H244" s="61" t="s">
        <v>2479</v>
      </c>
      <c r="I244" s="61">
        <v>40996</v>
      </c>
      <c r="J244" s="14" t="s">
        <v>2320</v>
      </c>
      <c r="K244" s="14" t="s">
        <v>2321</v>
      </c>
      <c r="L244" s="61" t="s">
        <v>1133</v>
      </c>
      <c r="M244" s="61" t="s">
        <v>2506</v>
      </c>
      <c r="N244" s="61" t="s">
        <v>2294</v>
      </c>
      <c r="O244" s="61">
        <v>40996</v>
      </c>
      <c r="P244" s="14" t="s">
        <v>2322</v>
      </c>
      <c r="Q244" s="86" t="s">
        <v>503</v>
      </c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2323</v>
      </c>
      <c r="C245" s="14">
        <v>40984</v>
      </c>
      <c r="D245" s="61">
        <v>41029</v>
      </c>
      <c r="E245" s="61" t="s">
        <v>1553</v>
      </c>
      <c r="F245" s="61" t="s">
        <v>1554</v>
      </c>
      <c r="G245" s="61" t="s">
        <v>2162</v>
      </c>
      <c r="H245" s="61" t="s">
        <v>2365</v>
      </c>
      <c r="I245" s="61">
        <v>40991</v>
      </c>
      <c r="J245" s="14" t="s">
        <v>2163</v>
      </c>
      <c r="K245" s="14" t="s">
        <v>2324</v>
      </c>
      <c r="L245" s="61" t="s">
        <v>2164</v>
      </c>
      <c r="M245" s="61" t="s">
        <v>2480</v>
      </c>
      <c r="N245" s="61" t="s">
        <v>1979</v>
      </c>
      <c r="O245" s="61">
        <v>40994</v>
      </c>
      <c r="P245" s="14" t="s">
        <v>2481</v>
      </c>
      <c r="Q245" s="86" t="s">
        <v>503</v>
      </c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2302</v>
      </c>
      <c r="C246" s="14">
        <v>40984</v>
      </c>
      <c r="D246" s="61">
        <v>41029</v>
      </c>
      <c r="E246" s="61" t="s">
        <v>1553</v>
      </c>
      <c r="F246" s="61" t="s">
        <v>1554</v>
      </c>
      <c r="G246" s="61" t="s">
        <v>2089</v>
      </c>
      <c r="H246" s="61" t="s">
        <v>2366</v>
      </c>
      <c r="I246" s="61">
        <v>40994</v>
      </c>
      <c r="J246" s="14" t="s">
        <v>2325</v>
      </c>
      <c r="K246" s="14" t="s">
        <v>2326</v>
      </c>
      <c r="L246" s="61" t="s">
        <v>1153</v>
      </c>
      <c r="M246" s="61" t="s">
        <v>2482</v>
      </c>
      <c r="N246" s="61" t="s">
        <v>1584</v>
      </c>
      <c r="O246" s="61">
        <v>40996</v>
      </c>
      <c r="P246" s="14" t="s">
        <v>2327</v>
      </c>
      <c r="Q246" s="86" t="s">
        <v>503</v>
      </c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2304</v>
      </c>
      <c r="C247" s="14">
        <v>40984</v>
      </c>
      <c r="D247" s="61">
        <v>40984</v>
      </c>
      <c r="E247" s="61" t="s">
        <v>1553</v>
      </c>
      <c r="F247" s="61" t="s">
        <v>1554</v>
      </c>
      <c r="G247" s="61" t="s">
        <v>1012</v>
      </c>
      <c r="H247" s="61" t="s">
        <v>2034</v>
      </c>
      <c r="I247" s="61">
        <v>40995</v>
      </c>
      <c r="J247" s="14" t="s">
        <v>2328</v>
      </c>
      <c r="K247" s="14" t="s">
        <v>2329</v>
      </c>
      <c r="L247" s="61" t="s">
        <v>2036</v>
      </c>
      <c r="M247" s="61" t="s">
        <v>2497</v>
      </c>
      <c r="N247" s="61" t="s">
        <v>1645</v>
      </c>
      <c r="O247" s="61">
        <v>40996</v>
      </c>
      <c r="P247" s="14" t="s">
        <v>2330</v>
      </c>
      <c r="Q247" s="86" t="s">
        <v>503</v>
      </c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2332</v>
      </c>
      <c r="C248" s="14">
        <v>40987</v>
      </c>
      <c r="D248" s="61">
        <v>41087</v>
      </c>
      <c r="E248" s="61" t="s">
        <v>1709</v>
      </c>
      <c r="F248" s="61" t="s">
        <v>1554</v>
      </c>
      <c r="G248" s="61" t="s">
        <v>172</v>
      </c>
      <c r="H248" s="86" t="s">
        <v>503</v>
      </c>
      <c r="I248" s="86" t="s">
        <v>503</v>
      </c>
      <c r="J248" s="14" t="s">
        <v>2338</v>
      </c>
      <c r="K248" s="14" t="s">
        <v>2339</v>
      </c>
      <c r="L248" s="61" t="s">
        <v>2340</v>
      </c>
      <c r="M248" s="86" t="s">
        <v>503</v>
      </c>
      <c r="N248" s="86" t="s">
        <v>503</v>
      </c>
      <c r="O248" s="86" t="s">
        <v>503</v>
      </c>
      <c r="P248" s="14" t="s">
        <v>3630</v>
      </c>
      <c r="Q248" s="86" t="s">
        <v>503</v>
      </c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2368</v>
      </c>
      <c r="C249" s="14">
        <v>40989</v>
      </c>
      <c r="D249" s="61">
        <v>41089</v>
      </c>
      <c r="E249" s="61" t="s">
        <v>1709</v>
      </c>
      <c r="F249" s="61" t="s">
        <v>1554</v>
      </c>
      <c r="G249" s="61" t="s">
        <v>2382</v>
      </c>
      <c r="H249" s="86" t="s">
        <v>503</v>
      </c>
      <c r="I249" s="86" t="s">
        <v>503</v>
      </c>
      <c r="J249" s="14" t="s">
        <v>2394</v>
      </c>
      <c r="K249" s="14" t="s">
        <v>4734</v>
      </c>
      <c r="L249" s="61" t="s">
        <v>2395</v>
      </c>
      <c r="M249" s="86" t="s">
        <v>503</v>
      </c>
      <c r="N249" s="86" t="s">
        <v>503</v>
      </c>
      <c r="O249" s="86" t="s">
        <v>503</v>
      </c>
      <c r="P249" s="14" t="s">
        <v>4677</v>
      </c>
      <c r="Q249" s="86" t="s">
        <v>503</v>
      </c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2369</v>
      </c>
      <c r="C250" s="14">
        <v>40989</v>
      </c>
      <c r="D250" s="61">
        <v>41034</v>
      </c>
      <c r="E250" s="61" t="s">
        <v>1553</v>
      </c>
      <c r="F250" s="61" t="s">
        <v>1554</v>
      </c>
      <c r="G250" s="61" t="s">
        <v>2383</v>
      </c>
      <c r="H250" s="61" t="s">
        <v>2483</v>
      </c>
      <c r="I250" s="61">
        <v>40994</v>
      </c>
      <c r="J250" s="14" t="s">
        <v>2396</v>
      </c>
      <c r="K250" s="14" t="s">
        <v>2397</v>
      </c>
      <c r="L250" s="61" t="s">
        <v>2398</v>
      </c>
      <c r="M250" s="61" t="s">
        <v>2484</v>
      </c>
      <c r="N250" s="61" t="s">
        <v>1578</v>
      </c>
      <c r="O250" s="61">
        <v>40996</v>
      </c>
      <c r="P250" s="85" t="s">
        <v>503</v>
      </c>
      <c r="Q250" s="86" t="s">
        <v>503</v>
      </c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2370</v>
      </c>
      <c r="C251" s="14">
        <v>40989</v>
      </c>
      <c r="D251" s="61">
        <v>41096</v>
      </c>
      <c r="E251" s="61" t="s">
        <v>1709</v>
      </c>
      <c r="F251" s="61" t="s">
        <v>1554</v>
      </c>
      <c r="G251" s="61" t="s">
        <v>2384</v>
      </c>
      <c r="H251" s="86" t="s">
        <v>503</v>
      </c>
      <c r="I251" s="86" t="s">
        <v>503</v>
      </c>
      <c r="J251" s="61" t="s">
        <v>2399</v>
      </c>
      <c r="K251" s="61" t="s">
        <v>2400</v>
      </c>
      <c r="L251" s="61" t="s">
        <v>2401</v>
      </c>
      <c r="M251" s="86" t="s">
        <v>503</v>
      </c>
      <c r="N251" s="86" t="s">
        <v>503</v>
      </c>
      <c r="O251" s="86" t="s">
        <v>503</v>
      </c>
      <c r="P251" s="14" t="s">
        <v>2687</v>
      </c>
      <c r="Q251" s="86" t="s">
        <v>503</v>
      </c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2371</v>
      </c>
      <c r="C252" s="14">
        <v>40989</v>
      </c>
      <c r="D252" s="61">
        <v>41034</v>
      </c>
      <c r="E252" s="61" t="s">
        <v>1553</v>
      </c>
      <c r="F252" s="61" t="s">
        <v>1554</v>
      </c>
      <c r="G252" s="61" t="s">
        <v>2467</v>
      </c>
      <c r="H252" s="61" t="s">
        <v>2472</v>
      </c>
      <c r="I252" s="61">
        <v>40994</v>
      </c>
      <c r="J252" s="61" t="s">
        <v>2402</v>
      </c>
      <c r="K252" s="61" t="s">
        <v>2403</v>
      </c>
      <c r="L252" s="61" t="s">
        <v>2404</v>
      </c>
      <c r="M252" s="61" t="s">
        <v>2485</v>
      </c>
      <c r="N252" s="61" t="s">
        <v>2337</v>
      </c>
      <c r="O252" s="61">
        <v>40996</v>
      </c>
      <c r="P252" s="85" t="s">
        <v>503</v>
      </c>
      <c r="Q252" s="86" t="s">
        <v>503</v>
      </c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2372</v>
      </c>
      <c r="C253" s="14">
        <v>40989</v>
      </c>
      <c r="D253" s="61">
        <v>41034</v>
      </c>
      <c r="E253" s="61" t="s">
        <v>1553</v>
      </c>
      <c r="F253" s="61" t="s">
        <v>1554</v>
      </c>
      <c r="G253" s="61" t="s">
        <v>2385</v>
      </c>
      <c r="H253" s="86" t="s">
        <v>2486</v>
      </c>
      <c r="I253" s="61">
        <v>40996</v>
      </c>
      <c r="J253" s="61" t="s">
        <v>2405</v>
      </c>
      <c r="K253" s="61" t="s">
        <v>2406</v>
      </c>
      <c r="L253" s="61" t="s">
        <v>2407</v>
      </c>
      <c r="M253" s="86" t="s">
        <v>2507</v>
      </c>
      <c r="N253" s="86" t="s">
        <v>2337</v>
      </c>
      <c r="O253" s="61">
        <v>40998</v>
      </c>
      <c r="P253" s="85" t="s">
        <v>503</v>
      </c>
      <c r="Q253" s="86" t="s">
        <v>503</v>
      </c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2373</v>
      </c>
      <c r="C254" s="14">
        <v>40989</v>
      </c>
      <c r="D254" s="61">
        <v>41089</v>
      </c>
      <c r="E254" s="61" t="s">
        <v>1709</v>
      </c>
      <c r="F254" s="61" t="s">
        <v>1554</v>
      </c>
      <c r="G254" s="61" t="s">
        <v>2386</v>
      </c>
      <c r="H254" s="86" t="s">
        <v>503</v>
      </c>
      <c r="I254" s="86" t="s">
        <v>503</v>
      </c>
      <c r="J254" s="61" t="s">
        <v>2408</v>
      </c>
      <c r="K254" s="61" t="s">
        <v>4735</v>
      </c>
      <c r="L254" s="61" t="s">
        <v>4736</v>
      </c>
      <c r="M254" s="86" t="s">
        <v>503</v>
      </c>
      <c r="N254" s="86" t="s">
        <v>503</v>
      </c>
      <c r="O254" s="86" t="s">
        <v>503</v>
      </c>
      <c r="P254" s="14" t="s">
        <v>4677</v>
      </c>
      <c r="Q254" s="86" t="s">
        <v>503</v>
      </c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2374</v>
      </c>
      <c r="C255" s="14">
        <v>40989</v>
      </c>
      <c r="D255" s="61">
        <v>41034</v>
      </c>
      <c r="E255" s="61" t="s">
        <v>1553</v>
      </c>
      <c r="F255" s="61" t="s">
        <v>1554</v>
      </c>
      <c r="G255" s="61" t="s">
        <v>2387</v>
      </c>
      <c r="H255" s="86" t="s">
        <v>3159</v>
      </c>
      <c r="I255" s="61">
        <v>41031</v>
      </c>
      <c r="J255" s="61" t="s">
        <v>2409</v>
      </c>
      <c r="K255" s="61" t="s">
        <v>2410</v>
      </c>
      <c r="L255" s="61" t="s">
        <v>2411</v>
      </c>
      <c r="M255" s="86" t="s">
        <v>3199</v>
      </c>
      <c r="N255" s="86" t="s">
        <v>1834</v>
      </c>
      <c r="O255" s="61">
        <v>41031</v>
      </c>
      <c r="P255" s="85" t="s">
        <v>503</v>
      </c>
      <c r="Q255" s="86" t="s">
        <v>503</v>
      </c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2375</v>
      </c>
      <c r="C256" s="14">
        <v>40989</v>
      </c>
      <c r="D256" s="61">
        <v>41034</v>
      </c>
      <c r="E256" s="61" t="s">
        <v>1562</v>
      </c>
      <c r="F256" s="61" t="s">
        <v>1554</v>
      </c>
      <c r="G256" s="61" t="s">
        <v>2388</v>
      </c>
      <c r="H256" s="86" t="s">
        <v>503</v>
      </c>
      <c r="I256" s="86" t="s">
        <v>503</v>
      </c>
      <c r="J256" s="61" t="s">
        <v>2412</v>
      </c>
      <c r="K256" s="61" t="s">
        <v>2413</v>
      </c>
      <c r="L256" s="61" t="s">
        <v>2414</v>
      </c>
      <c r="M256" s="86" t="s">
        <v>503</v>
      </c>
      <c r="N256" s="86" t="s">
        <v>503</v>
      </c>
      <c r="O256" s="86" t="s">
        <v>503</v>
      </c>
      <c r="P256" s="14" t="s">
        <v>3091</v>
      </c>
      <c r="Q256" s="86" t="s">
        <v>503</v>
      </c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2376</v>
      </c>
      <c r="C257" s="14">
        <v>40989</v>
      </c>
      <c r="D257" s="61">
        <v>41034</v>
      </c>
      <c r="E257" s="61" t="s">
        <v>1562</v>
      </c>
      <c r="F257" s="61" t="s">
        <v>1554</v>
      </c>
      <c r="G257" s="61" t="s">
        <v>2389</v>
      </c>
      <c r="H257" s="86" t="s">
        <v>503</v>
      </c>
      <c r="I257" s="86" t="s">
        <v>503</v>
      </c>
      <c r="J257" s="61" t="s">
        <v>2415</v>
      </c>
      <c r="K257" s="61" t="s">
        <v>2416</v>
      </c>
      <c r="L257" s="61" t="s">
        <v>2417</v>
      </c>
      <c r="M257" s="86" t="s">
        <v>503</v>
      </c>
      <c r="N257" s="86" t="s">
        <v>503</v>
      </c>
      <c r="O257" s="86" t="s">
        <v>503</v>
      </c>
      <c r="P257" s="14" t="s">
        <v>3631</v>
      </c>
      <c r="Q257" s="86" t="s">
        <v>503</v>
      </c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2377</v>
      </c>
      <c r="C258" s="14">
        <v>40989</v>
      </c>
      <c r="D258" s="61">
        <v>41034</v>
      </c>
      <c r="E258" s="61" t="s">
        <v>1553</v>
      </c>
      <c r="F258" s="61" t="s">
        <v>1554</v>
      </c>
      <c r="G258" s="61" t="s">
        <v>2390</v>
      </c>
      <c r="H258" s="61" t="s">
        <v>2744</v>
      </c>
      <c r="I258" s="61">
        <v>41009</v>
      </c>
      <c r="J258" s="61" t="s">
        <v>2418</v>
      </c>
      <c r="K258" s="61" t="s">
        <v>2419</v>
      </c>
      <c r="L258" s="61" t="s">
        <v>2420</v>
      </c>
      <c r="M258" s="61" t="s">
        <v>2745</v>
      </c>
      <c r="N258" s="61" t="s">
        <v>2294</v>
      </c>
      <c r="O258" s="61">
        <v>41010</v>
      </c>
      <c r="P258" s="14" t="s">
        <v>2841</v>
      </c>
      <c r="Q258" s="86" t="s">
        <v>503</v>
      </c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2378</v>
      </c>
      <c r="C259" s="14">
        <v>40989</v>
      </c>
      <c r="D259" s="61">
        <v>41034</v>
      </c>
      <c r="E259" s="61" t="s">
        <v>1553</v>
      </c>
      <c r="F259" s="61" t="s">
        <v>1554</v>
      </c>
      <c r="G259" s="61" t="s">
        <v>2452</v>
      </c>
      <c r="H259" s="86" t="s">
        <v>2508</v>
      </c>
      <c r="I259" s="61">
        <v>40997</v>
      </c>
      <c r="J259" s="61" t="s">
        <v>2421</v>
      </c>
      <c r="K259" s="61" t="s">
        <v>2422</v>
      </c>
      <c r="L259" s="61" t="s">
        <v>2423</v>
      </c>
      <c r="M259" s="86" t="s">
        <v>2509</v>
      </c>
      <c r="N259" s="86" t="s">
        <v>1684</v>
      </c>
      <c r="O259" s="61">
        <v>41002</v>
      </c>
      <c r="P259" s="85" t="s">
        <v>503</v>
      </c>
      <c r="Q259" s="86" t="s">
        <v>503</v>
      </c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2379</v>
      </c>
      <c r="C260" s="14">
        <v>40989</v>
      </c>
      <c r="D260" s="61">
        <v>41089</v>
      </c>
      <c r="E260" s="61" t="s">
        <v>1709</v>
      </c>
      <c r="F260" s="61" t="s">
        <v>1554</v>
      </c>
      <c r="G260" s="61" t="s">
        <v>2391</v>
      </c>
      <c r="H260" s="86" t="s">
        <v>503</v>
      </c>
      <c r="I260" s="86" t="s">
        <v>503</v>
      </c>
      <c r="J260" s="61" t="s">
        <v>2424</v>
      </c>
      <c r="K260" s="61" t="s">
        <v>4737</v>
      </c>
      <c r="L260" s="61" t="s">
        <v>2425</v>
      </c>
      <c r="M260" s="86" t="s">
        <v>503</v>
      </c>
      <c r="N260" s="86" t="s">
        <v>503</v>
      </c>
      <c r="O260" s="86" t="s">
        <v>503</v>
      </c>
      <c r="P260" s="14" t="s">
        <v>4677</v>
      </c>
      <c r="Q260" s="86" t="s">
        <v>503</v>
      </c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2380</v>
      </c>
      <c r="C261" s="14">
        <v>40989</v>
      </c>
      <c r="D261" s="61">
        <v>41034</v>
      </c>
      <c r="E261" s="61" t="s">
        <v>1553</v>
      </c>
      <c r="F261" s="61" t="s">
        <v>1554</v>
      </c>
      <c r="G261" s="61" t="s">
        <v>2392</v>
      </c>
      <c r="H261" s="61" t="s">
        <v>2528</v>
      </c>
      <c r="I261" s="61">
        <v>40998</v>
      </c>
      <c r="J261" s="61" t="s">
        <v>2426</v>
      </c>
      <c r="K261" s="61" t="s">
        <v>2427</v>
      </c>
      <c r="L261" s="61" t="s">
        <v>2428</v>
      </c>
      <c r="M261" s="61" t="s">
        <v>2577</v>
      </c>
      <c r="N261" s="61" t="s">
        <v>1684</v>
      </c>
      <c r="O261" s="61">
        <v>41002</v>
      </c>
      <c r="P261" s="85" t="s">
        <v>503</v>
      </c>
      <c r="Q261" s="86" t="s">
        <v>503</v>
      </c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2381</v>
      </c>
      <c r="C262" s="14">
        <v>40989</v>
      </c>
      <c r="D262" s="61">
        <v>41034</v>
      </c>
      <c r="E262" s="61" t="s">
        <v>1553</v>
      </c>
      <c r="F262" s="61" t="s">
        <v>1554</v>
      </c>
      <c r="G262" s="61" t="s">
        <v>2468</v>
      </c>
      <c r="H262" s="61" t="s">
        <v>2767</v>
      </c>
      <c r="I262" s="61">
        <v>41016</v>
      </c>
      <c r="J262" s="61" t="s">
        <v>2429</v>
      </c>
      <c r="K262" s="61" t="s">
        <v>2430</v>
      </c>
      <c r="L262" s="61" t="s">
        <v>2431</v>
      </c>
      <c r="M262" s="61" t="s">
        <v>2777</v>
      </c>
      <c r="N262" s="61" t="s">
        <v>2294</v>
      </c>
      <c r="O262" s="61">
        <v>41016</v>
      </c>
      <c r="P262" s="85" t="s">
        <v>503</v>
      </c>
      <c r="Q262" s="86" t="s">
        <v>503</v>
      </c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1619</v>
      </c>
      <c r="F263" s="61" t="s">
        <v>1798</v>
      </c>
      <c r="G263" s="61" t="s">
        <v>2487</v>
      </c>
      <c r="H263" s="61" t="s">
        <v>2488</v>
      </c>
      <c r="I263" s="61" t="s">
        <v>503</v>
      </c>
      <c r="J263" s="61" t="s">
        <v>2489</v>
      </c>
      <c r="K263" s="61" t="s">
        <v>2490</v>
      </c>
      <c r="L263" s="61">
        <v>33213213</v>
      </c>
      <c r="M263" s="61" t="s">
        <v>2491</v>
      </c>
      <c r="N263" s="61" t="s">
        <v>2492</v>
      </c>
      <c r="O263" s="86" t="s">
        <v>503</v>
      </c>
      <c r="P263" s="14" t="s">
        <v>1956</v>
      </c>
      <c r="Q263" s="86" t="s">
        <v>503</v>
      </c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2498</v>
      </c>
      <c r="C264" s="14">
        <v>40997</v>
      </c>
      <c r="D264" s="61">
        <v>41105</v>
      </c>
      <c r="E264" s="61" t="s">
        <v>1709</v>
      </c>
      <c r="F264" s="61" t="s">
        <v>1554</v>
      </c>
      <c r="G264" s="61" t="s">
        <v>2499</v>
      </c>
      <c r="H264" s="86" t="s">
        <v>503</v>
      </c>
      <c r="I264" s="86" t="s">
        <v>503</v>
      </c>
      <c r="J264" s="61" t="s">
        <v>2510</v>
      </c>
      <c r="K264" s="61" t="s">
        <v>4738</v>
      </c>
      <c r="L264" s="61" t="s">
        <v>2512</v>
      </c>
      <c r="M264" s="86" t="s">
        <v>503</v>
      </c>
      <c r="N264" s="86" t="s">
        <v>503</v>
      </c>
      <c r="O264" s="86" t="s">
        <v>503</v>
      </c>
      <c r="P264" s="14" t="s">
        <v>3632</v>
      </c>
      <c r="Q264" s="86" t="s">
        <v>503</v>
      </c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2529</v>
      </c>
      <c r="C265" s="14">
        <v>40997</v>
      </c>
      <c r="D265" s="61">
        <v>41042</v>
      </c>
      <c r="E265" s="61" t="s">
        <v>1553</v>
      </c>
      <c r="F265" s="61" t="s">
        <v>1554</v>
      </c>
      <c r="G265" s="61" t="s">
        <v>2530</v>
      </c>
      <c r="H265" s="61" t="s">
        <v>2585</v>
      </c>
      <c r="I265" s="61">
        <v>41003</v>
      </c>
      <c r="J265" s="61" t="s">
        <v>2531</v>
      </c>
      <c r="K265" s="61" t="s">
        <v>2532</v>
      </c>
      <c r="L265" s="61" t="s">
        <v>2533</v>
      </c>
      <c r="M265" s="61" t="s">
        <v>2699</v>
      </c>
      <c r="N265" s="61" t="s">
        <v>1645</v>
      </c>
      <c r="O265" s="61">
        <v>41003</v>
      </c>
      <c r="P265" s="85" t="s">
        <v>503</v>
      </c>
      <c r="Q265" s="86" t="s">
        <v>503</v>
      </c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2534</v>
      </c>
      <c r="C266" s="14">
        <v>40997</v>
      </c>
      <c r="D266" s="61">
        <v>41118</v>
      </c>
      <c r="E266" s="61" t="s">
        <v>1709</v>
      </c>
      <c r="F266" s="61" t="s">
        <v>1554</v>
      </c>
      <c r="G266" s="61" t="s">
        <v>2535</v>
      </c>
      <c r="H266" s="86" t="s">
        <v>503</v>
      </c>
      <c r="I266" s="86" t="s">
        <v>503</v>
      </c>
      <c r="J266" s="61" t="s">
        <v>2536</v>
      </c>
      <c r="K266" s="61" t="s">
        <v>2537</v>
      </c>
      <c r="L266" s="61" t="s">
        <v>2538</v>
      </c>
      <c r="M266" s="86" t="s">
        <v>503</v>
      </c>
      <c r="N266" s="86" t="s">
        <v>503</v>
      </c>
      <c r="O266" s="86" t="s">
        <v>503</v>
      </c>
      <c r="P266" s="14" t="s">
        <v>4739</v>
      </c>
      <c r="Q266" s="86" t="s">
        <v>503</v>
      </c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2539</v>
      </c>
      <c r="C267" s="14">
        <v>40997</v>
      </c>
      <c r="D267" s="61">
        <v>41118</v>
      </c>
      <c r="E267" s="61" t="s">
        <v>1709</v>
      </c>
      <c r="F267" s="61" t="s">
        <v>1554</v>
      </c>
      <c r="G267" s="61" t="s">
        <v>2540</v>
      </c>
      <c r="H267" s="86" t="s">
        <v>503</v>
      </c>
      <c r="I267" s="86" t="s">
        <v>503</v>
      </c>
      <c r="J267" s="61" t="s">
        <v>2541</v>
      </c>
      <c r="K267" s="61" t="s">
        <v>4740</v>
      </c>
      <c r="L267" s="61" t="s">
        <v>2542</v>
      </c>
      <c r="M267" s="86" t="s">
        <v>503</v>
      </c>
      <c r="N267" s="86" t="s">
        <v>503</v>
      </c>
      <c r="O267" s="86" t="s">
        <v>503</v>
      </c>
      <c r="P267" s="14" t="s">
        <v>3633</v>
      </c>
      <c r="Q267" s="86" t="s">
        <v>503</v>
      </c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2543</v>
      </c>
      <c r="C268" s="14">
        <v>40997</v>
      </c>
      <c r="D268" s="61">
        <v>41042</v>
      </c>
      <c r="E268" s="61" t="s">
        <v>1553</v>
      </c>
      <c r="F268" s="61" t="s">
        <v>1554</v>
      </c>
      <c r="G268" s="61" t="s">
        <v>2544</v>
      </c>
      <c r="H268" s="86" t="s">
        <v>3160</v>
      </c>
      <c r="I268" s="86">
        <v>41026</v>
      </c>
      <c r="J268" s="61" t="s">
        <v>2545</v>
      </c>
      <c r="K268" s="61" t="s">
        <v>2546</v>
      </c>
      <c r="L268" s="61" t="s">
        <v>2547</v>
      </c>
      <c r="M268" s="86" t="s">
        <v>3195</v>
      </c>
      <c r="N268" s="86" t="s">
        <v>1973</v>
      </c>
      <c r="O268" s="86">
        <v>41026</v>
      </c>
      <c r="P268" s="85" t="s">
        <v>503</v>
      </c>
      <c r="Q268" s="86" t="s">
        <v>503</v>
      </c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2548</v>
      </c>
      <c r="C269" s="14">
        <v>40997</v>
      </c>
      <c r="D269" s="61">
        <v>41114</v>
      </c>
      <c r="E269" s="61" t="s">
        <v>1709</v>
      </c>
      <c r="F269" s="61" t="s">
        <v>1554</v>
      </c>
      <c r="G269" s="61" t="s">
        <v>4911</v>
      </c>
      <c r="H269" s="86" t="s">
        <v>503</v>
      </c>
      <c r="I269" s="86" t="s">
        <v>503</v>
      </c>
      <c r="J269" s="61" t="s">
        <v>2549</v>
      </c>
      <c r="K269" s="61" t="s">
        <v>2550</v>
      </c>
      <c r="L269" s="61" t="s">
        <v>2551</v>
      </c>
      <c r="M269" s="86" t="s">
        <v>503</v>
      </c>
      <c r="N269" s="86" t="s">
        <v>503</v>
      </c>
      <c r="O269" s="86" t="s">
        <v>503</v>
      </c>
      <c r="P269" s="14" t="s">
        <v>4920</v>
      </c>
      <c r="Q269" s="86" t="s">
        <v>503</v>
      </c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2559</v>
      </c>
      <c r="C270" s="14">
        <v>40997</v>
      </c>
      <c r="D270" s="61">
        <v>41042</v>
      </c>
      <c r="E270" s="61" t="s">
        <v>1553</v>
      </c>
      <c r="F270" s="61" t="s">
        <v>1554</v>
      </c>
      <c r="G270" s="61" t="s">
        <v>2552</v>
      </c>
      <c r="H270" s="61" t="s">
        <v>2873</v>
      </c>
      <c r="I270" s="61">
        <v>41024</v>
      </c>
      <c r="J270" s="61" t="s">
        <v>2553</v>
      </c>
      <c r="K270" s="61" t="s">
        <v>2554</v>
      </c>
      <c r="L270" s="61" t="s">
        <v>2555</v>
      </c>
      <c r="M270" s="61" t="s">
        <v>3099</v>
      </c>
      <c r="N270" s="61" t="s">
        <v>1684</v>
      </c>
      <c r="O270" s="61">
        <v>41024</v>
      </c>
      <c r="P270" s="85" t="s">
        <v>503</v>
      </c>
      <c r="Q270" s="86" t="s">
        <v>503</v>
      </c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2560</v>
      </c>
      <c r="C271" s="14">
        <v>40997</v>
      </c>
      <c r="D271" s="61">
        <v>41042</v>
      </c>
      <c r="E271" s="61" t="s">
        <v>1553</v>
      </c>
      <c r="F271" s="61" t="s">
        <v>1554</v>
      </c>
      <c r="G271" s="61" t="s">
        <v>2768</v>
      </c>
      <c r="H271" s="61" t="s">
        <v>2696</v>
      </c>
      <c r="I271" s="61">
        <v>41022</v>
      </c>
      <c r="J271" s="61" t="s">
        <v>2556</v>
      </c>
      <c r="K271" s="61" t="s">
        <v>2557</v>
      </c>
      <c r="L271" s="61" t="s">
        <v>2558</v>
      </c>
      <c r="M271" s="61" t="s">
        <v>3065</v>
      </c>
      <c r="N271" s="61" t="s">
        <v>2262</v>
      </c>
      <c r="O271" s="61">
        <v>41023</v>
      </c>
      <c r="P271" s="85" t="s">
        <v>503</v>
      </c>
      <c r="Q271" s="86" t="s">
        <v>503</v>
      </c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2664</v>
      </c>
      <c r="C272" s="14">
        <v>41001</v>
      </c>
      <c r="D272" s="61">
        <v>41046</v>
      </c>
      <c r="E272" s="61" t="s">
        <v>1553</v>
      </c>
      <c r="F272" s="61" t="s">
        <v>1554</v>
      </c>
      <c r="G272" s="61" t="s">
        <v>118</v>
      </c>
      <c r="H272" s="61" t="s">
        <v>2746</v>
      </c>
      <c r="I272" s="61">
        <v>41011</v>
      </c>
      <c r="J272" s="61" t="s">
        <v>2586</v>
      </c>
      <c r="K272" s="61" t="s">
        <v>2587</v>
      </c>
      <c r="L272" s="61" t="s">
        <v>2588</v>
      </c>
      <c r="M272" s="61" t="s">
        <v>2755</v>
      </c>
      <c r="N272" s="61" t="s">
        <v>2756</v>
      </c>
      <c r="O272" s="61">
        <v>41011</v>
      </c>
      <c r="P272" s="85" t="s">
        <v>503</v>
      </c>
      <c r="Q272" s="86" t="s">
        <v>503</v>
      </c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2665</v>
      </c>
      <c r="C273" s="14">
        <v>41001</v>
      </c>
      <c r="D273" s="61">
        <v>41046</v>
      </c>
      <c r="E273" s="61" t="s">
        <v>1553</v>
      </c>
      <c r="F273" s="61" t="s">
        <v>1554</v>
      </c>
      <c r="G273" s="61" t="s">
        <v>118</v>
      </c>
      <c r="H273" s="61" t="s">
        <v>2747</v>
      </c>
      <c r="I273" s="61">
        <v>41010</v>
      </c>
      <c r="J273" s="61" t="s">
        <v>2589</v>
      </c>
      <c r="K273" s="61" t="s">
        <v>2590</v>
      </c>
      <c r="L273" s="61" t="s">
        <v>2591</v>
      </c>
      <c r="M273" s="61" t="s">
        <v>2753</v>
      </c>
      <c r="N273" s="61" t="s">
        <v>2754</v>
      </c>
      <c r="O273" s="61">
        <v>41032</v>
      </c>
      <c r="P273" s="85" t="s">
        <v>503</v>
      </c>
      <c r="Q273" s="86" t="s">
        <v>503</v>
      </c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2666</v>
      </c>
      <c r="C274" s="14">
        <v>41002</v>
      </c>
      <c r="D274" s="61">
        <v>41047</v>
      </c>
      <c r="E274" s="61" t="s">
        <v>1553</v>
      </c>
      <c r="F274" s="61" t="s">
        <v>1554</v>
      </c>
      <c r="G274" s="61" t="s">
        <v>118</v>
      </c>
      <c r="H274" s="61" t="s">
        <v>2748</v>
      </c>
      <c r="I274" s="61">
        <v>41016</v>
      </c>
      <c r="J274" s="61" t="s">
        <v>2592</v>
      </c>
      <c r="K274" s="61" t="s">
        <v>2593</v>
      </c>
      <c r="L274" s="61" t="s">
        <v>2663</v>
      </c>
      <c r="M274" s="61" t="s">
        <v>2846</v>
      </c>
      <c r="N274" s="61" t="s">
        <v>1616</v>
      </c>
      <c r="O274" s="61">
        <v>41016</v>
      </c>
      <c r="P274" s="85" t="s">
        <v>503</v>
      </c>
      <c r="Q274" s="86" t="s">
        <v>503</v>
      </c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2667</v>
      </c>
      <c r="C275" s="14">
        <v>41002</v>
      </c>
      <c r="D275" s="61">
        <v>41047</v>
      </c>
      <c r="E275" s="61" t="s">
        <v>1562</v>
      </c>
      <c r="F275" s="61" t="s">
        <v>1554</v>
      </c>
      <c r="G275" s="61" t="s">
        <v>118</v>
      </c>
      <c r="H275" s="86" t="s">
        <v>503</v>
      </c>
      <c r="I275" s="61">
        <v>41012</v>
      </c>
      <c r="J275" s="61" t="s">
        <v>2594</v>
      </c>
      <c r="K275" s="61" t="s">
        <v>2595</v>
      </c>
      <c r="L275" s="61" t="s">
        <v>2596</v>
      </c>
      <c r="M275" s="86" t="s">
        <v>503</v>
      </c>
      <c r="N275" s="86" t="s">
        <v>503</v>
      </c>
      <c r="O275" s="86" t="s">
        <v>503</v>
      </c>
      <c r="P275" s="14" t="s">
        <v>3634</v>
      </c>
      <c r="Q275" s="86" t="s">
        <v>503</v>
      </c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2668</v>
      </c>
      <c r="C276" s="14">
        <v>41002</v>
      </c>
      <c r="D276" s="61">
        <v>41047</v>
      </c>
      <c r="E276" s="61" t="s">
        <v>1553</v>
      </c>
      <c r="F276" s="61" t="s">
        <v>1554</v>
      </c>
      <c r="G276" s="61" t="s">
        <v>118</v>
      </c>
      <c r="H276" s="61" t="s">
        <v>2761</v>
      </c>
      <c r="I276" s="61">
        <v>41012</v>
      </c>
      <c r="J276" s="61" t="s">
        <v>2597</v>
      </c>
      <c r="K276" s="61" t="s">
        <v>2598</v>
      </c>
      <c r="L276" s="61" t="s">
        <v>2599</v>
      </c>
      <c r="M276" s="61" t="s">
        <v>2762</v>
      </c>
      <c r="N276" s="61" t="s">
        <v>2297</v>
      </c>
      <c r="O276" s="61">
        <v>41012</v>
      </c>
      <c r="P276" s="85" t="s">
        <v>503</v>
      </c>
      <c r="Q276" s="86" t="s">
        <v>503</v>
      </c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1553</v>
      </c>
      <c r="F277" s="61" t="s">
        <v>1798</v>
      </c>
      <c r="G277" s="61" t="s">
        <v>118</v>
      </c>
      <c r="H277" s="61" t="s">
        <v>2875</v>
      </c>
      <c r="I277" s="14">
        <v>41017</v>
      </c>
      <c r="J277" s="61" t="s">
        <v>2600</v>
      </c>
      <c r="K277" s="61" t="s">
        <v>2601</v>
      </c>
      <c r="L277" s="61" t="s">
        <v>2602</v>
      </c>
      <c r="M277" s="61" t="s">
        <v>2876</v>
      </c>
      <c r="N277" s="61" t="s">
        <v>2158</v>
      </c>
      <c r="O277" s="61">
        <v>41019</v>
      </c>
      <c r="P277" s="85" t="s">
        <v>503</v>
      </c>
      <c r="Q277" s="86" t="s">
        <v>503</v>
      </c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2669</v>
      </c>
      <c r="C278" s="14">
        <v>41002</v>
      </c>
      <c r="D278" s="61">
        <v>41047</v>
      </c>
      <c r="E278" s="61" t="s">
        <v>1553</v>
      </c>
      <c r="F278" s="61" t="s">
        <v>1554</v>
      </c>
      <c r="G278" s="61" t="s">
        <v>118</v>
      </c>
      <c r="H278" s="61" t="s">
        <v>2933</v>
      </c>
      <c r="I278" s="61">
        <v>41019</v>
      </c>
      <c r="J278" s="61" t="s">
        <v>2603</v>
      </c>
      <c r="K278" s="61" t="s">
        <v>2604</v>
      </c>
      <c r="L278" s="61" t="s">
        <v>2605</v>
      </c>
      <c r="M278" s="61" t="s">
        <v>2934</v>
      </c>
      <c r="N278" s="61" t="s">
        <v>2779</v>
      </c>
      <c r="O278" s="61">
        <v>41019</v>
      </c>
      <c r="P278" s="85" t="s">
        <v>503</v>
      </c>
      <c r="Q278" s="86" t="s">
        <v>503</v>
      </c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2670</v>
      </c>
      <c r="C279" s="14">
        <v>41002</v>
      </c>
      <c r="D279" s="61">
        <v>41047</v>
      </c>
      <c r="E279" s="61" t="s">
        <v>1562</v>
      </c>
      <c r="F279" s="61" t="s">
        <v>1554</v>
      </c>
      <c r="G279" s="61" t="s">
        <v>118</v>
      </c>
      <c r="H279" s="86" t="s">
        <v>503</v>
      </c>
      <c r="I279" s="86" t="s">
        <v>503</v>
      </c>
      <c r="J279" s="61" t="s">
        <v>2606</v>
      </c>
      <c r="K279" s="61" t="s">
        <v>2607</v>
      </c>
      <c r="L279" s="61" t="s">
        <v>2608</v>
      </c>
      <c r="M279" s="86" t="s">
        <v>503</v>
      </c>
      <c r="N279" s="86" t="s">
        <v>503</v>
      </c>
      <c r="O279" s="86" t="s">
        <v>503</v>
      </c>
      <c r="P279" s="14" t="s">
        <v>3635</v>
      </c>
      <c r="Q279" s="86" t="s">
        <v>503</v>
      </c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2671</v>
      </c>
      <c r="C280" s="14">
        <v>41002</v>
      </c>
      <c r="D280" s="61">
        <v>41047</v>
      </c>
      <c r="E280" s="61" t="s">
        <v>1553</v>
      </c>
      <c r="F280" s="61" t="s">
        <v>1554</v>
      </c>
      <c r="G280" s="61" t="s">
        <v>118</v>
      </c>
      <c r="H280" s="61" t="s">
        <v>2769</v>
      </c>
      <c r="I280" s="61">
        <v>41017</v>
      </c>
      <c r="J280" s="61" t="s">
        <v>2609</v>
      </c>
      <c r="K280" s="61" t="s">
        <v>2610</v>
      </c>
      <c r="L280" s="61" t="s">
        <v>2611</v>
      </c>
      <c r="M280" s="61" t="s">
        <v>2877</v>
      </c>
      <c r="N280" s="61" t="s">
        <v>1990</v>
      </c>
      <c r="O280" s="61">
        <v>41017</v>
      </c>
      <c r="P280" s="85" t="s">
        <v>503</v>
      </c>
      <c r="Q280" s="86" t="s">
        <v>503</v>
      </c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1562</v>
      </c>
      <c r="F281" s="61" t="s">
        <v>1798</v>
      </c>
      <c r="G281" s="61" t="s">
        <v>118</v>
      </c>
      <c r="H281" s="86" t="s">
        <v>503</v>
      </c>
      <c r="I281" s="86" t="s">
        <v>503</v>
      </c>
      <c r="J281" s="61" t="s">
        <v>2612</v>
      </c>
      <c r="K281" s="61" t="s">
        <v>2613</v>
      </c>
      <c r="L281" s="61" t="s">
        <v>2614</v>
      </c>
      <c r="M281" s="86" t="s">
        <v>503</v>
      </c>
      <c r="N281" s="86" t="s">
        <v>503</v>
      </c>
      <c r="O281" s="86" t="s">
        <v>503</v>
      </c>
      <c r="P281" s="85" t="s">
        <v>503</v>
      </c>
      <c r="Q281" s="86" t="s">
        <v>503</v>
      </c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2672</v>
      </c>
      <c r="C282" s="14">
        <v>41002</v>
      </c>
      <c r="D282" s="61">
        <v>41047</v>
      </c>
      <c r="E282" s="61" t="s">
        <v>1553</v>
      </c>
      <c r="F282" s="61" t="s">
        <v>1554</v>
      </c>
      <c r="G282" s="61" t="s">
        <v>118</v>
      </c>
      <c r="H282" s="61" t="s">
        <v>2770</v>
      </c>
      <c r="I282" s="61">
        <v>41015</v>
      </c>
      <c r="J282" s="61" t="s">
        <v>2615</v>
      </c>
      <c r="K282" s="61" t="s">
        <v>2616</v>
      </c>
      <c r="L282" s="61" t="s">
        <v>2617</v>
      </c>
      <c r="M282" s="61" t="s">
        <v>2778</v>
      </c>
      <c r="N282" s="61" t="s">
        <v>2779</v>
      </c>
      <c r="O282" s="61">
        <v>41015</v>
      </c>
      <c r="P282" s="85" t="s">
        <v>503</v>
      </c>
      <c r="Q282" s="86" t="s">
        <v>503</v>
      </c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2673</v>
      </c>
      <c r="C283" s="14">
        <v>41002</v>
      </c>
      <c r="D283" s="61">
        <v>41047</v>
      </c>
      <c r="E283" s="61" t="s">
        <v>1553</v>
      </c>
      <c r="F283" s="61" t="s">
        <v>1554</v>
      </c>
      <c r="G283" s="61" t="s">
        <v>118</v>
      </c>
      <c r="H283" s="61" t="s">
        <v>2842</v>
      </c>
      <c r="I283" s="61">
        <v>41018</v>
      </c>
      <c r="J283" s="61" t="s">
        <v>2618</v>
      </c>
      <c r="K283" s="61" t="s">
        <v>2619</v>
      </c>
      <c r="L283" s="61" t="s">
        <v>2620</v>
      </c>
      <c r="M283" s="61" t="s">
        <v>2935</v>
      </c>
      <c r="N283" s="61" t="s">
        <v>1584</v>
      </c>
      <c r="O283" s="61">
        <v>41018</v>
      </c>
      <c r="P283" s="14" t="s">
        <v>2843</v>
      </c>
      <c r="Q283" s="86" t="s">
        <v>503</v>
      </c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2674</v>
      </c>
      <c r="C284" s="14">
        <v>41002</v>
      </c>
      <c r="D284" s="61">
        <v>41047</v>
      </c>
      <c r="E284" s="61" t="s">
        <v>1553</v>
      </c>
      <c r="F284" s="61" t="s">
        <v>1554</v>
      </c>
      <c r="G284" s="61" t="s">
        <v>118</v>
      </c>
      <c r="H284" s="61" t="s">
        <v>2763</v>
      </c>
      <c r="I284" s="61">
        <v>41012</v>
      </c>
      <c r="J284" s="61" t="s">
        <v>2621</v>
      </c>
      <c r="K284" s="61" t="s">
        <v>2622</v>
      </c>
      <c r="L284" s="61" t="s">
        <v>2623</v>
      </c>
      <c r="M284" s="61" t="s">
        <v>2764</v>
      </c>
      <c r="N284" s="61" t="s">
        <v>1616</v>
      </c>
      <c r="O284" s="61">
        <v>41012</v>
      </c>
      <c r="P284" s="85" t="s">
        <v>503</v>
      </c>
      <c r="Q284" s="86" t="s">
        <v>503</v>
      </c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1553</v>
      </c>
      <c r="F285" s="61" t="s">
        <v>1798</v>
      </c>
      <c r="G285" s="61" t="s">
        <v>118</v>
      </c>
      <c r="H285" s="86" t="s">
        <v>3241</v>
      </c>
      <c r="I285" s="86">
        <v>41038</v>
      </c>
      <c r="J285" s="61" t="s">
        <v>2624</v>
      </c>
      <c r="K285" s="61" t="s">
        <v>2625</v>
      </c>
      <c r="L285" s="61" t="s">
        <v>2626</v>
      </c>
      <c r="M285" s="86" t="s">
        <v>3242</v>
      </c>
      <c r="N285" s="86" t="s">
        <v>1828</v>
      </c>
      <c r="O285" s="86">
        <v>41038</v>
      </c>
      <c r="P285" s="85" t="s">
        <v>503</v>
      </c>
      <c r="Q285" s="86" t="s">
        <v>503</v>
      </c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2675</v>
      </c>
      <c r="C286" s="14">
        <v>41002</v>
      </c>
      <c r="D286" s="61">
        <v>41047</v>
      </c>
      <c r="E286" s="61" t="s">
        <v>1553</v>
      </c>
      <c r="F286" s="61" t="s">
        <v>1554</v>
      </c>
      <c r="G286" s="61" t="s">
        <v>118</v>
      </c>
      <c r="H286" s="61" t="s">
        <v>2771</v>
      </c>
      <c r="I286" s="61">
        <v>41016</v>
      </c>
      <c r="J286" s="61" t="s">
        <v>2627</v>
      </c>
      <c r="K286" s="61" t="s">
        <v>2628</v>
      </c>
      <c r="L286" s="61" t="s">
        <v>2629</v>
      </c>
      <c r="M286" s="61" t="s">
        <v>2844</v>
      </c>
      <c r="N286" s="61" t="s">
        <v>2297</v>
      </c>
      <c r="O286" s="61">
        <v>41016</v>
      </c>
      <c r="P286" s="85" t="s">
        <v>503</v>
      </c>
      <c r="Q286" s="86" t="s">
        <v>503</v>
      </c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2676</v>
      </c>
      <c r="C287" s="14">
        <v>41002</v>
      </c>
      <c r="D287" s="61">
        <v>41047</v>
      </c>
      <c r="E287" s="61" t="s">
        <v>1553</v>
      </c>
      <c r="F287" s="61" t="s">
        <v>1554</v>
      </c>
      <c r="G287" s="61" t="s">
        <v>118</v>
      </c>
      <c r="H287" s="61" t="s">
        <v>3066</v>
      </c>
      <c r="I287" s="61">
        <v>41023</v>
      </c>
      <c r="J287" s="61" t="s">
        <v>2630</v>
      </c>
      <c r="K287" s="61" t="s">
        <v>2631</v>
      </c>
      <c r="L287" s="61" t="s">
        <v>2632</v>
      </c>
      <c r="M287" s="61" t="s">
        <v>3093</v>
      </c>
      <c r="N287" s="61" t="s">
        <v>1990</v>
      </c>
      <c r="O287" s="61">
        <v>41023</v>
      </c>
      <c r="P287" s="14" t="s">
        <v>3636</v>
      </c>
      <c r="Q287" s="86" t="s">
        <v>503</v>
      </c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2677</v>
      </c>
      <c r="C288" s="14">
        <v>41002</v>
      </c>
      <c r="D288" s="61">
        <v>41047</v>
      </c>
      <c r="E288" s="61" t="s">
        <v>1553</v>
      </c>
      <c r="F288" s="61" t="s">
        <v>1554</v>
      </c>
      <c r="G288" s="61" t="s">
        <v>118</v>
      </c>
      <c r="H288" s="61" t="s">
        <v>2845</v>
      </c>
      <c r="I288" s="61">
        <v>41023</v>
      </c>
      <c r="J288" s="61" t="s">
        <v>2633</v>
      </c>
      <c r="K288" s="61" t="s">
        <v>2634</v>
      </c>
      <c r="L288" s="61" t="s">
        <v>2635</v>
      </c>
      <c r="M288" s="61" t="s">
        <v>3094</v>
      </c>
      <c r="N288" s="61" t="s">
        <v>2756</v>
      </c>
      <c r="O288" s="61">
        <v>41023</v>
      </c>
      <c r="P288" s="14" t="s">
        <v>3637</v>
      </c>
      <c r="Q288" s="86" t="s">
        <v>503</v>
      </c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2678</v>
      </c>
      <c r="C289" s="14">
        <v>41002</v>
      </c>
      <c r="D289" s="61">
        <v>41047</v>
      </c>
      <c r="E289" s="61" t="s">
        <v>1553</v>
      </c>
      <c r="F289" s="61" t="s">
        <v>1554</v>
      </c>
      <c r="G289" s="61" t="s">
        <v>118</v>
      </c>
      <c r="H289" s="61" t="s">
        <v>2878</v>
      </c>
      <c r="I289" s="61">
        <v>41019</v>
      </c>
      <c r="J289" s="61" t="s">
        <v>2636</v>
      </c>
      <c r="K289" s="61" t="s">
        <v>2637</v>
      </c>
      <c r="L289" s="61" t="s">
        <v>2638</v>
      </c>
      <c r="M289" s="61" t="s">
        <v>2936</v>
      </c>
      <c r="N289" s="61" t="s">
        <v>2505</v>
      </c>
      <c r="O289" s="61">
        <v>41023</v>
      </c>
      <c r="P289" s="85" t="s">
        <v>503</v>
      </c>
      <c r="Q289" s="86" t="s">
        <v>503</v>
      </c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1562</v>
      </c>
      <c r="F290" s="61" t="s">
        <v>1798</v>
      </c>
      <c r="G290" s="61" t="s">
        <v>118</v>
      </c>
      <c r="H290" s="86" t="s">
        <v>503</v>
      </c>
      <c r="I290" s="86" t="s">
        <v>503</v>
      </c>
      <c r="J290" s="61" t="s">
        <v>2639</v>
      </c>
      <c r="K290" s="61" t="s">
        <v>2640</v>
      </c>
      <c r="L290" s="61" t="s">
        <v>2641</v>
      </c>
      <c r="M290" s="86" t="s">
        <v>503</v>
      </c>
      <c r="N290" s="86" t="s">
        <v>503</v>
      </c>
      <c r="O290" s="86" t="s">
        <v>503</v>
      </c>
      <c r="P290" s="85" t="s">
        <v>503</v>
      </c>
      <c r="Q290" s="86" t="s">
        <v>503</v>
      </c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2679</v>
      </c>
      <c r="C291" s="14">
        <v>41002</v>
      </c>
      <c r="D291" s="61">
        <v>41047</v>
      </c>
      <c r="E291" s="61" t="s">
        <v>1553</v>
      </c>
      <c r="F291" s="61" t="s">
        <v>1554</v>
      </c>
      <c r="G291" s="61" t="s">
        <v>118</v>
      </c>
      <c r="H291" s="61" t="s">
        <v>2765</v>
      </c>
      <c r="I291" s="61">
        <v>41012</v>
      </c>
      <c r="J291" s="61" t="s">
        <v>2642</v>
      </c>
      <c r="K291" s="61" t="s">
        <v>2643</v>
      </c>
      <c r="L291" s="61" t="s">
        <v>2644</v>
      </c>
      <c r="M291" s="61" t="s">
        <v>2766</v>
      </c>
      <c r="N291" s="61" t="s">
        <v>1645</v>
      </c>
      <c r="O291" s="61">
        <v>41012</v>
      </c>
      <c r="P291" s="85" t="s">
        <v>503</v>
      </c>
      <c r="Q291" s="86" t="s">
        <v>503</v>
      </c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2680</v>
      </c>
      <c r="C292" s="14">
        <v>41002</v>
      </c>
      <c r="D292" s="61">
        <v>41047</v>
      </c>
      <c r="E292" s="61" t="s">
        <v>1562</v>
      </c>
      <c r="F292" s="61" t="s">
        <v>1554</v>
      </c>
      <c r="G292" s="61" t="s">
        <v>118</v>
      </c>
      <c r="H292" s="86" t="s">
        <v>503</v>
      </c>
      <c r="I292" s="86" t="s">
        <v>503</v>
      </c>
      <c r="J292" s="61" t="s">
        <v>2645</v>
      </c>
      <c r="K292" s="61" t="s">
        <v>2646</v>
      </c>
      <c r="L292" s="61" t="s">
        <v>2647</v>
      </c>
      <c r="M292" s="86" t="s">
        <v>503</v>
      </c>
      <c r="N292" s="86" t="s">
        <v>503</v>
      </c>
      <c r="O292" s="86" t="s">
        <v>503</v>
      </c>
      <c r="P292" s="14" t="s">
        <v>3638</v>
      </c>
      <c r="Q292" s="86" t="s">
        <v>503</v>
      </c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2681</v>
      </c>
      <c r="C293" s="14">
        <v>41002</v>
      </c>
      <c r="D293" s="61">
        <v>41047</v>
      </c>
      <c r="E293" s="61" t="s">
        <v>1553</v>
      </c>
      <c r="F293" s="61" t="s">
        <v>1554</v>
      </c>
      <c r="G293" s="61" t="s">
        <v>118</v>
      </c>
      <c r="H293" s="61" t="s">
        <v>2879</v>
      </c>
      <c r="I293" s="61">
        <v>41019</v>
      </c>
      <c r="J293" s="61" t="s">
        <v>2648</v>
      </c>
      <c r="K293" s="61" t="s">
        <v>2649</v>
      </c>
      <c r="L293" s="61" t="s">
        <v>2650</v>
      </c>
      <c r="M293" s="61" t="s">
        <v>2937</v>
      </c>
      <c r="N293" s="61" t="s">
        <v>1591</v>
      </c>
      <c r="O293" s="61">
        <v>41025</v>
      </c>
      <c r="P293" s="85" t="s">
        <v>503</v>
      </c>
      <c r="Q293" s="86" t="s">
        <v>503</v>
      </c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2682</v>
      </c>
      <c r="C294" s="14">
        <v>41002</v>
      </c>
      <c r="D294" s="61">
        <v>41047</v>
      </c>
      <c r="E294" s="61" t="s">
        <v>1562</v>
      </c>
      <c r="F294" s="61" t="s">
        <v>1554</v>
      </c>
      <c r="G294" s="61" t="s">
        <v>118</v>
      </c>
      <c r="H294" s="86" t="s">
        <v>503</v>
      </c>
      <c r="I294" s="86" t="s">
        <v>503</v>
      </c>
      <c r="J294" s="61" t="s">
        <v>2651</v>
      </c>
      <c r="K294" s="61" t="s">
        <v>2652</v>
      </c>
      <c r="L294" s="61" t="s">
        <v>2653</v>
      </c>
      <c r="M294" s="86" t="s">
        <v>503</v>
      </c>
      <c r="N294" s="86" t="s">
        <v>503</v>
      </c>
      <c r="O294" s="86" t="s">
        <v>503</v>
      </c>
      <c r="P294" s="14" t="s">
        <v>2938</v>
      </c>
      <c r="Q294" s="86" t="s">
        <v>503</v>
      </c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2683</v>
      </c>
      <c r="C295" s="14">
        <v>41002</v>
      </c>
      <c r="D295" s="61">
        <v>41047</v>
      </c>
      <c r="E295" s="61" t="s">
        <v>1553</v>
      </c>
      <c r="F295" s="61" t="s">
        <v>1554</v>
      </c>
      <c r="G295" s="61" t="s">
        <v>118</v>
      </c>
      <c r="H295" s="61" t="s">
        <v>2772</v>
      </c>
      <c r="I295" s="61">
        <v>41022</v>
      </c>
      <c r="J295" s="61" t="s">
        <v>2654</v>
      </c>
      <c r="K295" s="61" t="s">
        <v>2655</v>
      </c>
      <c r="L295" s="61" t="s">
        <v>2656</v>
      </c>
      <c r="M295" s="61" t="s">
        <v>3067</v>
      </c>
      <c r="N295" s="61" t="s">
        <v>1571</v>
      </c>
      <c r="O295" s="61">
        <v>41023</v>
      </c>
      <c r="P295" s="85" t="s">
        <v>503</v>
      </c>
      <c r="Q295" s="86" t="s">
        <v>503</v>
      </c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2684</v>
      </c>
      <c r="C296" s="14">
        <v>41002</v>
      </c>
      <c r="D296" s="61">
        <v>41047</v>
      </c>
      <c r="E296" s="61" t="s">
        <v>1553</v>
      </c>
      <c r="F296" s="61" t="s">
        <v>1554</v>
      </c>
      <c r="G296" s="61" t="s">
        <v>2657</v>
      </c>
      <c r="H296" s="61" t="s">
        <v>3228</v>
      </c>
      <c r="I296" s="61">
        <v>41039</v>
      </c>
      <c r="J296" s="61" t="s">
        <v>2658</v>
      </c>
      <c r="K296" s="61" t="s">
        <v>3068</v>
      </c>
      <c r="L296" s="61" t="s">
        <v>2659</v>
      </c>
      <c r="M296" s="86" t="s">
        <v>3309</v>
      </c>
      <c r="N296" s="86" t="s">
        <v>1574</v>
      </c>
      <c r="O296" s="86">
        <v>41039</v>
      </c>
      <c r="P296" s="85" t="s">
        <v>503</v>
      </c>
      <c r="Q296" s="86" t="s">
        <v>503</v>
      </c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2685</v>
      </c>
      <c r="C297" s="14">
        <v>41002</v>
      </c>
      <c r="D297" s="61">
        <v>41047</v>
      </c>
      <c r="E297" s="61" t="s">
        <v>1553</v>
      </c>
      <c r="F297" s="61" t="s">
        <v>1554</v>
      </c>
      <c r="G297" s="61" t="s">
        <v>118</v>
      </c>
      <c r="H297" s="61" t="s">
        <v>2773</v>
      </c>
      <c r="I297" s="61">
        <v>41019</v>
      </c>
      <c r="J297" s="61" t="s">
        <v>2660</v>
      </c>
      <c r="K297" s="61" t="s">
        <v>2661</v>
      </c>
      <c r="L297" s="61" t="s">
        <v>2662</v>
      </c>
      <c r="M297" s="61" t="s">
        <v>2939</v>
      </c>
      <c r="N297" s="61" t="s">
        <v>1571</v>
      </c>
      <c r="O297" s="61">
        <v>41032</v>
      </c>
      <c r="P297" s="85" t="s">
        <v>503</v>
      </c>
      <c r="Q297" s="86" t="s">
        <v>503</v>
      </c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1553</v>
      </c>
      <c r="F298" s="61" t="s">
        <v>1554</v>
      </c>
      <c r="G298" s="61" t="s">
        <v>2700</v>
      </c>
      <c r="H298" s="61" t="s">
        <v>2774</v>
      </c>
      <c r="I298" s="61">
        <v>41015</v>
      </c>
      <c r="J298" s="61" t="s">
        <v>2701</v>
      </c>
      <c r="K298" s="61" t="s">
        <v>2702</v>
      </c>
      <c r="L298" s="61" t="s">
        <v>2703</v>
      </c>
      <c r="M298" s="86" t="s">
        <v>2780</v>
      </c>
      <c r="N298" s="86" t="s">
        <v>2775</v>
      </c>
      <c r="O298" s="61">
        <v>41015</v>
      </c>
      <c r="P298" s="85" t="s">
        <v>503</v>
      </c>
      <c r="Q298" s="86" t="s">
        <v>503</v>
      </c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41111</v>
      </c>
      <c r="E299" s="61" t="s">
        <v>1709</v>
      </c>
      <c r="F299" s="61" t="s">
        <v>1554</v>
      </c>
      <c r="G299" s="61" t="s">
        <v>2704</v>
      </c>
      <c r="H299" s="86" t="s">
        <v>503</v>
      </c>
      <c r="I299" s="86" t="s">
        <v>503</v>
      </c>
      <c r="J299" s="61" t="s">
        <v>2705</v>
      </c>
      <c r="K299" s="61" t="s">
        <v>2706</v>
      </c>
      <c r="L299" s="61" t="s">
        <v>2707</v>
      </c>
      <c r="M299" s="86" t="s">
        <v>503</v>
      </c>
      <c r="N299" s="86" t="s">
        <v>503</v>
      </c>
      <c r="O299" s="86" t="s">
        <v>503</v>
      </c>
      <c r="P299" s="14" t="s">
        <v>4677</v>
      </c>
      <c r="Q299" s="86" t="s">
        <v>503</v>
      </c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41110</v>
      </c>
      <c r="E300" s="61" t="s">
        <v>1709</v>
      </c>
      <c r="F300" s="61" t="s">
        <v>1554</v>
      </c>
      <c r="G300" s="61" t="s">
        <v>2708</v>
      </c>
      <c r="H300" s="86" t="s">
        <v>503</v>
      </c>
      <c r="I300" s="86" t="s">
        <v>503</v>
      </c>
      <c r="J300" s="61" t="s">
        <v>2709</v>
      </c>
      <c r="K300" s="61" t="s">
        <v>4741</v>
      </c>
      <c r="L300" s="61" t="s">
        <v>4742</v>
      </c>
      <c r="M300" s="86" t="s">
        <v>503</v>
      </c>
      <c r="N300" s="86" t="s">
        <v>503</v>
      </c>
      <c r="O300" s="86" t="s">
        <v>503</v>
      </c>
      <c r="P300" s="14" t="s">
        <v>4743</v>
      </c>
      <c r="Q300" s="86" t="s">
        <v>503</v>
      </c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41111</v>
      </c>
      <c r="E301" t="s">
        <v>1709</v>
      </c>
      <c r="F301" t="s">
        <v>1554</v>
      </c>
      <c r="G301" t="s">
        <v>2710</v>
      </c>
      <c r="H301" s="86" t="s">
        <v>503</v>
      </c>
      <c r="I301" s="86" t="s">
        <v>503</v>
      </c>
      <c r="J301" t="s">
        <v>2711</v>
      </c>
      <c r="K301" t="s">
        <v>4744</v>
      </c>
      <c r="L301" t="s">
        <v>2712</v>
      </c>
      <c r="M301" s="86" t="s">
        <v>503</v>
      </c>
      <c r="N301" s="86" t="s">
        <v>503</v>
      </c>
      <c r="O301" s="86" t="s">
        <v>503</v>
      </c>
      <c r="P301" s="14" t="s">
        <v>4677</v>
      </c>
      <c r="Q301" s="86" t="s">
        <v>503</v>
      </c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1553</v>
      </c>
      <c r="F302" t="s">
        <v>1554</v>
      </c>
      <c r="G302" t="s">
        <v>2713</v>
      </c>
      <c r="H302" s="61" t="s">
        <v>3100</v>
      </c>
      <c r="I302" s="61">
        <v>41026</v>
      </c>
      <c r="J302" t="s">
        <v>2714</v>
      </c>
      <c r="K302" t="s">
        <v>2715</v>
      </c>
      <c r="L302" t="s">
        <v>2716</v>
      </c>
      <c r="M302" s="61" t="s">
        <v>3181</v>
      </c>
      <c r="N302" s="61" t="s">
        <v>1645</v>
      </c>
      <c r="O302" s="61">
        <v>41026</v>
      </c>
      <c r="P302" s="85" t="s">
        <v>503</v>
      </c>
      <c r="Q302" s="86" t="s">
        <v>503</v>
      </c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1553</v>
      </c>
      <c r="F303" t="s">
        <v>1554</v>
      </c>
      <c r="G303" t="s">
        <v>2717</v>
      </c>
      <c r="H303" s="61" t="s">
        <v>2880</v>
      </c>
      <c r="I303" s="61">
        <v>41018</v>
      </c>
      <c r="J303" t="s">
        <v>2718</v>
      </c>
      <c r="K303" t="s">
        <v>2719</v>
      </c>
      <c r="L303" t="s">
        <v>2720</v>
      </c>
      <c r="M303" s="61" t="s">
        <v>2940</v>
      </c>
      <c r="N303" s="61" t="s">
        <v>2941</v>
      </c>
      <c r="O303" s="61">
        <v>41018</v>
      </c>
      <c r="P303" s="85" t="s">
        <v>503</v>
      </c>
      <c r="Q303" s="86" t="s">
        <v>503</v>
      </c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1553</v>
      </c>
      <c r="F304" t="s">
        <v>1554</v>
      </c>
      <c r="G304" t="s">
        <v>2717</v>
      </c>
      <c r="H304" s="61" t="s">
        <v>2776</v>
      </c>
      <c r="I304" s="61">
        <v>41017</v>
      </c>
      <c r="J304" t="s">
        <v>2718</v>
      </c>
      <c r="K304" t="s">
        <v>2721</v>
      </c>
      <c r="L304" t="s">
        <v>2720</v>
      </c>
      <c r="M304" s="61" t="s">
        <v>2881</v>
      </c>
      <c r="N304" s="61" t="s">
        <v>1979</v>
      </c>
      <c r="O304" s="61">
        <v>41017</v>
      </c>
      <c r="P304" s="85" t="s">
        <v>503</v>
      </c>
      <c r="Q304" s="86" t="s">
        <v>503</v>
      </c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1553</v>
      </c>
      <c r="F305" t="s">
        <v>1554</v>
      </c>
      <c r="G305" t="s">
        <v>2722</v>
      </c>
      <c r="H305" s="61" t="s">
        <v>2874</v>
      </c>
      <c r="I305" s="61">
        <v>41023</v>
      </c>
      <c r="J305" t="s">
        <v>2723</v>
      </c>
      <c r="K305" t="s">
        <v>2724</v>
      </c>
      <c r="L305" t="s">
        <v>2725</v>
      </c>
      <c r="M305" s="61" t="s">
        <v>3095</v>
      </c>
      <c r="N305" s="61" t="s">
        <v>1684</v>
      </c>
      <c r="O305" s="61">
        <v>41023</v>
      </c>
      <c r="P305" s="85" t="s">
        <v>503</v>
      </c>
      <c r="Q305" s="86" t="s">
        <v>503</v>
      </c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41096</v>
      </c>
      <c r="E306" t="s">
        <v>1709</v>
      </c>
      <c r="F306" t="s">
        <v>1554</v>
      </c>
      <c r="G306" t="s">
        <v>2741</v>
      </c>
      <c r="H306" s="86" t="s">
        <v>503</v>
      </c>
      <c r="I306" s="86" t="s">
        <v>503</v>
      </c>
      <c r="J306" t="s">
        <v>2749</v>
      </c>
      <c r="K306" t="s">
        <v>4745</v>
      </c>
      <c r="L306" t="s">
        <v>2750</v>
      </c>
      <c r="M306" s="86" t="s">
        <v>503</v>
      </c>
      <c r="N306" s="86" t="s">
        <v>503</v>
      </c>
      <c r="O306" s="86" t="s">
        <v>503</v>
      </c>
      <c r="P306" s="14" t="s">
        <v>4677</v>
      </c>
      <c r="Q306" s="86" t="s">
        <v>503</v>
      </c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1553</v>
      </c>
      <c r="F307" s="61" t="s">
        <v>1554</v>
      </c>
      <c r="G307" s="61" t="s">
        <v>2781</v>
      </c>
      <c r="H307" s="61" t="s">
        <v>3069</v>
      </c>
      <c r="I307" s="61">
        <v>41036</v>
      </c>
      <c r="J307" s="61" t="s">
        <v>2782</v>
      </c>
      <c r="K307" s="61" t="s">
        <v>2783</v>
      </c>
      <c r="L307" s="61" t="s">
        <v>2784</v>
      </c>
      <c r="M307" s="61" t="s">
        <v>3229</v>
      </c>
      <c r="N307" s="61" t="s">
        <v>2294</v>
      </c>
      <c r="O307" s="61">
        <v>41036</v>
      </c>
      <c r="P307" s="85" t="s">
        <v>503</v>
      </c>
      <c r="Q307" s="86" t="s">
        <v>503</v>
      </c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41119</v>
      </c>
      <c r="E308" s="61" t="s">
        <v>1709</v>
      </c>
      <c r="F308" s="61" t="s">
        <v>1554</v>
      </c>
      <c r="G308" s="61" t="s">
        <v>2785</v>
      </c>
      <c r="H308" s="86" t="s">
        <v>503</v>
      </c>
      <c r="I308" s="86" t="s">
        <v>503</v>
      </c>
      <c r="J308" s="61" t="s">
        <v>2786</v>
      </c>
      <c r="K308" s="61" t="s">
        <v>4746</v>
      </c>
      <c r="L308" s="61" t="s">
        <v>2788</v>
      </c>
      <c r="M308" s="86" t="s">
        <v>503</v>
      </c>
      <c r="N308" s="86" t="s">
        <v>503</v>
      </c>
      <c r="O308" s="86" t="s">
        <v>503</v>
      </c>
      <c r="P308" s="14" t="s">
        <v>4677</v>
      </c>
      <c r="Q308" s="86" t="s">
        <v>503</v>
      </c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41060</v>
      </c>
      <c r="E309" s="61" t="s">
        <v>1562</v>
      </c>
      <c r="F309" s="61" t="s">
        <v>1554</v>
      </c>
      <c r="G309" s="61" t="s">
        <v>1802</v>
      </c>
      <c r="H309" s="86" t="s">
        <v>503</v>
      </c>
      <c r="I309" s="86" t="s">
        <v>503</v>
      </c>
      <c r="J309" s="61" t="s">
        <v>2789</v>
      </c>
      <c r="K309" s="61" t="s">
        <v>2790</v>
      </c>
      <c r="L309" s="61" t="s">
        <v>2791</v>
      </c>
      <c r="M309" s="86" t="s">
        <v>503</v>
      </c>
      <c r="N309" s="86" t="s">
        <v>503</v>
      </c>
      <c r="O309" s="86" t="s">
        <v>503</v>
      </c>
      <c r="P309" s="14" t="s">
        <v>3639</v>
      </c>
      <c r="Q309" s="86" t="s">
        <v>503</v>
      </c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41119</v>
      </c>
      <c r="E310" s="61" t="s">
        <v>1709</v>
      </c>
      <c r="F310" s="61" t="s">
        <v>1554</v>
      </c>
      <c r="G310" s="61" t="s">
        <v>2792</v>
      </c>
      <c r="H310" s="86" t="s">
        <v>503</v>
      </c>
      <c r="I310" s="86" t="s">
        <v>503</v>
      </c>
      <c r="J310" s="61" t="s">
        <v>2793</v>
      </c>
      <c r="K310" s="61" t="s">
        <v>4747</v>
      </c>
      <c r="L310" s="61" t="s">
        <v>2795</v>
      </c>
      <c r="M310" s="86" t="s">
        <v>503</v>
      </c>
      <c r="N310" s="86" t="s">
        <v>503</v>
      </c>
      <c r="O310" s="86" t="s">
        <v>503</v>
      </c>
      <c r="P310" s="14" t="s">
        <v>503</v>
      </c>
      <c r="Q310" s="86" t="s">
        <v>503</v>
      </c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1553</v>
      </c>
      <c r="F311" s="61" t="s">
        <v>1554</v>
      </c>
      <c r="G311" s="61" t="s">
        <v>2796</v>
      </c>
      <c r="H311" s="61" t="s">
        <v>3230</v>
      </c>
      <c r="I311" s="61">
        <v>41033</v>
      </c>
      <c r="J311" s="61" t="s">
        <v>2797</v>
      </c>
      <c r="K311" s="61" t="s">
        <v>2798</v>
      </c>
      <c r="L311" s="61" t="s">
        <v>2799</v>
      </c>
      <c r="M311" s="61" t="s">
        <v>3231</v>
      </c>
      <c r="N311" s="61" t="s">
        <v>1645</v>
      </c>
      <c r="O311" s="61">
        <v>41033</v>
      </c>
      <c r="P311" s="85" t="s">
        <v>503</v>
      </c>
      <c r="Q311" s="86" t="s">
        <v>503</v>
      </c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1553</v>
      </c>
      <c r="F312" s="61" t="s">
        <v>1554</v>
      </c>
      <c r="G312" s="61" t="s">
        <v>2800</v>
      </c>
      <c r="H312" s="61" t="s">
        <v>3161</v>
      </c>
      <c r="I312" s="61">
        <v>41031</v>
      </c>
      <c r="J312" s="61" t="s">
        <v>2801</v>
      </c>
      <c r="K312" s="61" t="s">
        <v>2802</v>
      </c>
      <c r="L312" s="61" t="s">
        <v>2803</v>
      </c>
      <c r="M312" s="61" t="s">
        <v>3200</v>
      </c>
      <c r="N312" s="61" t="s">
        <v>1979</v>
      </c>
      <c r="O312" s="61">
        <v>41031</v>
      </c>
      <c r="P312" s="85" t="s">
        <v>503</v>
      </c>
      <c r="Q312" s="86" t="s">
        <v>503</v>
      </c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1553</v>
      </c>
      <c r="F313" s="61" t="s">
        <v>1554</v>
      </c>
      <c r="G313" s="61" t="s">
        <v>2804</v>
      </c>
      <c r="H313" s="86" t="s">
        <v>3070</v>
      </c>
      <c r="I313" s="61">
        <v>41032</v>
      </c>
      <c r="J313" s="61" t="s">
        <v>2805</v>
      </c>
      <c r="K313" s="61" t="s">
        <v>2806</v>
      </c>
      <c r="L313" s="61" t="s">
        <v>2807</v>
      </c>
      <c r="M313" s="86" t="s">
        <v>3216</v>
      </c>
      <c r="N313" s="86" t="s">
        <v>2262</v>
      </c>
      <c r="O313" s="61">
        <v>41032</v>
      </c>
      <c r="P313" s="85" t="s">
        <v>503</v>
      </c>
      <c r="Q313" s="86" t="s">
        <v>503</v>
      </c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41119</v>
      </c>
      <c r="E314" s="61" t="s">
        <v>1709</v>
      </c>
      <c r="F314" s="61" t="s">
        <v>1554</v>
      </c>
      <c r="G314" s="61" t="s">
        <v>2808</v>
      </c>
      <c r="H314" s="86" t="s">
        <v>503</v>
      </c>
      <c r="I314" s="86" t="s">
        <v>503</v>
      </c>
      <c r="J314" s="61" t="s">
        <v>2809</v>
      </c>
      <c r="K314" s="61" t="s">
        <v>4748</v>
      </c>
      <c r="L314" s="61" t="s">
        <v>2811</v>
      </c>
      <c r="M314" s="86" t="s">
        <v>503</v>
      </c>
      <c r="N314" s="86" t="s">
        <v>503</v>
      </c>
      <c r="O314" s="86" t="s">
        <v>503</v>
      </c>
      <c r="P314" s="14" t="s">
        <v>4677</v>
      </c>
      <c r="Q314" s="86" t="s">
        <v>503</v>
      </c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1553</v>
      </c>
      <c r="F315" s="61" t="s">
        <v>1554</v>
      </c>
      <c r="G315" s="61" t="s">
        <v>2812</v>
      </c>
      <c r="H315" s="86" t="s">
        <v>3685</v>
      </c>
      <c r="I315" s="86">
        <v>41054</v>
      </c>
      <c r="J315" s="61" t="s">
        <v>2813</v>
      </c>
      <c r="K315" s="61" t="s">
        <v>3232</v>
      </c>
      <c r="L315" s="61" t="s">
        <v>2815</v>
      </c>
      <c r="M315" s="86" t="s">
        <v>3836</v>
      </c>
      <c r="N315" s="86" t="s">
        <v>1571</v>
      </c>
      <c r="O315" s="86">
        <v>41054</v>
      </c>
      <c r="P315" s="14" t="s">
        <v>3640</v>
      </c>
      <c r="Q315" s="86" t="s">
        <v>503</v>
      </c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41115</v>
      </c>
      <c r="E316" s="61" t="s">
        <v>1709</v>
      </c>
      <c r="F316" s="61" t="s">
        <v>1554</v>
      </c>
      <c r="G316" s="61" t="s">
        <v>2816</v>
      </c>
      <c r="H316" s="86" t="s">
        <v>503</v>
      </c>
      <c r="I316" s="86" t="s">
        <v>503</v>
      </c>
      <c r="J316" s="61" t="s">
        <v>2817</v>
      </c>
      <c r="K316" s="61" t="s">
        <v>4749</v>
      </c>
      <c r="L316" s="61" t="s">
        <v>2819</v>
      </c>
      <c r="M316" s="86" t="s">
        <v>503</v>
      </c>
      <c r="N316" s="86" t="s">
        <v>503</v>
      </c>
      <c r="O316" s="86" t="s">
        <v>503</v>
      </c>
      <c r="P316" s="14" t="s">
        <v>4677</v>
      </c>
      <c r="Q316" s="86" t="s">
        <v>503</v>
      </c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41116</v>
      </c>
      <c r="E317" t="s">
        <v>1709</v>
      </c>
      <c r="F317" t="s">
        <v>1554</v>
      </c>
      <c r="G317" t="s">
        <v>2847</v>
      </c>
      <c r="H317" s="86" t="s">
        <v>503</v>
      </c>
      <c r="I317" s="86" t="s">
        <v>503</v>
      </c>
      <c r="J317" t="s">
        <v>2848</v>
      </c>
      <c r="K317" t="s">
        <v>4750</v>
      </c>
      <c r="L317" t="s">
        <v>2850</v>
      </c>
      <c r="M317" s="86" t="s">
        <v>503</v>
      </c>
      <c r="N317" s="86" t="s">
        <v>503</v>
      </c>
      <c r="O317" s="86" t="s">
        <v>503</v>
      </c>
      <c r="P317" s="14" t="s">
        <v>503</v>
      </c>
      <c r="Q317" s="86" t="s">
        <v>503</v>
      </c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1553</v>
      </c>
      <c r="F318" t="s">
        <v>1554</v>
      </c>
      <c r="G318" t="s">
        <v>2851</v>
      </c>
      <c r="H318" s="86" t="s">
        <v>3841</v>
      </c>
      <c r="I318" s="86">
        <v>41059</v>
      </c>
      <c r="J318" t="s">
        <v>2852</v>
      </c>
      <c r="K318" t="s">
        <v>2853</v>
      </c>
      <c r="L318" t="s">
        <v>2854</v>
      </c>
      <c r="M318" s="86" t="s">
        <v>4032</v>
      </c>
      <c r="N318" s="86" t="s">
        <v>4033</v>
      </c>
      <c r="O318" s="86">
        <v>41059</v>
      </c>
      <c r="P318" s="85" t="s">
        <v>503</v>
      </c>
      <c r="Q318" s="86" t="s">
        <v>503</v>
      </c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1553</v>
      </c>
      <c r="F319" t="s">
        <v>1554</v>
      </c>
      <c r="G319" t="s">
        <v>2855</v>
      </c>
      <c r="H319" s="61" t="s">
        <v>3201</v>
      </c>
      <c r="I319" s="61">
        <v>41053</v>
      </c>
      <c r="J319" t="s">
        <v>2856</v>
      </c>
      <c r="K319" t="s">
        <v>2857</v>
      </c>
      <c r="L319" t="s">
        <v>2858</v>
      </c>
      <c r="M319" s="86" t="s">
        <v>3746</v>
      </c>
      <c r="N319" s="86" t="s">
        <v>2779</v>
      </c>
      <c r="O319" s="86">
        <v>41053</v>
      </c>
      <c r="P319" s="85" t="s">
        <v>503</v>
      </c>
      <c r="Q319" s="86" t="s">
        <v>503</v>
      </c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1553</v>
      </c>
      <c r="F320" t="s">
        <v>1554</v>
      </c>
      <c r="G320" t="s">
        <v>2859</v>
      </c>
      <c r="H320" s="61" t="s">
        <v>3071</v>
      </c>
      <c r="I320" s="61">
        <v>41023</v>
      </c>
      <c r="J320" t="s">
        <v>2860</v>
      </c>
      <c r="K320" t="s">
        <v>2861</v>
      </c>
      <c r="L320" t="s">
        <v>2862</v>
      </c>
      <c r="M320" s="61" t="s">
        <v>3096</v>
      </c>
      <c r="N320" s="61" t="s">
        <v>3097</v>
      </c>
      <c r="O320" s="61">
        <v>41023</v>
      </c>
      <c r="P320" s="85" t="s">
        <v>503</v>
      </c>
      <c r="Q320" s="86" t="s">
        <v>503</v>
      </c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1553</v>
      </c>
      <c r="F321" t="s">
        <v>1554</v>
      </c>
      <c r="G321" t="s">
        <v>2883</v>
      </c>
      <c r="H321" s="86" t="s">
        <v>3101</v>
      </c>
      <c r="I321" s="61">
        <v>41032</v>
      </c>
      <c r="J321" t="s">
        <v>2884</v>
      </c>
      <c r="K321" t="s">
        <v>2885</v>
      </c>
      <c r="L321" t="s">
        <v>2886</v>
      </c>
      <c r="M321" s="86" t="s">
        <v>3217</v>
      </c>
      <c r="N321" s="86" t="s">
        <v>3218</v>
      </c>
      <c r="O321" s="61">
        <v>41032</v>
      </c>
      <c r="P321" s="85" t="s">
        <v>503</v>
      </c>
      <c r="Q321" s="86" t="s">
        <v>503</v>
      </c>
    </row>
    <row r="322" spans="1:17" ht="18" customHeight="1">
      <c r="A322">
        <v>3341</v>
      </c>
      <c r="B322">
        <v>3341</v>
      </c>
      <c r="C322" s="14">
        <v>41017</v>
      </c>
      <c r="D322">
        <v>41117</v>
      </c>
      <c r="E322" t="s">
        <v>1709</v>
      </c>
      <c r="F322" t="s">
        <v>1554</v>
      </c>
      <c r="G322" t="s">
        <v>2887</v>
      </c>
      <c r="H322" s="86" t="s">
        <v>503</v>
      </c>
      <c r="I322" s="86" t="s">
        <v>503</v>
      </c>
      <c r="J322" t="s">
        <v>2888</v>
      </c>
      <c r="K322" t="s">
        <v>4751</v>
      </c>
      <c r="L322" t="s">
        <v>2890</v>
      </c>
      <c r="M322" s="86" t="s">
        <v>503</v>
      </c>
      <c r="N322" s="86" t="s">
        <v>503</v>
      </c>
      <c r="O322" s="86" t="s">
        <v>503</v>
      </c>
      <c r="P322" s="14" t="s">
        <v>503</v>
      </c>
      <c r="Q322" s="86" t="s">
        <v>503</v>
      </c>
    </row>
    <row r="323" spans="1:17" ht="18" customHeight="1">
      <c r="A323">
        <v>3342</v>
      </c>
      <c r="B323">
        <v>3342</v>
      </c>
      <c r="C323" s="14">
        <v>41017</v>
      </c>
      <c r="D323">
        <v>41117</v>
      </c>
      <c r="E323" t="s">
        <v>1709</v>
      </c>
      <c r="F323" t="s">
        <v>1554</v>
      </c>
      <c r="G323" t="s">
        <v>2891</v>
      </c>
      <c r="H323" s="86" t="s">
        <v>503</v>
      </c>
      <c r="I323" s="86" t="s">
        <v>503</v>
      </c>
      <c r="J323" t="s">
        <v>2892</v>
      </c>
      <c r="K323" t="s">
        <v>4752</v>
      </c>
      <c r="L323" t="s">
        <v>2894</v>
      </c>
      <c r="M323" s="86" t="s">
        <v>503</v>
      </c>
      <c r="N323" s="86" t="s">
        <v>503</v>
      </c>
      <c r="O323" s="86" t="s">
        <v>503</v>
      </c>
      <c r="P323" s="14" t="s">
        <v>4677</v>
      </c>
      <c r="Q323" s="86" t="s">
        <v>503</v>
      </c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1553</v>
      </c>
      <c r="F324" t="s">
        <v>1554</v>
      </c>
      <c r="G324" t="s">
        <v>2895</v>
      </c>
      <c r="H324" s="86" t="s">
        <v>3219</v>
      </c>
      <c r="I324" s="61">
        <v>41032</v>
      </c>
      <c r="J324" t="s">
        <v>2896</v>
      </c>
      <c r="K324" t="s">
        <v>2897</v>
      </c>
      <c r="L324" t="s">
        <v>2898</v>
      </c>
      <c r="M324" s="86" t="s">
        <v>3220</v>
      </c>
      <c r="N324" s="86" t="s">
        <v>1938</v>
      </c>
      <c r="O324" s="61">
        <v>41032</v>
      </c>
      <c r="P324" s="85" t="s">
        <v>503</v>
      </c>
      <c r="Q324" s="86" t="s">
        <v>503</v>
      </c>
    </row>
    <row r="325" spans="1:17" ht="18" customHeight="1">
      <c r="A325">
        <v>3339</v>
      </c>
      <c r="B325">
        <v>3339</v>
      </c>
      <c r="C325" s="14">
        <v>41017</v>
      </c>
      <c r="D325">
        <v>41104</v>
      </c>
      <c r="E325" t="s">
        <v>1709</v>
      </c>
      <c r="F325" t="s">
        <v>1554</v>
      </c>
      <c r="G325" t="s">
        <v>2899</v>
      </c>
      <c r="H325" s="86" t="s">
        <v>503</v>
      </c>
      <c r="I325" s="86" t="s">
        <v>503</v>
      </c>
      <c r="J325" t="s">
        <v>2900</v>
      </c>
      <c r="K325" t="s">
        <v>4753</v>
      </c>
      <c r="L325" t="s">
        <v>2902</v>
      </c>
      <c r="M325" s="86" t="s">
        <v>503</v>
      </c>
      <c r="N325" s="86" t="s">
        <v>503</v>
      </c>
      <c r="O325" s="86" t="s">
        <v>503</v>
      </c>
      <c r="P325" s="85" t="s">
        <v>503</v>
      </c>
      <c r="Q325" s="86" t="s">
        <v>503</v>
      </c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1553</v>
      </c>
      <c r="F326" t="s">
        <v>1554</v>
      </c>
      <c r="G326" t="s">
        <v>2903</v>
      </c>
      <c r="H326" s="61" t="s">
        <v>3202</v>
      </c>
      <c r="I326" s="61">
        <v>41032</v>
      </c>
      <c r="J326" t="s">
        <v>2904</v>
      </c>
      <c r="K326" t="s">
        <v>2905</v>
      </c>
      <c r="L326" t="s">
        <v>2906</v>
      </c>
      <c r="M326" s="61" t="s">
        <v>3221</v>
      </c>
      <c r="N326" s="61" t="s">
        <v>1645</v>
      </c>
      <c r="O326" s="61">
        <v>41032</v>
      </c>
      <c r="P326" s="85" t="s">
        <v>503</v>
      </c>
      <c r="Q326" s="86" t="s">
        <v>503</v>
      </c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1553</v>
      </c>
      <c r="F327" t="s">
        <v>1554</v>
      </c>
      <c r="G327" t="s">
        <v>2907</v>
      </c>
      <c r="H327" s="86" t="s">
        <v>3162</v>
      </c>
      <c r="I327" s="61">
        <v>41031</v>
      </c>
      <c r="J327" t="s">
        <v>2908</v>
      </c>
      <c r="K327" t="s">
        <v>2909</v>
      </c>
      <c r="L327" t="s">
        <v>2910</v>
      </c>
      <c r="M327" s="86" t="s">
        <v>3203</v>
      </c>
      <c r="N327" s="86" t="s">
        <v>3204</v>
      </c>
      <c r="O327" s="61">
        <v>41031</v>
      </c>
      <c r="P327" s="14" t="s">
        <v>3163</v>
      </c>
      <c r="Q327" s="86" t="s">
        <v>503</v>
      </c>
    </row>
    <row r="328" spans="1:17" ht="18" customHeight="1">
      <c r="A328">
        <v>3346</v>
      </c>
      <c r="B328">
        <v>3346</v>
      </c>
      <c r="C328" s="14">
        <v>41017</v>
      </c>
      <c r="D328">
        <v>41117</v>
      </c>
      <c r="E328" t="s">
        <v>1709</v>
      </c>
      <c r="F328" t="s">
        <v>1554</v>
      </c>
      <c r="G328" t="s">
        <v>2911</v>
      </c>
      <c r="H328" s="86" t="s">
        <v>503</v>
      </c>
      <c r="I328" s="86" t="s">
        <v>503</v>
      </c>
      <c r="J328" t="s">
        <v>2912</v>
      </c>
      <c r="K328" t="s">
        <v>4754</v>
      </c>
      <c r="L328" t="s">
        <v>4755</v>
      </c>
      <c r="M328" s="86" t="s">
        <v>503</v>
      </c>
      <c r="N328" s="86" t="s">
        <v>503</v>
      </c>
      <c r="O328" s="86" t="s">
        <v>503</v>
      </c>
      <c r="P328" s="14" t="s">
        <v>4677</v>
      </c>
      <c r="Q328" s="86" t="s">
        <v>503</v>
      </c>
    </row>
    <row r="329" spans="1:17" ht="18" customHeight="1">
      <c r="A329">
        <v>3350</v>
      </c>
      <c r="B329">
        <v>3350</v>
      </c>
      <c r="C329" s="14">
        <v>41019</v>
      </c>
      <c r="D329">
        <v>41119</v>
      </c>
      <c r="E329" t="s">
        <v>1709</v>
      </c>
      <c r="F329" t="s">
        <v>1554</v>
      </c>
      <c r="G329" t="s">
        <v>2942</v>
      </c>
      <c r="H329" s="86" t="s">
        <v>503</v>
      </c>
      <c r="I329" s="86" t="s">
        <v>503</v>
      </c>
      <c r="J329" t="s">
        <v>2943</v>
      </c>
      <c r="K329" t="s">
        <v>2944</v>
      </c>
      <c r="L329" t="s">
        <v>2945</v>
      </c>
      <c r="M329" s="86" t="s">
        <v>503</v>
      </c>
      <c r="N329" s="86" t="s">
        <v>503</v>
      </c>
      <c r="O329" s="86" t="s">
        <v>503</v>
      </c>
      <c r="P329" s="14" t="s">
        <v>4756</v>
      </c>
      <c r="Q329" s="86" t="s">
        <v>503</v>
      </c>
    </row>
    <row r="330" spans="1:17" ht="18" customHeight="1">
      <c r="A330">
        <v>3351</v>
      </c>
      <c r="B330">
        <v>3351</v>
      </c>
      <c r="C330" s="14">
        <v>41019</v>
      </c>
      <c r="D330">
        <v>41126</v>
      </c>
      <c r="E330" t="s">
        <v>1709</v>
      </c>
      <c r="F330" t="s">
        <v>1554</v>
      </c>
      <c r="G330" t="s">
        <v>2946</v>
      </c>
      <c r="H330" s="86" t="s">
        <v>503</v>
      </c>
      <c r="I330" s="86" t="s">
        <v>503</v>
      </c>
      <c r="J330" t="s">
        <v>2947</v>
      </c>
      <c r="K330" t="s">
        <v>4921</v>
      </c>
      <c r="L330" t="s">
        <v>2949</v>
      </c>
      <c r="M330" s="86" t="s">
        <v>503</v>
      </c>
      <c r="N330" s="86" t="s">
        <v>503</v>
      </c>
      <c r="O330" s="86" t="s">
        <v>503</v>
      </c>
      <c r="P330" s="14" t="s">
        <v>4922</v>
      </c>
      <c r="Q330" s="86" t="s">
        <v>503</v>
      </c>
    </row>
    <row r="331" spans="1:17" ht="18" customHeight="1">
      <c r="A331">
        <v>3348</v>
      </c>
      <c r="B331">
        <v>3348</v>
      </c>
      <c r="C331" s="14">
        <v>41019</v>
      </c>
      <c r="D331">
        <v>41126</v>
      </c>
      <c r="E331" t="s">
        <v>1709</v>
      </c>
      <c r="F331" t="s">
        <v>1554</v>
      </c>
      <c r="G331" t="s">
        <v>2950</v>
      </c>
      <c r="H331" s="86" t="s">
        <v>503</v>
      </c>
      <c r="I331" s="86" t="s">
        <v>503</v>
      </c>
      <c r="J331" t="s">
        <v>2951</v>
      </c>
      <c r="K331" t="s">
        <v>4923</v>
      </c>
      <c r="L331" t="s">
        <v>2953</v>
      </c>
      <c r="M331" s="86" t="s">
        <v>503</v>
      </c>
      <c r="N331" s="86" t="s">
        <v>503</v>
      </c>
      <c r="O331" s="86" t="s">
        <v>503</v>
      </c>
      <c r="P331" s="14" t="s">
        <v>4922</v>
      </c>
      <c r="Q331" s="86" t="s">
        <v>503</v>
      </c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1553</v>
      </c>
      <c r="F332" t="s">
        <v>1554</v>
      </c>
      <c r="G332" t="s">
        <v>2954</v>
      </c>
      <c r="H332" s="61" t="s">
        <v>3205</v>
      </c>
      <c r="I332" s="61">
        <v>41033</v>
      </c>
      <c r="J332" t="s">
        <v>2955</v>
      </c>
      <c r="K332" t="s">
        <v>2956</v>
      </c>
      <c r="L332" t="s">
        <v>2957</v>
      </c>
      <c r="M332" s="61" t="s">
        <v>3233</v>
      </c>
      <c r="N332" s="61" t="s">
        <v>1574</v>
      </c>
      <c r="O332" s="61">
        <v>41036</v>
      </c>
      <c r="P332" s="85" t="s">
        <v>503</v>
      </c>
      <c r="Q332" s="86" t="s">
        <v>503</v>
      </c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1553</v>
      </c>
      <c r="F333" t="s">
        <v>1554</v>
      </c>
      <c r="G333" t="s">
        <v>2958</v>
      </c>
      <c r="H333" s="61" t="s">
        <v>3102</v>
      </c>
      <c r="I333" s="61">
        <v>41038</v>
      </c>
      <c r="J333" t="s">
        <v>2959</v>
      </c>
      <c r="K333" t="s">
        <v>2960</v>
      </c>
      <c r="L333" t="s">
        <v>2961</v>
      </c>
      <c r="M333" s="86" t="s">
        <v>3310</v>
      </c>
      <c r="N333" s="86" t="s">
        <v>3311</v>
      </c>
      <c r="O333" s="86">
        <v>41038</v>
      </c>
      <c r="P333" s="85" t="s">
        <v>503</v>
      </c>
      <c r="Q333" s="86" t="s">
        <v>503</v>
      </c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1553</v>
      </c>
      <c r="F334" t="s">
        <v>1554</v>
      </c>
      <c r="G334" t="s">
        <v>2958</v>
      </c>
      <c r="H334" s="61" t="s">
        <v>3103</v>
      </c>
      <c r="I334" s="61">
        <v>41040</v>
      </c>
      <c r="J334" t="s">
        <v>2962</v>
      </c>
      <c r="K334" t="s">
        <v>2963</v>
      </c>
      <c r="L334" t="s">
        <v>2964</v>
      </c>
      <c r="M334" s="86" t="s">
        <v>3321</v>
      </c>
      <c r="N334" s="86" t="s">
        <v>754</v>
      </c>
      <c r="O334" s="86">
        <v>41040</v>
      </c>
      <c r="P334" s="85" t="s">
        <v>503</v>
      </c>
      <c r="Q334" s="86" t="s">
        <v>503</v>
      </c>
    </row>
    <row r="335" spans="1:17" ht="18" customHeight="1">
      <c r="A335">
        <v>3354</v>
      </c>
      <c r="B335">
        <v>3354</v>
      </c>
      <c r="C335" s="14">
        <v>41019</v>
      </c>
      <c r="D335">
        <v>41126</v>
      </c>
      <c r="E335" t="s">
        <v>1619</v>
      </c>
      <c r="F335" t="s">
        <v>1554</v>
      </c>
      <c r="G335" t="s">
        <v>2958</v>
      </c>
      <c r="H335" s="61" t="s">
        <v>3206</v>
      </c>
      <c r="I335" s="61">
        <v>41030</v>
      </c>
      <c r="J335" t="s">
        <v>2965</v>
      </c>
      <c r="K335" t="s">
        <v>4924</v>
      </c>
      <c r="L335" t="s">
        <v>2964</v>
      </c>
      <c r="M335" s="86" t="s">
        <v>503</v>
      </c>
      <c r="N335" s="86" t="s">
        <v>503</v>
      </c>
      <c r="O335" s="86" t="s">
        <v>503</v>
      </c>
      <c r="P335" s="14" t="s">
        <v>4913</v>
      </c>
      <c r="Q335" s="86" t="s">
        <v>503</v>
      </c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1553</v>
      </c>
      <c r="F336" t="s">
        <v>1554</v>
      </c>
      <c r="G336" t="s">
        <v>2958</v>
      </c>
      <c r="H336" s="61" t="s">
        <v>3207</v>
      </c>
      <c r="I336" s="61">
        <v>41040</v>
      </c>
      <c r="J336" t="s">
        <v>2967</v>
      </c>
      <c r="K336" t="s">
        <v>2968</v>
      </c>
      <c r="L336" t="s">
        <v>2964</v>
      </c>
      <c r="M336" s="86" t="s">
        <v>3322</v>
      </c>
      <c r="N336" s="86" t="s">
        <v>2262</v>
      </c>
      <c r="O336" s="86">
        <v>41040</v>
      </c>
      <c r="P336" s="85" t="s">
        <v>503</v>
      </c>
      <c r="Q336" s="86" t="s">
        <v>503</v>
      </c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1553</v>
      </c>
      <c r="F337" t="s">
        <v>1554</v>
      </c>
      <c r="G337" t="s">
        <v>2958</v>
      </c>
      <c r="H337" s="61" t="s">
        <v>3208</v>
      </c>
      <c r="I337" s="61">
        <v>41039</v>
      </c>
      <c r="J337" t="s">
        <v>2969</v>
      </c>
      <c r="K337" t="s">
        <v>2970</v>
      </c>
      <c r="L337" t="s">
        <v>2964</v>
      </c>
      <c r="M337" s="86" t="s">
        <v>3312</v>
      </c>
      <c r="N337" s="86" t="s">
        <v>2294</v>
      </c>
      <c r="O337" s="86">
        <v>41039</v>
      </c>
      <c r="P337" s="85" t="s">
        <v>503</v>
      </c>
      <c r="Q337" s="86" t="s">
        <v>503</v>
      </c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1553</v>
      </c>
      <c r="F338" t="s">
        <v>1554</v>
      </c>
      <c r="G338" t="s">
        <v>2741</v>
      </c>
      <c r="H338" s="61" t="s">
        <v>3209</v>
      </c>
      <c r="I338" s="61">
        <v>41066</v>
      </c>
      <c r="J338" t="s">
        <v>2971</v>
      </c>
      <c r="K338" t="s">
        <v>2972</v>
      </c>
      <c r="L338" t="s">
        <v>2973</v>
      </c>
      <c r="M338" s="86" t="s">
        <v>4100</v>
      </c>
      <c r="N338" s="86" t="s">
        <v>2262</v>
      </c>
      <c r="O338" s="86">
        <v>41066</v>
      </c>
      <c r="P338" s="85" t="s">
        <v>503</v>
      </c>
      <c r="Q338" s="86" t="s">
        <v>503</v>
      </c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1553</v>
      </c>
      <c r="F339" t="s">
        <v>1554</v>
      </c>
      <c r="G339" t="s">
        <v>2741</v>
      </c>
      <c r="H339" s="86" t="s">
        <v>3235</v>
      </c>
      <c r="I339" s="61">
        <v>41060</v>
      </c>
      <c r="J339" t="s">
        <v>2974</v>
      </c>
      <c r="K339" t="s">
        <v>2975</v>
      </c>
      <c r="L339" t="s">
        <v>2976</v>
      </c>
      <c r="M339" s="86" t="s">
        <v>4042</v>
      </c>
      <c r="N339" s="86" t="s">
        <v>1571</v>
      </c>
      <c r="O339" s="86">
        <v>41060</v>
      </c>
      <c r="P339" s="85" t="s">
        <v>503</v>
      </c>
      <c r="Q339" s="86" t="s">
        <v>503</v>
      </c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1553</v>
      </c>
      <c r="F340" t="s">
        <v>1554</v>
      </c>
      <c r="G340" t="s">
        <v>2741</v>
      </c>
      <c r="H340" s="61" t="s">
        <v>3210</v>
      </c>
      <c r="I340" s="61">
        <v>41074</v>
      </c>
      <c r="J340" t="s">
        <v>2977</v>
      </c>
      <c r="K340" t="s">
        <v>2978</v>
      </c>
      <c r="L340" t="s">
        <v>2979</v>
      </c>
      <c r="M340" s="86" t="s">
        <v>4137</v>
      </c>
      <c r="N340" s="86" t="s">
        <v>2779</v>
      </c>
      <c r="O340" s="86">
        <v>41078</v>
      </c>
      <c r="P340" s="85" t="s">
        <v>503</v>
      </c>
      <c r="Q340" s="86" t="s">
        <v>503</v>
      </c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1553</v>
      </c>
      <c r="F341" t="s">
        <v>1554</v>
      </c>
      <c r="G341" t="s">
        <v>190</v>
      </c>
      <c r="H341" s="61" t="s">
        <v>3211</v>
      </c>
      <c r="I341" s="61">
        <v>41066</v>
      </c>
      <c r="J341" t="s">
        <v>2980</v>
      </c>
      <c r="K341" t="s">
        <v>2981</v>
      </c>
      <c r="L341" t="s">
        <v>2982</v>
      </c>
      <c r="M341" s="86" t="s">
        <v>4101</v>
      </c>
      <c r="N341" s="86" t="s">
        <v>2779</v>
      </c>
      <c r="O341" s="86">
        <v>41066</v>
      </c>
      <c r="P341" s="85" t="s">
        <v>503</v>
      </c>
      <c r="Q341" s="86" t="s">
        <v>503</v>
      </c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1553</v>
      </c>
      <c r="F342" t="s">
        <v>1554</v>
      </c>
      <c r="G342" t="s">
        <v>190</v>
      </c>
      <c r="H342" s="86" t="s">
        <v>4062</v>
      </c>
      <c r="I342" s="86">
        <v>41061</v>
      </c>
      <c r="J342" t="s">
        <v>2983</v>
      </c>
      <c r="K342" t="s">
        <v>2984</v>
      </c>
      <c r="L342" t="s">
        <v>2985</v>
      </c>
      <c r="M342" s="86" t="s">
        <v>4063</v>
      </c>
      <c r="N342" s="86" t="s">
        <v>1990</v>
      </c>
      <c r="O342" s="86">
        <v>41064</v>
      </c>
      <c r="P342" s="85" t="s">
        <v>503</v>
      </c>
      <c r="Q342" s="86" t="s">
        <v>503</v>
      </c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1553</v>
      </c>
      <c r="F343" t="s">
        <v>1554</v>
      </c>
      <c r="G343" t="s">
        <v>3072</v>
      </c>
      <c r="H343" s="86" t="s">
        <v>3243</v>
      </c>
      <c r="I343" s="86">
        <v>41039</v>
      </c>
      <c r="J343" t="s">
        <v>3073</v>
      </c>
      <c r="K343" t="s">
        <v>3074</v>
      </c>
      <c r="L343" t="s">
        <v>3075</v>
      </c>
      <c r="M343" s="86" t="s">
        <v>3323</v>
      </c>
      <c r="N343" s="86" t="s">
        <v>2779</v>
      </c>
      <c r="O343" s="86">
        <v>41040</v>
      </c>
      <c r="P343" s="85" t="s">
        <v>503</v>
      </c>
      <c r="Q343" s="86" t="s">
        <v>503</v>
      </c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1553</v>
      </c>
      <c r="F344" t="s">
        <v>1554</v>
      </c>
      <c r="G344" t="s">
        <v>3072</v>
      </c>
      <c r="H344" s="86" t="s">
        <v>3244</v>
      </c>
      <c r="I344" s="86">
        <v>41038</v>
      </c>
      <c r="J344" t="s">
        <v>3076</v>
      </c>
      <c r="K344" t="s">
        <v>3077</v>
      </c>
      <c r="L344" t="s">
        <v>3078</v>
      </c>
      <c r="M344" s="86" t="s">
        <v>3313</v>
      </c>
      <c r="N344" s="86" t="s">
        <v>2779</v>
      </c>
      <c r="O344" s="86">
        <v>41039</v>
      </c>
      <c r="P344" s="85" t="s">
        <v>503</v>
      </c>
      <c r="Q344" s="86" t="s">
        <v>503</v>
      </c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1553</v>
      </c>
      <c r="F345" t="s">
        <v>1554</v>
      </c>
      <c r="G345" t="s">
        <v>3079</v>
      </c>
      <c r="H345" s="86" t="s">
        <v>3324</v>
      </c>
      <c r="I345" s="86">
        <v>41045</v>
      </c>
      <c r="J345" t="s">
        <v>3080</v>
      </c>
      <c r="K345" t="s">
        <v>3081</v>
      </c>
      <c r="L345" t="s">
        <v>3082</v>
      </c>
      <c r="M345" s="86" t="s">
        <v>3509</v>
      </c>
      <c r="N345" s="86" t="s">
        <v>2779</v>
      </c>
      <c r="O345" s="86">
        <v>41046</v>
      </c>
      <c r="P345" s="85" t="s">
        <v>503</v>
      </c>
      <c r="Q345" s="86" t="s">
        <v>503</v>
      </c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1553</v>
      </c>
      <c r="F346" t="s">
        <v>1554</v>
      </c>
      <c r="G346" t="s">
        <v>3079</v>
      </c>
      <c r="H346" s="86" t="s">
        <v>4276</v>
      </c>
      <c r="I346" s="86">
        <v>41046</v>
      </c>
      <c r="J346" t="s">
        <v>3083</v>
      </c>
      <c r="K346" t="s">
        <v>3084</v>
      </c>
      <c r="L346" t="s">
        <v>3085</v>
      </c>
      <c r="M346" s="86" t="s">
        <v>3821</v>
      </c>
      <c r="N346" s="86" t="s">
        <v>2779</v>
      </c>
      <c r="O346" s="86">
        <v>41054</v>
      </c>
      <c r="P346" s="85" t="s">
        <v>503</v>
      </c>
      <c r="Q346" s="86" t="s">
        <v>503</v>
      </c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1553</v>
      </c>
      <c r="F347" t="s">
        <v>1554</v>
      </c>
      <c r="G347" t="s">
        <v>3104</v>
      </c>
      <c r="H347" s="61" t="s">
        <v>3222</v>
      </c>
      <c r="I347" s="61">
        <v>41038</v>
      </c>
      <c r="J347" t="s">
        <v>3105</v>
      </c>
      <c r="K347" t="s">
        <v>3106</v>
      </c>
      <c r="L347" t="s">
        <v>3107</v>
      </c>
      <c r="M347" s="86" t="s">
        <v>3314</v>
      </c>
      <c r="N347" s="86" t="s">
        <v>1645</v>
      </c>
      <c r="O347" s="86">
        <v>41038</v>
      </c>
      <c r="P347" s="85" t="s">
        <v>503</v>
      </c>
      <c r="Q347" s="86" t="s">
        <v>503</v>
      </c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1553</v>
      </c>
      <c r="F348" t="s">
        <v>1554</v>
      </c>
      <c r="G348" t="s">
        <v>3104</v>
      </c>
      <c r="H348" s="61" t="s">
        <v>3223</v>
      </c>
      <c r="I348" s="61">
        <v>41039</v>
      </c>
      <c r="J348" t="s">
        <v>3108</v>
      </c>
      <c r="K348" t="s">
        <v>3109</v>
      </c>
      <c r="L348" t="s">
        <v>3110</v>
      </c>
      <c r="M348" s="86" t="s">
        <v>3315</v>
      </c>
      <c r="N348" s="86" t="s">
        <v>3316</v>
      </c>
      <c r="O348" s="86">
        <v>41039</v>
      </c>
      <c r="P348" s="85" t="s">
        <v>503</v>
      </c>
      <c r="Q348" s="86" t="s">
        <v>503</v>
      </c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1553</v>
      </c>
      <c r="F349" t="s">
        <v>1554</v>
      </c>
      <c r="G349" t="s">
        <v>3111</v>
      </c>
      <c r="H349" s="61" t="s">
        <v>3224</v>
      </c>
      <c r="I349" s="61">
        <v>41039</v>
      </c>
      <c r="J349" t="s">
        <v>3112</v>
      </c>
      <c r="K349" t="s">
        <v>3113</v>
      </c>
      <c r="L349" t="s">
        <v>3114</v>
      </c>
      <c r="M349" s="86" t="s">
        <v>3325</v>
      </c>
      <c r="N349" s="86" t="s">
        <v>1973</v>
      </c>
      <c r="O349" s="86">
        <v>41040</v>
      </c>
      <c r="P349" s="85" t="s">
        <v>503</v>
      </c>
      <c r="Q349" s="86" t="s">
        <v>503</v>
      </c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1553</v>
      </c>
      <c r="F350" t="s">
        <v>1554</v>
      </c>
      <c r="G350" t="s">
        <v>3111</v>
      </c>
      <c r="H350" s="86" t="s">
        <v>3317</v>
      </c>
      <c r="I350" s="61">
        <v>41039</v>
      </c>
      <c r="J350" t="s">
        <v>3115</v>
      </c>
      <c r="K350" t="s">
        <v>3116</v>
      </c>
      <c r="L350" t="s">
        <v>3117</v>
      </c>
      <c r="M350" s="86" t="s">
        <v>3326</v>
      </c>
      <c r="N350" s="86" t="s">
        <v>2297</v>
      </c>
      <c r="O350" s="86">
        <v>41043</v>
      </c>
      <c r="P350" s="85" t="s">
        <v>503</v>
      </c>
      <c r="Q350" s="86" t="s">
        <v>503</v>
      </c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1553</v>
      </c>
      <c r="F351" t="s">
        <v>1554</v>
      </c>
      <c r="G351" t="s">
        <v>3118</v>
      </c>
      <c r="H351" s="86" t="s">
        <v>3327</v>
      </c>
      <c r="I351" s="86">
        <v>41043</v>
      </c>
      <c r="J351" t="s">
        <v>3119</v>
      </c>
      <c r="K351" t="s">
        <v>3120</v>
      </c>
      <c r="L351" t="s">
        <v>3121</v>
      </c>
      <c r="M351" s="86" t="s">
        <v>3355</v>
      </c>
      <c r="N351" s="86" t="s">
        <v>3356</v>
      </c>
      <c r="O351" s="86">
        <v>41043</v>
      </c>
      <c r="P351" s="85" t="s">
        <v>503</v>
      </c>
      <c r="Q351" s="86" t="s">
        <v>503</v>
      </c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1553</v>
      </c>
      <c r="F352" t="s">
        <v>1554</v>
      </c>
      <c r="G352" t="s">
        <v>3118</v>
      </c>
      <c r="H352" s="86" t="s">
        <v>3842</v>
      </c>
      <c r="I352" s="86">
        <v>41060</v>
      </c>
      <c r="J352" t="s">
        <v>3122</v>
      </c>
      <c r="K352" t="s">
        <v>3123</v>
      </c>
      <c r="L352" t="s">
        <v>3124</v>
      </c>
      <c r="M352" s="86" t="s">
        <v>4034</v>
      </c>
      <c r="N352" s="86" t="s">
        <v>2297</v>
      </c>
      <c r="O352" s="86">
        <v>41060</v>
      </c>
      <c r="P352" s="85" t="s">
        <v>503</v>
      </c>
      <c r="Q352" s="86" t="s">
        <v>503</v>
      </c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1553</v>
      </c>
      <c r="F353" t="s">
        <v>1554</v>
      </c>
      <c r="G353" t="s">
        <v>3104</v>
      </c>
      <c r="H353" s="61" t="s">
        <v>3225</v>
      </c>
      <c r="I353" s="61">
        <v>41040</v>
      </c>
      <c r="J353" t="s">
        <v>3125</v>
      </c>
      <c r="K353" t="s">
        <v>3126</v>
      </c>
      <c r="L353" t="s">
        <v>3127</v>
      </c>
      <c r="M353" s="86" t="s">
        <v>3328</v>
      </c>
      <c r="N353" s="86" t="s">
        <v>1571</v>
      </c>
      <c r="O353" s="86">
        <v>41040</v>
      </c>
      <c r="P353" s="85" t="s">
        <v>503</v>
      </c>
      <c r="Q353" s="86" t="s">
        <v>503</v>
      </c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1553</v>
      </c>
      <c r="F354" t="s">
        <v>1554</v>
      </c>
      <c r="G354" t="s">
        <v>3104</v>
      </c>
      <c r="H354" s="86" t="s">
        <v>3523</v>
      </c>
      <c r="I354" s="86">
        <v>41047</v>
      </c>
      <c r="J354" t="s">
        <v>3164</v>
      </c>
      <c r="K354" t="s">
        <v>3165</v>
      </c>
      <c r="L354" t="s">
        <v>3107</v>
      </c>
      <c r="M354" s="86" t="s">
        <v>3524</v>
      </c>
      <c r="N354" s="86" t="s">
        <v>1571</v>
      </c>
      <c r="O354" s="86">
        <v>41051</v>
      </c>
      <c r="P354" s="85" t="s">
        <v>503</v>
      </c>
      <c r="Q354" s="86" t="s">
        <v>503</v>
      </c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1553</v>
      </c>
      <c r="F355" t="s">
        <v>1554</v>
      </c>
      <c r="G355" t="s">
        <v>188</v>
      </c>
      <c r="H355" s="86" t="s">
        <v>3510</v>
      </c>
      <c r="I355" s="86">
        <v>41045</v>
      </c>
      <c r="J355" t="s">
        <v>3166</v>
      </c>
      <c r="K355" t="s">
        <v>3167</v>
      </c>
      <c r="L355" t="s">
        <v>3168</v>
      </c>
      <c r="M355" s="86" t="s">
        <v>3511</v>
      </c>
      <c r="N355" s="86" t="s">
        <v>1571</v>
      </c>
      <c r="O355" s="86">
        <v>41046</v>
      </c>
      <c r="P355" s="85" t="s">
        <v>503</v>
      </c>
      <c r="Q355" s="86" t="s">
        <v>503</v>
      </c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1553</v>
      </c>
      <c r="F356" t="s">
        <v>1554</v>
      </c>
      <c r="G356" t="s">
        <v>188</v>
      </c>
      <c r="H356" s="86" t="s">
        <v>3512</v>
      </c>
      <c r="I356" s="86">
        <v>41046</v>
      </c>
      <c r="J356" t="s">
        <v>3169</v>
      </c>
      <c r="K356" t="s">
        <v>3170</v>
      </c>
      <c r="L356" t="s">
        <v>3171</v>
      </c>
      <c r="M356" s="86" t="s">
        <v>3513</v>
      </c>
      <c r="N356" s="86" t="s">
        <v>1571</v>
      </c>
      <c r="O356" s="86">
        <v>41046</v>
      </c>
      <c r="P356" s="85" t="s">
        <v>503</v>
      </c>
      <c r="Q356" s="86" t="s">
        <v>503</v>
      </c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1553</v>
      </c>
      <c r="F357" t="s">
        <v>1554</v>
      </c>
      <c r="G357" t="s">
        <v>1884</v>
      </c>
      <c r="H357" s="86" t="s">
        <v>3837</v>
      </c>
      <c r="I357" s="86">
        <v>41057</v>
      </c>
      <c r="J357" t="s">
        <v>3172</v>
      </c>
      <c r="K357" t="s">
        <v>3173</v>
      </c>
      <c r="L357" t="s">
        <v>3174</v>
      </c>
      <c r="M357" s="86" t="s">
        <v>3838</v>
      </c>
      <c r="N357" s="86" t="s">
        <v>2262</v>
      </c>
      <c r="O357" s="86">
        <v>41058</v>
      </c>
      <c r="P357" s="85" t="s">
        <v>503</v>
      </c>
      <c r="Q357" s="86" t="s">
        <v>503</v>
      </c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1553</v>
      </c>
      <c r="F358" t="s">
        <v>1554</v>
      </c>
      <c r="G358" t="s">
        <v>3175</v>
      </c>
      <c r="H358" s="86" t="s">
        <v>3666</v>
      </c>
      <c r="I358" s="86">
        <v>41060</v>
      </c>
      <c r="J358" t="s">
        <v>3176</v>
      </c>
      <c r="K358" t="s">
        <v>3177</v>
      </c>
      <c r="L358" t="s">
        <v>3178</v>
      </c>
      <c r="M358" s="86" t="s">
        <v>4043</v>
      </c>
      <c r="N358" s="86" t="s">
        <v>2294</v>
      </c>
      <c r="O358" s="86">
        <v>41060</v>
      </c>
      <c r="P358" s="85" t="s">
        <v>503</v>
      </c>
      <c r="Q358" s="86" t="s">
        <v>503</v>
      </c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1553</v>
      </c>
      <c r="F359" t="s">
        <v>1554</v>
      </c>
      <c r="G359" t="s">
        <v>3175</v>
      </c>
      <c r="H359" s="86" t="s">
        <v>3525</v>
      </c>
      <c r="I359" s="86">
        <v>41060</v>
      </c>
      <c r="J359" t="s">
        <v>3179</v>
      </c>
      <c r="K359" t="s">
        <v>3180</v>
      </c>
      <c r="L359" t="s">
        <v>3178</v>
      </c>
      <c r="M359" s="86" t="s">
        <v>4044</v>
      </c>
      <c r="N359" s="86" t="s">
        <v>4033</v>
      </c>
      <c r="O359" s="86">
        <v>41061</v>
      </c>
      <c r="P359" s="85" t="s">
        <v>503</v>
      </c>
      <c r="Q359" s="86" t="s">
        <v>503</v>
      </c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1553</v>
      </c>
      <c r="F360" t="s">
        <v>1554</v>
      </c>
      <c r="G360" t="s">
        <v>3245</v>
      </c>
      <c r="H360" s="86" t="s">
        <v>4757</v>
      </c>
      <c r="I360" s="86">
        <v>41085</v>
      </c>
      <c r="J360" t="s">
        <v>3246</v>
      </c>
      <c r="K360" t="s">
        <v>3247</v>
      </c>
      <c r="L360" t="s">
        <v>3248</v>
      </c>
      <c r="M360" s="86" t="s">
        <v>4758</v>
      </c>
      <c r="N360" s="86" t="s">
        <v>4669</v>
      </c>
      <c r="O360" s="86">
        <v>41085</v>
      </c>
      <c r="P360" s="85" t="s">
        <v>503</v>
      </c>
      <c r="Q360" s="86" t="s">
        <v>503</v>
      </c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1553</v>
      </c>
      <c r="F361" t="s">
        <v>1554</v>
      </c>
      <c r="G361" t="s">
        <v>2143</v>
      </c>
      <c r="H361" s="86" t="s">
        <v>3514</v>
      </c>
      <c r="I361" s="86">
        <v>41082</v>
      </c>
      <c r="J361" t="s">
        <v>3249</v>
      </c>
      <c r="K361" t="s">
        <v>3250</v>
      </c>
      <c r="L361" t="s">
        <v>3251</v>
      </c>
      <c r="M361" s="86" t="s">
        <v>4759</v>
      </c>
      <c r="N361" s="86" t="s">
        <v>1973</v>
      </c>
      <c r="O361" s="86">
        <v>41082</v>
      </c>
      <c r="P361" s="85" t="s">
        <v>503</v>
      </c>
      <c r="Q361" s="86" t="s">
        <v>503</v>
      </c>
    </row>
    <row r="362" spans="1:17" ht="18" customHeight="1">
      <c r="A362">
        <v>3451</v>
      </c>
      <c r="B362">
        <v>3451</v>
      </c>
      <c r="C362" s="14">
        <v>41037</v>
      </c>
      <c r="D362">
        <v>41082</v>
      </c>
      <c r="E362" t="s">
        <v>1562</v>
      </c>
      <c r="F362" t="s">
        <v>1554</v>
      </c>
      <c r="G362" t="s">
        <v>3507</v>
      </c>
      <c r="H362" s="86" t="s">
        <v>3515</v>
      </c>
      <c r="I362" s="86" t="s">
        <v>503</v>
      </c>
      <c r="J362" t="s">
        <v>3252</v>
      </c>
      <c r="K362" t="s">
        <v>3253</v>
      </c>
      <c r="L362" t="s">
        <v>3254</v>
      </c>
      <c r="M362" s="86" t="s">
        <v>503</v>
      </c>
      <c r="N362" s="86" t="s">
        <v>503</v>
      </c>
      <c r="O362" s="86" t="s">
        <v>503</v>
      </c>
      <c r="P362" s="85" t="s">
        <v>3329</v>
      </c>
      <c r="Q362" s="86" t="s">
        <v>503</v>
      </c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1619</v>
      </c>
      <c r="F363" t="s">
        <v>1554</v>
      </c>
      <c r="G363" t="s">
        <v>3507</v>
      </c>
      <c r="H363" s="86" t="s">
        <v>3516</v>
      </c>
      <c r="I363" s="86">
        <v>41093</v>
      </c>
      <c r="J363" t="s">
        <v>3255</v>
      </c>
      <c r="K363" t="s">
        <v>3256</v>
      </c>
      <c r="L363" t="s">
        <v>3254</v>
      </c>
      <c r="M363" s="86" t="s">
        <v>503</v>
      </c>
      <c r="N363" s="86" t="s">
        <v>503</v>
      </c>
      <c r="O363" s="86" t="s">
        <v>503</v>
      </c>
      <c r="P363" s="85" t="s">
        <v>503</v>
      </c>
      <c r="Q363" s="86" t="s">
        <v>503</v>
      </c>
    </row>
    <row r="364" spans="1:17" ht="18" customHeight="1">
      <c r="A364" t="s">
        <v>3517</v>
      </c>
      <c r="B364">
        <v>3449</v>
      </c>
      <c r="C364" s="14">
        <v>41037</v>
      </c>
      <c r="D364">
        <v>41082</v>
      </c>
      <c r="E364" t="s">
        <v>1562</v>
      </c>
      <c r="F364" t="s">
        <v>1554</v>
      </c>
      <c r="G364" t="s">
        <v>2143</v>
      </c>
      <c r="H364" s="86" t="s">
        <v>3518</v>
      </c>
      <c r="I364" s="86">
        <v>41057</v>
      </c>
      <c r="J364" t="s">
        <v>3257</v>
      </c>
      <c r="K364" t="s">
        <v>3258</v>
      </c>
      <c r="L364" t="s">
        <v>3259</v>
      </c>
      <c r="M364" s="86" t="s">
        <v>503</v>
      </c>
      <c r="N364" s="86" t="s">
        <v>503</v>
      </c>
      <c r="O364" s="86" t="s">
        <v>503</v>
      </c>
      <c r="P364" s="85" t="s">
        <v>3330</v>
      </c>
      <c r="Q364" s="86" t="s">
        <v>503</v>
      </c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1553</v>
      </c>
      <c r="F365" t="s">
        <v>1554</v>
      </c>
      <c r="G365" t="s">
        <v>2143</v>
      </c>
      <c r="H365" s="86" t="s">
        <v>3667</v>
      </c>
      <c r="I365" s="86">
        <v>41085</v>
      </c>
      <c r="J365" t="s">
        <v>3260</v>
      </c>
      <c r="K365" t="s">
        <v>3261</v>
      </c>
      <c r="L365" t="s">
        <v>3262</v>
      </c>
      <c r="M365" s="86" t="s">
        <v>4760</v>
      </c>
      <c r="N365" s="86" t="s">
        <v>2297</v>
      </c>
      <c r="O365" s="86">
        <v>41085</v>
      </c>
      <c r="P365" s="85" t="s">
        <v>503</v>
      </c>
      <c r="Q365" s="86" t="s">
        <v>503</v>
      </c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1553</v>
      </c>
      <c r="F366" t="s">
        <v>1554</v>
      </c>
      <c r="G366" t="s">
        <v>121</v>
      </c>
      <c r="H366" s="86" t="s">
        <v>3668</v>
      </c>
      <c r="I366" s="86">
        <v>41086</v>
      </c>
      <c r="J366" t="s">
        <v>3263</v>
      </c>
      <c r="K366" t="s">
        <v>3264</v>
      </c>
      <c r="L366" t="s">
        <v>3265</v>
      </c>
      <c r="M366" s="86" t="s">
        <v>4860</v>
      </c>
      <c r="N366" s="86" t="s">
        <v>4033</v>
      </c>
      <c r="O366" s="86">
        <v>41086</v>
      </c>
      <c r="P366" s="85" t="s">
        <v>503</v>
      </c>
      <c r="Q366" s="86" t="s">
        <v>503</v>
      </c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1619</v>
      </c>
      <c r="F367" t="s">
        <v>1554</v>
      </c>
      <c r="G367" t="s">
        <v>2143</v>
      </c>
      <c r="H367" s="86" t="s">
        <v>3669</v>
      </c>
      <c r="I367" s="86">
        <v>41088</v>
      </c>
      <c r="J367" t="s">
        <v>3266</v>
      </c>
      <c r="K367" t="s">
        <v>3267</v>
      </c>
      <c r="L367" t="s">
        <v>3268</v>
      </c>
      <c r="M367" s="86" t="s">
        <v>503</v>
      </c>
      <c r="N367" s="86" t="s">
        <v>503</v>
      </c>
      <c r="O367" s="86" t="s">
        <v>503</v>
      </c>
      <c r="P367" s="85" t="s">
        <v>503</v>
      </c>
      <c r="Q367" s="86" t="s">
        <v>503</v>
      </c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1619</v>
      </c>
      <c r="F368" t="s">
        <v>1554</v>
      </c>
      <c r="G368" t="s">
        <v>2143</v>
      </c>
      <c r="H368" s="86" t="s">
        <v>3670</v>
      </c>
      <c r="I368" s="86">
        <v>41087</v>
      </c>
      <c r="J368" t="s">
        <v>3269</v>
      </c>
      <c r="K368" t="s">
        <v>3270</v>
      </c>
      <c r="L368" t="s">
        <v>3271</v>
      </c>
      <c r="M368" s="86" t="s">
        <v>4925</v>
      </c>
      <c r="N368" s="86" t="s">
        <v>2297</v>
      </c>
      <c r="O368" s="86" t="s">
        <v>503</v>
      </c>
      <c r="P368" s="85" t="s">
        <v>503</v>
      </c>
      <c r="Q368" s="86" t="s">
        <v>503</v>
      </c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1553</v>
      </c>
      <c r="F369" t="s">
        <v>1554</v>
      </c>
      <c r="G369" t="s">
        <v>2143</v>
      </c>
      <c r="H369" s="86" t="s">
        <v>3671</v>
      </c>
      <c r="I369" s="86" t="s">
        <v>503</v>
      </c>
      <c r="J369" t="s">
        <v>3272</v>
      </c>
      <c r="K369" t="s">
        <v>3273</v>
      </c>
      <c r="L369" t="s">
        <v>3274</v>
      </c>
      <c r="M369" s="86" t="s">
        <v>4926</v>
      </c>
      <c r="N369" s="86" t="s">
        <v>3097</v>
      </c>
      <c r="O369" s="86">
        <v>41087</v>
      </c>
      <c r="P369" s="85" t="s">
        <v>503</v>
      </c>
      <c r="Q369" s="86" t="s">
        <v>503</v>
      </c>
    </row>
    <row r="370" spans="1:17" ht="18" customHeight="1">
      <c r="A370" t="s">
        <v>3519</v>
      </c>
      <c r="B370">
        <v>3441</v>
      </c>
      <c r="C370" s="14">
        <v>41037</v>
      </c>
      <c r="D370">
        <v>41082</v>
      </c>
      <c r="E370" t="s">
        <v>1709</v>
      </c>
      <c r="F370" t="s">
        <v>1554</v>
      </c>
      <c r="G370" t="s">
        <v>2143</v>
      </c>
      <c r="H370" s="86" t="s">
        <v>503</v>
      </c>
      <c r="I370" s="86" t="s">
        <v>503</v>
      </c>
      <c r="J370" t="s">
        <v>3275</v>
      </c>
      <c r="K370" t="s">
        <v>3276</v>
      </c>
      <c r="L370" t="s">
        <v>3277</v>
      </c>
      <c r="M370" s="86" t="s">
        <v>503</v>
      </c>
      <c r="N370" s="86" t="s">
        <v>503</v>
      </c>
      <c r="O370" s="86" t="s">
        <v>503</v>
      </c>
      <c r="P370" s="85" t="s">
        <v>3520</v>
      </c>
      <c r="Q370" s="86" t="s">
        <v>503</v>
      </c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1619</v>
      </c>
      <c r="F371" t="s">
        <v>1554</v>
      </c>
      <c r="G371" t="s">
        <v>3278</v>
      </c>
      <c r="H371" s="86" t="s">
        <v>3672</v>
      </c>
      <c r="I371" s="86" t="s">
        <v>503</v>
      </c>
      <c r="J371" t="s">
        <v>3279</v>
      </c>
      <c r="K371" t="s">
        <v>3280</v>
      </c>
      <c r="L371" t="s">
        <v>3521</v>
      </c>
      <c r="M371" s="86" t="s">
        <v>503</v>
      </c>
      <c r="N371" s="86" t="s">
        <v>503</v>
      </c>
      <c r="O371" s="86" t="s">
        <v>503</v>
      </c>
      <c r="P371" s="85" t="s">
        <v>503</v>
      </c>
      <c r="Q371" s="86" t="s">
        <v>503</v>
      </c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1619</v>
      </c>
      <c r="F372" t="s">
        <v>1554</v>
      </c>
      <c r="G372" t="s">
        <v>1933</v>
      </c>
      <c r="H372" s="86" t="s">
        <v>3673</v>
      </c>
      <c r="I372" s="86">
        <v>41087</v>
      </c>
      <c r="J372" t="s">
        <v>3281</v>
      </c>
      <c r="K372" t="s">
        <v>3282</v>
      </c>
      <c r="L372" t="s">
        <v>3283</v>
      </c>
      <c r="M372" s="86" t="s">
        <v>4927</v>
      </c>
      <c r="N372" s="86" t="s">
        <v>2779</v>
      </c>
      <c r="O372" s="86" t="s">
        <v>503</v>
      </c>
      <c r="P372" s="85" t="s">
        <v>503</v>
      </c>
      <c r="Q372" s="86" t="s">
        <v>503</v>
      </c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1553</v>
      </c>
      <c r="F373" t="s">
        <v>1554</v>
      </c>
      <c r="G373" t="s">
        <v>3245</v>
      </c>
      <c r="H373" s="86" t="s">
        <v>3674</v>
      </c>
      <c r="I373" s="86">
        <v>41082</v>
      </c>
      <c r="J373" t="s">
        <v>3284</v>
      </c>
      <c r="K373" t="s">
        <v>3285</v>
      </c>
      <c r="L373" t="s">
        <v>3286</v>
      </c>
      <c r="M373" s="86" t="s">
        <v>4761</v>
      </c>
      <c r="N373" s="86" t="s">
        <v>1645</v>
      </c>
      <c r="O373" s="86">
        <v>41082</v>
      </c>
      <c r="P373" s="85" t="s">
        <v>503</v>
      </c>
      <c r="Q373" s="86" t="s">
        <v>503</v>
      </c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1553</v>
      </c>
      <c r="F374" t="s">
        <v>1554</v>
      </c>
      <c r="G374" t="s">
        <v>3245</v>
      </c>
      <c r="H374" s="86" t="s">
        <v>3675</v>
      </c>
      <c r="I374" s="86">
        <v>41082</v>
      </c>
      <c r="J374" t="s">
        <v>3287</v>
      </c>
      <c r="K374" t="s">
        <v>3288</v>
      </c>
      <c r="L374" t="s">
        <v>3289</v>
      </c>
      <c r="M374" s="86" t="s">
        <v>4762</v>
      </c>
      <c r="N374" s="86" t="s">
        <v>1645</v>
      </c>
      <c r="O374" s="86">
        <v>41082</v>
      </c>
      <c r="P374" s="85" t="s">
        <v>503</v>
      </c>
      <c r="Q374" s="86" t="s">
        <v>503</v>
      </c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1619</v>
      </c>
      <c r="F375" t="s">
        <v>1554</v>
      </c>
      <c r="G375" t="s">
        <v>1933</v>
      </c>
      <c r="H375" s="86" t="s">
        <v>3676</v>
      </c>
      <c r="I375" s="86" t="s">
        <v>503</v>
      </c>
      <c r="J375" t="s">
        <v>3290</v>
      </c>
      <c r="K375" t="s">
        <v>3291</v>
      </c>
      <c r="L375" t="s">
        <v>3292</v>
      </c>
      <c r="M375" s="86" t="s">
        <v>503</v>
      </c>
      <c r="N375" s="86" t="s">
        <v>503</v>
      </c>
      <c r="O375" s="86" t="s">
        <v>503</v>
      </c>
      <c r="P375" s="85" t="s">
        <v>503</v>
      </c>
      <c r="Q375" s="86" t="s">
        <v>503</v>
      </c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1619</v>
      </c>
      <c r="F376" t="s">
        <v>1554</v>
      </c>
      <c r="G376" t="s">
        <v>1933</v>
      </c>
      <c r="H376" s="86" t="s">
        <v>3677</v>
      </c>
      <c r="I376" s="86" t="s">
        <v>503</v>
      </c>
      <c r="J376" t="s">
        <v>3293</v>
      </c>
      <c r="K376" t="s">
        <v>3294</v>
      </c>
      <c r="L376" t="s">
        <v>3295</v>
      </c>
      <c r="M376" s="86" t="s">
        <v>503</v>
      </c>
      <c r="N376" s="86" t="s">
        <v>503</v>
      </c>
      <c r="O376" s="86" t="s">
        <v>503</v>
      </c>
      <c r="P376" s="85" t="s">
        <v>503</v>
      </c>
      <c r="Q376" s="86" t="s">
        <v>503</v>
      </c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1619</v>
      </c>
      <c r="F377" t="s">
        <v>1554</v>
      </c>
      <c r="G377" t="s">
        <v>1933</v>
      </c>
      <c r="H377" s="86" t="s">
        <v>3526</v>
      </c>
      <c r="I377" s="86" t="s">
        <v>503</v>
      </c>
      <c r="J377" t="s">
        <v>3296</v>
      </c>
      <c r="K377" t="s">
        <v>3296</v>
      </c>
      <c r="L377" t="s">
        <v>3292</v>
      </c>
      <c r="M377" s="86" t="s">
        <v>503</v>
      </c>
      <c r="N377" s="86" t="s">
        <v>503</v>
      </c>
      <c r="O377" s="86" t="s">
        <v>503</v>
      </c>
      <c r="P377" s="85" t="s">
        <v>503</v>
      </c>
      <c r="Q377" s="86" t="s">
        <v>503</v>
      </c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1619</v>
      </c>
      <c r="F378" t="s">
        <v>1554</v>
      </c>
      <c r="G378" t="s">
        <v>1933</v>
      </c>
      <c r="H378" s="86" t="s">
        <v>3527</v>
      </c>
      <c r="I378" s="86">
        <v>41088</v>
      </c>
      <c r="J378" t="s">
        <v>3331</v>
      </c>
      <c r="K378" t="s">
        <v>3332</v>
      </c>
      <c r="L378" t="s">
        <v>3333</v>
      </c>
      <c r="M378" s="86" t="s">
        <v>503</v>
      </c>
      <c r="N378" s="86" t="s">
        <v>503</v>
      </c>
      <c r="O378" s="86" t="s">
        <v>503</v>
      </c>
      <c r="P378" s="85" t="s">
        <v>503</v>
      </c>
      <c r="Q378" s="86" t="s">
        <v>503</v>
      </c>
    </row>
    <row r="379" spans="1:17" ht="18" customHeight="1">
      <c r="A379">
        <v>3469</v>
      </c>
      <c r="B379">
        <v>3469</v>
      </c>
      <c r="C379" s="14">
        <v>41040</v>
      </c>
      <c r="D379">
        <v>41119</v>
      </c>
      <c r="E379" t="s">
        <v>1619</v>
      </c>
      <c r="F379" t="s">
        <v>1554</v>
      </c>
      <c r="G379" t="s">
        <v>1933</v>
      </c>
      <c r="H379" s="86" t="s">
        <v>503</v>
      </c>
      <c r="I379" s="86">
        <v>41056</v>
      </c>
      <c r="J379" t="s">
        <v>3334</v>
      </c>
      <c r="K379" t="s">
        <v>3335</v>
      </c>
      <c r="L379" t="s">
        <v>3336</v>
      </c>
      <c r="M379" s="86" t="s">
        <v>503</v>
      </c>
      <c r="N379" s="86" t="s">
        <v>503</v>
      </c>
      <c r="O379" s="86" t="s">
        <v>503</v>
      </c>
      <c r="P379" s="85" t="s">
        <v>503</v>
      </c>
      <c r="Q379" s="86" t="s">
        <v>503</v>
      </c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1553</v>
      </c>
      <c r="F380" t="s">
        <v>1554</v>
      </c>
      <c r="G380" t="s">
        <v>1933</v>
      </c>
      <c r="H380" s="86" t="s">
        <v>3528</v>
      </c>
      <c r="I380" s="86">
        <v>41087</v>
      </c>
      <c r="J380" t="s">
        <v>3337</v>
      </c>
      <c r="K380" t="s">
        <v>3338</v>
      </c>
      <c r="L380" t="s">
        <v>3339</v>
      </c>
      <c r="M380" s="86" t="s">
        <v>4928</v>
      </c>
      <c r="N380" s="86" t="s">
        <v>4929</v>
      </c>
      <c r="O380" s="86">
        <v>41087</v>
      </c>
      <c r="P380" s="85" t="s">
        <v>503</v>
      </c>
      <c r="Q380" s="86" t="s">
        <v>503</v>
      </c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1553</v>
      </c>
      <c r="F381" t="s">
        <v>1554</v>
      </c>
      <c r="G381" t="s">
        <v>1933</v>
      </c>
      <c r="H381" s="86" t="s">
        <v>3529</v>
      </c>
      <c r="I381" s="86">
        <v>41081</v>
      </c>
      <c r="J381" t="s">
        <v>3340</v>
      </c>
      <c r="K381" t="s">
        <v>3341</v>
      </c>
      <c r="L381" t="s">
        <v>3342</v>
      </c>
      <c r="M381" s="86" t="s">
        <v>4763</v>
      </c>
      <c r="N381" s="86" t="s">
        <v>4764</v>
      </c>
      <c r="O381" s="86">
        <v>41082</v>
      </c>
      <c r="P381" s="85" t="s">
        <v>503</v>
      </c>
      <c r="Q381" s="86" t="s">
        <v>503</v>
      </c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1619</v>
      </c>
      <c r="F382" t="s">
        <v>1554</v>
      </c>
      <c r="G382" t="s">
        <v>1933</v>
      </c>
      <c r="H382" s="86" t="s">
        <v>3530</v>
      </c>
      <c r="I382" s="86">
        <v>41087</v>
      </c>
      <c r="J382" t="s">
        <v>3343</v>
      </c>
      <c r="K382" t="s">
        <v>3344</v>
      </c>
      <c r="L382" t="s">
        <v>3345</v>
      </c>
      <c r="M382" s="86" t="s">
        <v>4930</v>
      </c>
      <c r="N382" s="86" t="s">
        <v>1571</v>
      </c>
      <c r="O382" s="86" t="s">
        <v>503</v>
      </c>
      <c r="P382" s="85" t="s">
        <v>503</v>
      </c>
      <c r="Q382" s="86" t="s">
        <v>503</v>
      </c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1619</v>
      </c>
      <c r="F383" t="s">
        <v>1554</v>
      </c>
      <c r="G383" t="s">
        <v>1933</v>
      </c>
      <c r="H383" s="86" t="s">
        <v>3678</v>
      </c>
      <c r="I383" s="86">
        <v>41088</v>
      </c>
      <c r="J383" t="s">
        <v>3346</v>
      </c>
      <c r="K383" t="s">
        <v>3347</v>
      </c>
      <c r="L383" t="s">
        <v>3348</v>
      </c>
      <c r="M383" s="86" t="s">
        <v>503</v>
      </c>
      <c r="N383" s="86" t="s">
        <v>503</v>
      </c>
      <c r="O383" s="86" t="s">
        <v>503</v>
      </c>
      <c r="P383" s="85" t="s">
        <v>503</v>
      </c>
      <c r="Q383" s="86" t="s">
        <v>503</v>
      </c>
    </row>
    <row r="384" spans="1:17" ht="18" customHeight="1">
      <c r="A384">
        <v>3466</v>
      </c>
      <c r="B384">
        <v>3466</v>
      </c>
      <c r="C384" s="14">
        <v>41040</v>
      </c>
      <c r="D384">
        <v>41085</v>
      </c>
      <c r="E384" t="s">
        <v>1562</v>
      </c>
      <c r="F384" t="s">
        <v>1554</v>
      </c>
      <c r="G384" t="s">
        <v>1933</v>
      </c>
      <c r="H384" s="86" t="s">
        <v>503</v>
      </c>
      <c r="I384" s="86">
        <v>41088</v>
      </c>
      <c r="J384" t="s">
        <v>3349</v>
      </c>
      <c r="K384" t="s">
        <v>3350</v>
      </c>
      <c r="L384" t="s">
        <v>3351</v>
      </c>
      <c r="M384" s="86" t="s">
        <v>503</v>
      </c>
      <c r="N384" s="86" t="s">
        <v>503</v>
      </c>
      <c r="O384" s="86" t="s">
        <v>503</v>
      </c>
      <c r="P384" s="85" t="s">
        <v>3357</v>
      </c>
      <c r="Q384" s="86" t="s">
        <v>503</v>
      </c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1619</v>
      </c>
      <c r="F385" t="s">
        <v>1554</v>
      </c>
      <c r="G385" t="s">
        <v>1933</v>
      </c>
      <c r="H385" s="86" t="s">
        <v>3679</v>
      </c>
      <c r="I385" s="86" t="s">
        <v>503</v>
      </c>
      <c r="J385" t="s">
        <v>3352</v>
      </c>
      <c r="K385" t="s">
        <v>3353</v>
      </c>
      <c r="L385" t="s">
        <v>3354</v>
      </c>
      <c r="M385" s="86" t="s">
        <v>503</v>
      </c>
      <c r="N385" s="86" t="s">
        <v>503</v>
      </c>
      <c r="O385" s="86" t="s">
        <v>503</v>
      </c>
      <c r="P385" s="85" t="s">
        <v>503</v>
      </c>
      <c r="Q385" s="86" t="s">
        <v>503</v>
      </c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1553</v>
      </c>
      <c r="F386" t="s">
        <v>1798</v>
      </c>
      <c r="G386" t="s">
        <v>206</v>
      </c>
      <c r="H386" s="86" t="s">
        <v>4861</v>
      </c>
      <c r="I386" s="86">
        <v>41087</v>
      </c>
      <c r="J386" t="s">
        <v>3358</v>
      </c>
      <c r="K386" t="s">
        <v>3359</v>
      </c>
      <c r="L386" t="s">
        <v>3360</v>
      </c>
      <c r="M386" s="86" t="s">
        <v>4931</v>
      </c>
      <c r="N386" s="86" t="s">
        <v>4528</v>
      </c>
      <c r="O386" s="86">
        <v>41087</v>
      </c>
      <c r="P386" s="85" t="s">
        <v>503</v>
      </c>
      <c r="Q386" s="86" t="s">
        <v>503</v>
      </c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1562</v>
      </c>
      <c r="F387" t="s">
        <v>1554</v>
      </c>
      <c r="G387" t="s">
        <v>1389</v>
      </c>
      <c r="H387" s="86" t="s">
        <v>503</v>
      </c>
      <c r="I387" s="86" t="s">
        <v>503</v>
      </c>
      <c r="J387" t="s">
        <v>3361</v>
      </c>
      <c r="K387" t="s">
        <v>3362</v>
      </c>
      <c r="L387" t="s">
        <v>3363</v>
      </c>
      <c r="M387" s="86" t="s">
        <v>503</v>
      </c>
      <c r="N387" s="86" t="s">
        <v>503</v>
      </c>
      <c r="O387" s="86" t="s">
        <v>503</v>
      </c>
      <c r="P387" s="85" t="s">
        <v>3662</v>
      </c>
      <c r="Q387" s="86" t="s">
        <v>503</v>
      </c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1562</v>
      </c>
      <c r="F388" t="s">
        <v>1554</v>
      </c>
      <c r="G388" t="s">
        <v>1389</v>
      </c>
      <c r="H388" s="86" t="s">
        <v>503</v>
      </c>
      <c r="I388" s="86" t="s">
        <v>503</v>
      </c>
      <c r="J388" t="s">
        <v>3364</v>
      </c>
      <c r="K388" t="s">
        <v>3365</v>
      </c>
      <c r="L388" t="s">
        <v>3363</v>
      </c>
      <c r="M388" s="86" t="s">
        <v>503</v>
      </c>
      <c r="N388" s="86" t="s">
        <v>503</v>
      </c>
      <c r="O388" s="86" t="s">
        <v>503</v>
      </c>
      <c r="P388" s="85" t="s">
        <v>3680</v>
      </c>
      <c r="Q388" s="86" t="s">
        <v>503</v>
      </c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1562</v>
      </c>
      <c r="F389" t="s">
        <v>1554</v>
      </c>
      <c r="G389" t="s">
        <v>1389</v>
      </c>
      <c r="H389" s="86" t="s">
        <v>503</v>
      </c>
      <c r="I389" s="86" t="s">
        <v>503</v>
      </c>
      <c r="J389" t="s">
        <v>3366</v>
      </c>
      <c r="K389" t="s">
        <v>3367</v>
      </c>
      <c r="L389" t="s">
        <v>3363</v>
      </c>
      <c r="M389" s="86" t="s">
        <v>503</v>
      </c>
      <c r="N389" s="86" t="s">
        <v>503</v>
      </c>
      <c r="O389" s="86" t="s">
        <v>503</v>
      </c>
      <c r="P389" s="85" t="s">
        <v>3663</v>
      </c>
      <c r="Q389" s="86" t="s">
        <v>503</v>
      </c>
    </row>
    <row r="390" spans="1:17" ht="18" customHeight="1">
      <c r="A390">
        <v>3513</v>
      </c>
      <c r="B390">
        <v>3513</v>
      </c>
      <c r="C390" s="14">
        <v>41044</v>
      </c>
      <c r="D390">
        <v>41089</v>
      </c>
      <c r="E390" t="s">
        <v>1562</v>
      </c>
      <c r="F390" t="s">
        <v>1554</v>
      </c>
      <c r="G390" t="s">
        <v>3368</v>
      </c>
      <c r="H390" s="86" t="s">
        <v>503</v>
      </c>
      <c r="I390" s="86" t="s">
        <v>503</v>
      </c>
      <c r="J390" t="s">
        <v>3369</v>
      </c>
      <c r="K390" t="s">
        <v>3370</v>
      </c>
      <c r="L390" t="s">
        <v>3371</v>
      </c>
      <c r="M390" s="86" t="s">
        <v>503</v>
      </c>
      <c r="N390" s="86" t="s">
        <v>503</v>
      </c>
      <c r="O390" s="86" t="s">
        <v>503</v>
      </c>
      <c r="P390" s="85" t="s">
        <v>2367</v>
      </c>
      <c r="Q390" s="86" t="s">
        <v>503</v>
      </c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1709</v>
      </c>
      <c r="F391" t="s">
        <v>1798</v>
      </c>
      <c r="G391" t="s">
        <v>2063</v>
      </c>
      <c r="H391" s="86" t="s">
        <v>503</v>
      </c>
      <c r="I391" s="86" t="s">
        <v>503</v>
      </c>
      <c r="J391" t="s">
        <v>3372</v>
      </c>
      <c r="K391" t="s">
        <v>3373</v>
      </c>
      <c r="L391" t="s">
        <v>3374</v>
      </c>
      <c r="M391" s="86" t="s">
        <v>503</v>
      </c>
      <c r="N391" s="86" t="s">
        <v>503</v>
      </c>
      <c r="O391" s="86" t="s">
        <v>503</v>
      </c>
      <c r="P391" s="85" t="s">
        <v>503</v>
      </c>
      <c r="Q391" s="86" t="s">
        <v>503</v>
      </c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1709</v>
      </c>
      <c r="F392" t="s">
        <v>1798</v>
      </c>
      <c r="G392" t="s">
        <v>206</v>
      </c>
      <c r="H392" s="86" t="s">
        <v>503</v>
      </c>
      <c r="I392" s="86" t="s">
        <v>503</v>
      </c>
      <c r="J392" t="s">
        <v>3375</v>
      </c>
      <c r="K392" t="s">
        <v>3376</v>
      </c>
      <c r="L392" t="s">
        <v>3377</v>
      </c>
      <c r="M392" s="86" t="s">
        <v>503</v>
      </c>
      <c r="N392" s="86" t="s">
        <v>503</v>
      </c>
      <c r="O392" s="86" t="s">
        <v>503</v>
      </c>
      <c r="P392" s="85" t="s">
        <v>503</v>
      </c>
      <c r="Q392" s="86" t="s">
        <v>503</v>
      </c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1553</v>
      </c>
      <c r="F393" t="s">
        <v>1798</v>
      </c>
      <c r="G393" t="s">
        <v>3378</v>
      </c>
      <c r="H393" s="86" t="s">
        <v>3808</v>
      </c>
      <c r="I393" s="86">
        <v>41053</v>
      </c>
      <c r="J393" t="s">
        <v>3379</v>
      </c>
      <c r="K393" t="s">
        <v>3380</v>
      </c>
      <c r="L393" t="s">
        <v>3381</v>
      </c>
      <c r="M393" s="86" t="s">
        <v>3809</v>
      </c>
      <c r="N393" s="86" t="s">
        <v>1828</v>
      </c>
      <c r="O393" s="86">
        <v>41053</v>
      </c>
      <c r="P393" s="85" t="s">
        <v>503</v>
      </c>
      <c r="Q393" s="86" t="s">
        <v>503</v>
      </c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1553</v>
      </c>
      <c r="F394" t="s">
        <v>1798</v>
      </c>
      <c r="G394" t="s">
        <v>3378</v>
      </c>
      <c r="H394" s="86" t="s">
        <v>4277</v>
      </c>
      <c r="I394" s="86">
        <v>41078</v>
      </c>
      <c r="J394" t="s">
        <v>3382</v>
      </c>
      <c r="K394" t="s">
        <v>3383</v>
      </c>
      <c r="L394" t="s">
        <v>3384</v>
      </c>
      <c r="M394" s="86" t="s">
        <v>4527</v>
      </c>
      <c r="N394" s="86" t="s">
        <v>4528</v>
      </c>
      <c r="O394" s="86">
        <v>41079</v>
      </c>
      <c r="P394" s="85" t="s">
        <v>503</v>
      </c>
      <c r="Q394" s="86" t="s">
        <v>503</v>
      </c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1553</v>
      </c>
      <c r="F395" t="s">
        <v>1798</v>
      </c>
      <c r="G395" t="s">
        <v>3378</v>
      </c>
      <c r="H395" s="86" t="s">
        <v>4278</v>
      </c>
      <c r="I395" s="86">
        <v>41078</v>
      </c>
      <c r="J395" t="s">
        <v>3385</v>
      </c>
      <c r="K395" t="s">
        <v>3386</v>
      </c>
      <c r="L395" t="s">
        <v>3387</v>
      </c>
      <c r="M395" s="86" t="s">
        <v>4279</v>
      </c>
      <c r="N395" s="86" t="s">
        <v>1828</v>
      </c>
      <c r="O395" s="86">
        <v>41079</v>
      </c>
      <c r="P395" s="85" t="s">
        <v>503</v>
      </c>
      <c r="Q395" s="86" t="s">
        <v>503</v>
      </c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1562</v>
      </c>
      <c r="F396" t="s">
        <v>1554</v>
      </c>
      <c r="G396" t="s">
        <v>3388</v>
      </c>
      <c r="H396" s="86" t="s">
        <v>503</v>
      </c>
      <c r="I396" s="86" t="s">
        <v>503</v>
      </c>
      <c r="J396" t="s">
        <v>3389</v>
      </c>
      <c r="K396" t="s">
        <v>3390</v>
      </c>
      <c r="L396" t="s">
        <v>3391</v>
      </c>
      <c r="M396" s="86" t="s">
        <v>503</v>
      </c>
      <c r="N396" s="86" t="s">
        <v>503</v>
      </c>
      <c r="O396" s="86" t="s">
        <v>503</v>
      </c>
      <c r="P396" s="85" t="s">
        <v>2367</v>
      </c>
      <c r="Q396" s="86" t="s">
        <v>503</v>
      </c>
    </row>
    <row r="397" spans="1:17" ht="18" customHeight="1">
      <c r="A397">
        <v>3507</v>
      </c>
      <c r="B397">
        <v>3507</v>
      </c>
      <c r="C397" s="14">
        <v>41044</v>
      </c>
      <c r="D397">
        <v>41089</v>
      </c>
      <c r="E397" t="s">
        <v>1562</v>
      </c>
      <c r="F397" t="s">
        <v>1554</v>
      </c>
      <c r="G397" t="s">
        <v>2808</v>
      </c>
      <c r="H397" s="86" t="s">
        <v>503</v>
      </c>
      <c r="I397" s="86" t="s">
        <v>503</v>
      </c>
      <c r="J397" t="s">
        <v>3392</v>
      </c>
      <c r="K397" t="s">
        <v>2810</v>
      </c>
      <c r="L397" t="s">
        <v>2811</v>
      </c>
      <c r="M397" s="86" t="s">
        <v>503</v>
      </c>
      <c r="N397" s="86" t="s">
        <v>503</v>
      </c>
      <c r="O397" s="86" t="s">
        <v>503</v>
      </c>
      <c r="P397" s="85" t="s">
        <v>3680</v>
      </c>
      <c r="Q397" s="86" t="s">
        <v>503</v>
      </c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1553</v>
      </c>
      <c r="F398" t="s">
        <v>1554</v>
      </c>
      <c r="G398" t="s">
        <v>2063</v>
      </c>
      <c r="H398" s="86" t="s">
        <v>3686</v>
      </c>
      <c r="I398" s="86">
        <v>41051</v>
      </c>
      <c r="J398" t="s">
        <v>3393</v>
      </c>
      <c r="K398" t="s">
        <v>3394</v>
      </c>
      <c r="L398" t="s">
        <v>3374</v>
      </c>
      <c r="M398" s="86" t="s">
        <v>3691</v>
      </c>
      <c r="N398" s="86" t="s">
        <v>2337</v>
      </c>
      <c r="O398" s="86">
        <v>41053</v>
      </c>
      <c r="P398" s="85" t="s">
        <v>503</v>
      </c>
      <c r="Q398" s="86" t="s">
        <v>503</v>
      </c>
    </row>
    <row r="399" spans="1:17" ht="18" customHeight="1">
      <c r="A399">
        <v>3509</v>
      </c>
      <c r="B399">
        <v>3509</v>
      </c>
      <c r="C399" s="14">
        <v>41044</v>
      </c>
      <c r="D399">
        <v>41117</v>
      </c>
      <c r="E399" t="s">
        <v>1709</v>
      </c>
      <c r="F399" t="s">
        <v>1554</v>
      </c>
      <c r="G399" t="s">
        <v>2063</v>
      </c>
      <c r="H399" s="86" t="s">
        <v>503</v>
      </c>
      <c r="I399" s="86" t="s">
        <v>503</v>
      </c>
      <c r="J399" t="s">
        <v>3395</v>
      </c>
      <c r="K399" t="s">
        <v>3396</v>
      </c>
      <c r="L399" t="s">
        <v>3397</v>
      </c>
      <c r="M399" s="86" t="s">
        <v>503</v>
      </c>
      <c r="N399" s="86" t="s">
        <v>503</v>
      </c>
      <c r="O399" s="86" t="s">
        <v>503</v>
      </c>
      <c r="P399" s="85" t="s">
        <v>4765</v>
      </c>
      <c r="Q399" s="86" t="s">
        <v>503</v>
      </c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1562</v>
      </c>
      <c r="F400" t="s">
        <v>1554</v>
      </c>
      <c r="G400" t="s">
        <v>3388</v>
      </c>
      <c r="H400" s="86" t="s">
        <v>503</v>
      </c>
      <c r="I400" s="86" t="s">
        <v>503</v>
      </c>
      <c r="J400" t="s">
        <v>3398</v>
      </c>
      <c r="K400" t="s">
        <v>3522</v>
      </c>
      <c r="L400" t="s">
        <v>3399</v>
      </c>
      <c r="M400" s="86" t="s">
        <v>503</v>
      </c>
      <c r="N400" s="86" t="s">
        <v>503</v>
      </c>
      <c r="O400" s="86" t="s">
        <v>503</v>
      </c>
      <c r="P400" s="85" t="s">
        <v>2367</v>
      </c>
      <c r="Q400" s="86" t="s">
        <v>503</v>
      </c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1562</v>
      </c>
      <c r="F401" t="s">
        <v>1554</v>
      </c>
      <c r="G401" t="s">
        <v>3388</v>
      </c>
      <c r="H401" s="86" t="s">
        <v>503</v>
      </c>
      <c r="I401" s="86" t="s">
        <v>503</v>
      </c>
      <c r="J401" t="s">
        <v>3400</v>
      </c>
      <c r="K401" t="s">
        <v>3401</v>
      </c>
      <c r="L401" t="s">
        <v>3402</v>
      </c>
      <c r="M401" s="86" t="s">
        <v>503</v>
      </c>
      <c r="N401" s="86" t="s">
        <v>503</v>
      </c>
      <c r="O401" s="86" t="s">
        <v>503</v>
      </c>
      <c r="P401" s="85" t="s">
        <v>3681</v>
      </c>
      <c r="Q401" s="86" t="s">
        <v>503</v>
      </c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1553</v>
      </c>
      <c r="F402" t="s">
        <v>1554</v>
      </c>
      <c r="G402" t="s">
        <v>3118</v>
      </c>
      <c r="H402" s="86" t="s">
        <v>3822</v>
      </c>
      <c r="I402" s="86">
        <v>41059</v>
      </c>
      <c r="J402" t="s">
        <v>3403</v>
      </c>
      <c r="K402" t="s">
        <v>3404</v>
      </c>
      <c r="L402" t="s">
        <v>3405</v>
      </c>
      <c r="M402" s="86" t="s">
        <v>4045</v>
      </c>
      <c r="N402" s="86" t="s">
        <v>2505</v>
      </c>
      <c r="O402" s="86">
        <v>41060</v>
      </c>
      <c r="P402" s="85" t="s">
        <v>3681</v>
      </c>
      <c r="Q402" s="86" t="s">
        <v>503</v>
      </c>
    </row>
    <row r="403" spans="1:17" ht="18" customHeight="1">
      <c r="A403">
        <v>3515</v>
      </c>
      <c r="B403">
        <v>3515</v>
      </c>
      <c r="C403" s="14">
        <v>41044</v>
      </c>
      <c r="D403">
        <v>41089</v>
      </c>
      <c r="E403" t="s">
        <v>1562</v>
      </c>
      <c r="F403" t="s">
        <v>1554</v>
      </c>
      <c r="G403" t="s">
        <v>3118</v>
      </c>
      <c r="H403" s="86" t="s">
        <v>503</v>
      </c>
      <c r="I403" s="86" t="s">
        <v>503</v>
      </c>
      <c r="J403" t="s">
        <v>3406</v>
      </c>
      <c r="K403" t="s">
        <v>3407</v>
      </c>
      <c r="L403" t="s">
        <v>3408</v>
      </c>
      <c r="M403" s="86" t="s">
        <v>503</v>
      </c>
      <c r="N403" s="86" t="s">
        <v>503</v>
      </c>
      <c r="O403" s="86" t="s">
        <v>503</v>
      </c>
      <c r="P403" s="85" t="s">
        <v>4573</v>
      </c>
      <c r="Q403" s="86" t="s">
        <v>503</v>
      </c>
    </row>
    <row r="404" spans="1:17" ht="18" customHeight="1">
      <c r="A404">
        <v>3514</v>
      </c>
      <c r="B404">
        <v>3514</v>
      </c>
      <c r="C404" s="14">
        <v>41044</v>
      </c>
      <c r="D404">
        <v>41089</v>
      </c>
      <c r="E404" t="s">
        <v>1562</v>
      </c>
      <c r="F404" t="s">
        <v>1554</v>
      </c>
      <c r="G404" t="s">
        <v>3368</v>
      </c>
      <c r="H404" s="86" t="s">
        <v>503</v>
      </c>
      <c r="I404" s="86" t="s">
        <v>503</v>
      </c>
      <c r="J404" t="s">
        <v>3409</v>
      </c>
      <c r="K404" t="s">
        <v>3410</v>
      </c>
      <c r="L404" t="s">
        <v>3411</v>
      </c>
      <c r="M404" s="86" t="s">
        <v>503</v>
      </c>
      <c r="N404" s="86" t="s">
        <v>503</v>
      </c>
      <c r="O404" s="86" t="s">
        <v>503</v>
      </c>
      <c r="P404" s="85" t="s">
        <v>2367</v>
      </c>
      <c r="Q404" s="86" t="s">
        <v>503</v>
      </c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1562</v>
      </c>
      <c r="F405" t="s">
        <v>1554</v>
      </c>
      <c r="G405" t="s">
        <v>1389</v>
      </c>
      <c r="H405" s="86" t="s">
        <v>503</v>
      </c>
      <c r="I405" s="86" t="s">
        <v>503</v>
      </c>
      <c r="J405" t="s">
        <v>3412</v>
      </c>
      <c r="K405" t="s">
        <v>3413</v>
      </c>
      <c r="L405" t="s">
        <v>3363</v>
      </c>
      <c r="M405" s="86" t="s">
        <v>503</v>
      </c>
      <c r="N405" s="86" t="s">
        <v>503</v>
      </c>
      <c r="O405" s="86" t="s">
        <v>503</v>
      </c>
      <c r="P405" s="85" t="s">
        <v>3682</v>
      </c>
      <c r="Q405" s="86" t="s">
        <v>503</v>
      </c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1562</v>
      </c>
      <c r="F406" t="s">
        <v>1554</v>
      </c>
      <c r="G406" t="s">
        <v>3414</v>
      </c>
      <c r="H406" s="86" t="s">
        <v>503</v>
      </c>
      <c r="I406" s="86" t="s">
        <v>503</v>
      </c>
      <c r="J406" t="s">
        <v>3415</v>
      </c>
      <c r="K406" t="s">
        <v>3416</v>
      </c>
      <c r="L406" t="s">
        <v>3417</v>
      </c>
      <c r="M406" s="86" t="s">
        <v>503</v>
      </c>
      <c r="N406" s="86" t="s">
        <v>503</v>
      </c>
      <c r="O406" s="86" t="s">
        <v>503</v>
      </c>
      <c r="P406" s="85" t="s">
        <v>2367</v>
      </c>
      <c r="Q406" s="86" t="s">
        <v>503</v>
      </c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1553</v>
      </c>
      <c r="F407" t="s">
        <v>1554</v>
      </c>
      <c r="G407" t="s">
        <v>3414</v>
      </c>
      <c r="H407" s="86" t="s">
        <v>3687</v>
      </c>
      <c r="I407" s="86">
        <v>41052</v>
      </c>
      <c r="J407" t="s">
        <v>3418</v>
      </c>
      <c r="K407" t="s">
        <v>3419</v>
      </c>
      <c r="L407" t="s">
        <v>3420</v>
      </c>
      <c r="M407" s="86" t="s">
        <v>3810</v>
      </c>
      <c r="N407" s="86" t="s">
        <v>3811</v>
      </c>
      <c r="O407" s="86">
        <v>41054</v>
      </c>
      <c r="P407" s="85" t="s">
        <v>503</v>
      </c>
      <c r="Q407" s="86" t="s">
        <v>503</v>
      </c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1562</v>
      </c>
      <c r="F408" t="s">
        <v>1554</v>
      </c>
      <c r="G408" t="s">
        <v>3414</v>
      </c>
      <c r="H408" s="86" t="s">
        <v>503</v>
      </c>
      <c r="I408" s="86" t="s">
        <v>503</v>
      </c>
      <c r="J408" t="s">
        <v>3421</v>
      </c>
      <c r="K408" t="s">
        <v>3422</v>
      </c>
      <c r="L408" t="s">
        <v>3423</v>
      </c>
      <c r="M408" s="86" t="s">
        <v>503</v>
      </c>
      <c r="N408" s="86" t="s">
        <v>503</v>
      </c>
      <c r="O408" s="86" t="s">
        <v>503</v>
      </c>
      <c r="P408" s="85" t="s">
        <v>3680</v>
      </c>
      <c r="Q408" s="86" t="s">
        <v>503</v>
      </c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1553</v>
      </c>
      <c r="F409" t="s">
        <v>1554</v>
      </c>
      <c r="G409" t="s">
        <v>3414</v>
      </c>
      <c r="H409" s="86" t="s">
        <v>3688</v>
      </c>
      <c r="I409" s="86">
        <v>41057</v>
      </c>
      <c r="J409" t="s">
        <v>3424</v>
      </c>
      <c r="K409" t="s">
        <v>3425</v>
      </c>
      <c r="L409" t="s">
        <v>3426</v>
      </c>
      <c r="M409" s="86" t="s">
        <v>3843</v>
      </c>
      <c r="N409" s="86" t="s">
        <v>2941</v>
      </c>
      <c r="O409" s="86">
        <v>41057</v>
      </c>
      <c r="P409" s="85" t="s">
        <v>503</v>
      </c>
      <c r="Q409" s="86" t="s">
        <v>503</v>
      </c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1553</v>
      </c>
      <c r="F410" t="s">
        <v>1554</v>
      </c>
      <c r="G410" t="s">
        <v>3414</v>
      </c>
      <c r="H410" s="86" t="s">
        <v>3689</v>
      </c>
      <c r="I410" s="86">
        <v>41059</v>
      </c>
      <c r="J410" t="s">
        <v>3427</v>
      </c>
      <c r="K410" t="s">
        <v>3428</v>
      </c>
      <c r="L410" t="s">
        <v>3429</v>
      </c>
      <c r="M410" s="86" t="s">
        <v>4046</v>
      </c>
      <c r="N410" s="86" t="s">
        <v>2941</v>
      </c>
      <c r="O410" s="86">
        <v>41060</v>
      </c>
      <c r="P410" s="85" t="s">
        <v>503</v>
      </c>
      <c r="Q410" s="86" t="s">
        <v>503</v>
      </c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1553</v>
      </c>
      <c r="F411" t="s">
        <v>1554</v>
      </c>
      <c r="G411" t="s">
        <v>2544</v>
      </c>
      <c r="H411" s="86" t="s">
        <v>3690</v>
      </c>
      <c r="I411" s="86">
        <v>41057</v>
      </c>
      <c r="J411" t="s">
        <v>3430</v>
      </c>
      <c r="K411" t="s">
        <v>3431</v>
      </c>
      <c r="L411" t="s">
        <v>3432</v>
      </c>
      <c r="M411" s="86" t="s">
        <v>3839</v>
      </c>
      <c r="N411" s="86" t="s">
        <v>2505</v>
      </c>
      <c r="O411" s="86">
        <v>41057</v>
      </c>
      <c r="P411" s="85" t="s">
        <v>503</v>
      </c>
      <c r="Q411" s="86" t="s">
        <v>503</v>
      </c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1553</v>
      </c>
      <c r="F412" t="s">
        <v>1798</v>
      </c>
      <c r="G412" t="s">
        <v>3433</v>
      </c>
      <c r="H412" s="86" t="s">
        <v>4862</v>
      </c>
      <c r="I412" s="86">
        <v>41086</v>
      </c>
      <c r="J412" t="s">
        <v>3434</v>
      </c>
      <c r="K412" t="s">
        <v>3435</v>
      </c>
      <c r="L412" t="s">
        <v>3436</v>
      </c>
      <c r="M412" s="86" t="s">
        <v>4863</v>
      </c>
      <c r="N412" s="86" t="s">
        <v>1828</v>
      </c>
      <c r="O412" s="86">
        <v>41087</v>
      </c>
      <c r="P412" s="85" t="s">
        <v>503</v>
      </c>
      <c r="Q412" s="86" t="s">
        <v>503</v>
      </c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1619</v>
      </c>
      <c r="F413" t="s">
        <v>1798</v>
      </c>
      <c r="G413" t="s">
        <v>3433</v>
      </c>
      <c r="H413" s="86" t="s">
        <v>4864</v>
      </c>
      <c r="I413" s="86">
        <v>41086</v>
      </c>
      <c r="J413" t="s">
        <v>3437</v>
      </c>
      <c r="K413" t="s">
        <v>3438</v>
      </c>
      <c r="L413" t="s">
        <v>3436</v>
      </c>
      <c r="M413" s="86" t="s">
        <v>4932</v>
      </c>
      <c r="N413" s="86" t="s">
        <v>4933</v>
      </c>
      <c r="O413" s="86" t="s">
        <v>503</v>
      </c>
      <c r="P413" s="85" t="s">
        <v>503</v>
      </c>
      <c r="Q413" s="86" t="s">
        <v>503</v>
      </c>
    </row>
    <row r="414" spans="1:17" ht="18" customHeight="1">
      <c r="A414">
        <v>3499</v>
      </c>
      <c r="B414">
        <v>3499</v>
      </c>
      <c r="C414" s="14">
        <v>41044</v>
      </c>
      <c r="D414">
        <v>41089</v>
      </c>
      <c r="E414" t="s">
        <v>1709</v>
      </c>
      <c r="F414" t="s">
        <v>1798</v>
      </c>
      <c r="G414" t="s">
        <v>1020</v>
      </c>
      <c r="H414" s="86" t="s">
        <v>503</v>
      </c>
      <c r="I414" s="86" t="s">
        <v>503</v>
      </c>
      <c r="J414" t="s">
        <v>4870</v>
      </c>
      <c r="K414" t="s">
        <v>4871</v>
      </c>
      <c r="L414" t="s">
        <v>4872</v>
      </c>
      <c r="M414" s="86" t="s">
        <v>503</v>
      </c>
      <c r="N414" s="86" t="s">
        <v>503</v>
      </c>
      <c r="O414" s="86" t="s">
        <v>503</v>
      </c>
      <c r="P414" s="85" t="s">
        <v>503</v>
      </c>
      <c r="Q414" s="86" t="s">
        <v>503</v>
      </c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1553</v>
      </c>
      <c r="F415" t="s">
        <v>1798</v>
      </c>
      <c r="G415" t="s">
        <v>206</v>
      </c>
      <c r="H415" s="86" t="s">
        <v>4865</v>
      </c>
      <c r="I415" s="86">
        <v>41087</v>
      </c>
      <c r="J415" t="s">
        <v>3439</v>
      </c>
      <c r="K415" t="s">
        <v>3440</v>
      </c>
      <c r="L415" t="s">
        <v>4766</v>
      </c>
      <c r="M415" s="86" t="s">
        <v>4934</v>
      </c>
      <c r="N415" s="86" t="s">
        <v>1828</v>
      </c>
      <c r="O415" s="86">
        <v>41087</v>
      </c>
      <c r="P415" s="85" t="s">
        <v>503</v>
      </c>
      <c r="Q415" s="86" t="s">
        <v>503</v>
      </c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1619</v>
      </c>
      <c r="F416" t="s">
        <v>1554</v>
      </c>
      <c r="G416" t="s">
        <v>1933</v>
      </c>
      <c r="H416" s="86" t="s">
        <v>503</v>
      </c>
      <c r="I416" s="86" t="s">
        <v>503</v>
      </c>
      <c r="J416" t="s">
        <v>3441</v>
      </c>
      <c r="K416" t="s">
        <v>3442</v>
      </c>
      <c r="L416" t="s">
        <v>3443</v>
      </c>
      <c r="M416" s="86" t="s">
        <v>503</v>
      </c>
      <c r="N416" s="86" t="s">
        <v>503</v>
      </c>
      <c r="O416" s="86" t="s">
        <v>503</v>
      </c>
      <c r="P416" s="85" t="s">
        <v>503</v>
      </c>
      <c r="Q416" s="86" t="s">
        <v>503</v>
      </c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1619</v>
      </c>
      <c r="F417" t="s">
        <v>1554</v>
      </c>
      <c r="G417" t="s">
        <v>3466</v>
      </c>
      <c r="H417" s="86" t="s">
        <v>503</v>
      </c>
      <c r="I417" s="86" t="s">
        <v>503</v>
      </c>
      <c r="J417" t="s">
        <v>3467</v>
      </c>
      <c r="K417" t="s">
        <v>3468</v>
      </c>
      <c r="L417" t="s">
        <v>3469</v>
      </c>
      <c r="M417" s="86" t="s">
        <v>503</v>
      </c>
      <c r="N417" s="86" t="s">
        <v>503</v>
      </c>
      <c r="O417" s="86" t="s">
        <v>503</v>
      </c>
      <c r="P417" s="85" t="s">
        <v>503</v>
      </c>
      <c r="Q417" s="86" t="s">
        <v>503</v>
      </c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1562</v>
      </c>
      <c r="F418" t="s">
        <v>1554</v>
      </c>
      <c r="G418" t="s">
        <v>1389</v>
      </c>
      <c r="H418" s="86" t="s">
        <v>503</v>
      </c>
      <c r="I418" s="86" t="s">
        <v>503</v>
      </c>
      <c r="J418" t="s">
        <v>3470</v>
      </c>
      <c r="K418" t="s">
        <v>3471</v>
      </c>
      <c r="L418" t="s">
        <v>3363</v>
      </c>
      <c r="M418" s="86" t="s">
        <v>503</v>
      </c>
      <c r="N418" s="86" t="s">
        <v>503</v>
      </c>
      <c r="O418" s="86" t="s">
        <v>503</v>
      </c>
      <c r="P418" s="85" t="s">
        <v>3683</v>
      </c>
      <c r="Q418" s="86" t="s">
        <v>503</v>
      </c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1562</v>
      </c>
      <c r="F419" t="s">
        <v>1554</v>
      </c>
      <c r="G419" t="s">
        <v>3278</v>
      </c>
      <c r="H419" s="86" t="s">
        <v>503</v>
      </c>
      <c r="I419" s="86" t="s">
        <v>503</v>
      </c>
      <c r="J419" t="s">
        <v>3472</v>
      </c>
      <c r="K419" t="s">
        <v>3473</v>
      </c>
      <c r="L419" t="s">
        <v>3474</v>
      </c>
      <c r="M419" s="86" t="s">
        <v>503</v>
      </c>
      <c r="N419" s="86" t="s">
        <v>503</v>
      </c>
      <c r="O419" s="86" t="s">
        <v>503</v>
      </c>
      <c r="P419" s="85" t="s">
        <v>2367</v>
      </c>
      <c r="Q419" s="86" t="s">
        <v>503</v>
      </c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1619</v>
      </c>
      <c r="F420" t="s">
        <v>1554</v>
      </c>
      <c r="G420" t="s">
        <v>1389</v>
      </c>
      <c r="H420" s="86" t="s">
        <v>503</v>
      </c>
      <c r="I420" s="86">
        <v>41088</v>
      </c>
      <c r="J420" t="s">
        <v>3475</v>
      </c>
      <c r="K420" t="s">
        <v>3476</v>
      </c>
      <c r="L420" t="s">
        <v>3363</v>
      </c>
      <c r="M420" s="86" t="s">
        <v>503</v>
      </c>
      <c r="N420" s="86" t="s">
        <v>503</v>
      </c>
      <c r="O420" s="86" t="s">
        <v>503</v>
      </c>
      <c r="P420" s="85" t="s">
        <v>503</v>
      </c>
      <c r="Q420" s="86" t="s">
        <v>503</v>
      </c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1619</v>
      </c>
      <c r="F421" t="s">
        <v>1554</v>
      </c>
      <c r="G421" t="s">
        <v>3477</v>
      </c>
      <c r="H421" s="86" t="s">
        <v>503</v>
      </c>
      <c r="I421" s="86" t="s">
        <v>503</v>
      </c>
      <c r="J421" t="s">
        <v>3478</v>
      </c>
      <c r="K421" t="s">
        <v>3479</v>
      </c>
      <c r="L421" t="s">
        <v>3480</v>
      </c>
      <c r="M421" s="86" t="s">
        <v>503</v>
      </c>
      <c r="N421" s="86" t="s">
        <v>503</v>
      </c>
      <c r="O421" s="86" t="s">
        <v>503</v>
      </c>
      <c r="P421" s="85" t="s">
        <v>503</v>
      </c>
      <c r="Q421" s="86" t="s">
        <v>503</v>
      </c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1562</v>
      </c>
      <c r="F422" t="s">
        <v>1554</v>
      </c>
      <c r="G422" t="s">
        <v>121</v>
      </c>
      <c r="H422" s="86" t="s">
        <v>503</v>
      </c>
      <c r="I422" s="86" t="s">
        <v>503</v>
      </c>
      <c r="J422" t="s">
        <v>3481</v>
      </c>
      <c r="K422" t="s">
        <v>3482</v>
      </c>
      <c r="L422" t="s">
        <v>3483</v>
      </c>
      <c r="M422" s="86" t="s">
        <v>503</v>
      </c>
      <c r="N422" s="86" t="s">
        <v>503</v>
      </c>
      <c r="O422" s="86" t="s">
        <v>503</v>
      </c>
      <c r="P422" s="85" t="s">
        <v>2367</v>
      </c>
      <c r="Q422" s="86" t="s">
        <v>503</v>
      </c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1562</v>
      </c>
      <c r="F423" t="s">
        <v>1554</v>
      </c>
      <c r="G423" t="s">
        <v>121</v>
      </c>
      <c r="H423" s="86" t="s">
        <v>503</v>
      </c>
      <c r="I423" s="86" t="s">
        <v>503</v>
      </c>
      <c r="J423" t="s">
        <v>3484</v>
      </c>
      <c r="K423" t="s">
        <v>3485</v>
      </c>
      <c r="L423" t="s">
        <v>3486</v>
      </c>
      <c r="M423" s="86" t="s">
        <v>503</v>
      </c>
      <c r="N423" s="86" t="s">
        <v>503</v>
      </c>
      <c r="O423" s="86" t="s">
        <v>503</v>
      </c>
      <c r="P423" s="85" t="s">
        <v>3684</v>
      </c>
      <c r="Q423" s="86" t="s">
        <v>503</v>
      </c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1562</v>
      </c>
      <c r="F424" t="s">
        <v>1554</v>
      </c>
      <c r="G424" t="s">
        <v>121</v>
      </c>
      <c r="H424" s="86" t="s">
        <v>503</v>
      </c>
      <c r="I424" s="86" t="s">
        <v>503</v>
      </c>
      <c r="J424" t="s">
        <v>3487</v>
      </c>
      <c r="K424" t="s">
        <v>3488</v>
      </c>
      <c r="L424" t="s">
        <v>3489</v>
      </c>
      <c r="M424" s="86" t="s">
        <v>503</v>
      </c>
      <c r="N424" s="86" t="s">
        <v>503</v>
      </c>
      <c r="O424" s="86" t="s">
        <v>503</v>
      </c>
      <c r="P424" s="85" t="s">
        <v>3680</v>
      </c>
      <c r="Q424" s="86" t="s">
        <v>503</v>
      </c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1562</v>
      </c>
      <c r="F425" t="s">
        <v>1554</v>
      </c>
      <c r="G425" t="s">
        <v>121</v>
      </c>
      <c r="H425" s="86" t="s">
        <v>503</v>
      </c>
      <c r="I425" s="86" t="s">
        <v>503</v>
      </c>
      <c r="J425" t="s">
        <v>3490</v>
      </c>
      <c r="K425" t="s">
        <v>3491</v>
      </c>
      <c r="L425" t="s">
        <v>3492</v>
      </c>
      <c r="M425" s="86" t="s">
        <v>503</v>
      </c>
      <c r="N425" s="86" t="s">
        <v>503</v>
      </c>
      <c r="O425" s="86" t="s">
        <v>503</v>
      </c>
      <c r="P425" s="85" t="s">
        <v>2367</v>
      </c>
      <c r="Q425" s="86" t="s">
        <v>503</v>
      </c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1553</v>
      </c>
      <c r="F426" t="s">
        <v>1554</v>
      </c>
      <c r="G426" t="s">
        <v>121</v>
      </c>
      <c r="H426" s="86" t="s">
        <v>4767</v>
      </c>
      <c r="I426" s="86">
        <v>41087</v>
      </c>
      <c r="J426" t="s">
        <v>3493</v>
      </c>
      <c r="K426" t="s">
        <v>3494</v>
      </c>
      <c r="L426" t="s">
        <v>3265</v>
      </c>
      <c r="M426" s="86" t="s">
        <v>4873</v>
      </c>
      <c r="N426" s="86" t="s">
        <v>2262</v>
      </c>
      <c r="O426" s="86">
        <v>41087</v>
      </c>
      <c r="P426" s="85" t="s">
        <v>503</v>
      </c>
      <c r="Q426" s="86" t="s">
        <v>503</v>
      </c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1562</v>
      </c>
      <c r="F427" t="s">
        <v>1554</v>
      </c>
      <c r="G427" t="s">
        <v>1974</v>
      </c>
      <c r="H427" s="86" t="s">
        <v>503</v>
      </c>
      <c r="I427" s="86" t="s">
        <v>503</v>
      </c>
      <c r="J427" t="s">
        <v>3531</v>
      </c>
      <c r="K427" t="s">
        <v>3532</v>
      </c>
      <c r="L427" t="s">
        <v>3533</v>
      </c>
      <c r="M427" s="86" t="s">
        <v>503</v>
      </c>
      <c r="N427" s="86" t="s">
        <v>503</v>
      </c>
      <c r="O427" s="86" t="s">
        <v>503</v>
      </c>
      <c r="P427" s="85" t="s">
        <v>3823</v>
      </c>
      <c r="Q427" s="86" t="s">
        <v>503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1562</v>
      </c>
      <c r="F428" t="s">
        <v>1554</v>
      </c>
      <c r="G428" t="s">
        <v>1974</v>
      </c>
      <c r="H428" s="86" t="s">
        <v>503</v>
      </c>
      <c r="I428" s="86" t="s">
        <v>503</v>
      </c>
      <c r="J428" t="s">
        <v>3534</v>
      </c>
      <c r="K428" t="s">
        <v>3535</v>
      </c>
      <c r="L428" t="s">
        <v>3536</v>
      </c>
      <c r="M428" s="86" t="s">
        <v>503</v>
      </c>
      <c r="N428" s="86" t="s">
        <v>503</v>
      </c>
      <c r="O428" s="86" t="s">
        <v>503</v>
      </c>
      <c r="P428" s="85" t="s">
        <v>3824</v>
      </c>
      <c r="Q428" s="86" t="s">
        <v>503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1553</v>
      </c>
      <c r="F429" t="s">
        <v>1554</v>
      </c>
      <c r="G429" t="s">
        <v>1974</v>
      </c>
      <c r="H429" s="86" t="s">
        <v>4064</v>
      </c>
      <c r="I429" s="86">
        <v>41075</v>
      </c>
      <c r="J429" t="s">
        <v>3537</v>
      </c>
      <c r="K429" t="s">
        <v>3840</v>
      </c>
      <c r="L429" t="s">
        <v>3538</v>
      </c>
      <c r="M429" s="86" t="s">
        <v>4262</v>
      </c>
      <c r="N429" s="86" t="s">
        <v>3811</v>
      </c>
      <c r="O429" s="86">
        <v>41078</v>
      </c>
      <c r="P429" s="85" t="s">
        <v>503</v>
      </c>
      <c r="Q429" s="86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1553</v>
      </c>
      <c r="F430" t="s">
        <v>1554</v>
      </c>
      <c r="G430" t="s">
        <v>1974</v>
      </c>
      <c r="H430" s="86" t="s">
        <v>4138</v>
      </c>
      <c r="I430" s="86">
        <v>41075</v>
      </c>
      <c r="J430" t="s">
        <v>3539</v>
      </c>
      <c r="K430" t="s">
        <v>3540</v>
      </c>
      <c r="L430" t="s">
        <v>3541</v>
      </c>
      <c r="M430" s="86" t="s">
        <v>4280</v>
      </c>
      <c r="N430" s="86" t="s">
        <v>1684</v>
      </c>
      <c r="O430" s="86">
        <v>41078</v>
      </c>
      <c r="P430" s="85" t="s">
        <v>503</v>
      </c>
      <c r="Q430" s="86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1562</v>
      </c>
      <c r="F431" t="s">
        <v>1554</v>
      </c>
      <c r="G431" t="s">
        <v>124</v>
      </c>
      <c r="H431" s="86" t="s">
        <v>503</v>
      </c>
      <c r="I431" s="86" t="s">
        <v>503</v>
      </c>
      <c r="J431" t="s">
        <v>3542</v>
      </c>
      <c r="K431" t="s">
        <v>3543</v>
      </c>
      <c r="L431" t="s">
        <v>3544</v>
      </c>
      <c r="M431" s="86" t="s">
        <v>503</v>
      </c>
      <c r="N431" s="86" t="s">
        <v>503</v>
      </c>
      <c r="O431" s="86" t="s">
        <v>503</v>
      </c>
      <c r="P431" s="85" t="s">
        <v>3825</v>
      </c>
      <c r="Q431" s="86" t="s">
        <v>503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1553</v>
      </c>
      <c r="F432" t="s">
        <v>1554</v>
      </c>
      <c r="G432" t="s">
        <v>3545</v>
      </c>
      <c r="H432" s="86" t="s">
        <v>4102</v>
      </c>
      <c r="I432" s="86">
        <v>41073</v>
      </c>
      <c r="J432" t="s">
        <v>3546</v>
      </c>
      <c r="K432" t="s">
        <v>3547</v>
      </c>
      <c r="L432" t="s">
        <v>3548</v>
      </c>
      <c r="M432" s="86" t="s">
        <v>4117</v>
      </c>
      <c r="N432" s="86" t="s">
        <v>1684</v>
      </c>
      <c r="O432" s="86">
        <v>41074</v>
      </c>
      <c r="P432" s="85" t="s">
        <v>503</v>
      </c>
      <c r="Q432" s="86" t="s">
        <v>503</v>
      </c>
    </row>
    <row r="433" spans="1:17" ht="18" customHeight="1">
      <c r="A433">
        <v>3532</v>
      </c>
      <c r="B433">
        <v>3532</v>
      </c>
      <c r="C433" s="14">
        <v>41047</v>
      </c>
      <c r="D433">
        <v>41092</v>
      </c>
      <c r="E433" t="s">
        <v>1553</v>
      </c>
      <c r="F433" t="s">
        <v>1554</v>
      </c>
      <c r="G433" t="s">
        <v>3545</v>
      </c>
      <c r="H433" s="86" t="s">
        <v>4065</v>
      </c>
      <c r="I433" s="86">
        <v>41073</v>
      </c>
      <c r="J433" t="s">
        <v>3549</v>
      </c>
      <c r="K433" t="s">
        <v>3550</v>
      </c>
      <c r="L433" t="s">
        <v>3551</v>
      </c>
      <c r="M433" s="86" t="s">
        <v>4118</v>
      </c>
      <c r="N433" s="86" t="s">
        <v>1684</v>
      </c>
      <c r="O433" s="86">
        <v>41074</v>
      </c>
      <c r="P433" s="85" t="s">
        <v>503</v>
      </c>
      <c r="Q433" s="86" t="s">
        <v>503</v>
      </c>
    </row>
    <row r="434" spans="1:17" ht="18" customHeight="1">
      <c r="A434">
        <v>3539</v>
      </c>
      <c r="B434">
        <v>3539</v>
      </c>
      <c r="C434" s="14">
        <v>41047</v>
      </c>
      <c r="D434">
        <v>41092</v>
      </c>
      <c r="E434" t="s">
        <v>1619</v>
      </c>
      <c r="F434" t="s">
        <v>1554</v>
      </c>
      <c r="G434" t="s">
        <v>3552</v>
      </c>
      <c r="H434" s="86" t="s">
        <v>4768</v>
      </c>
      <c r="I434" s="86">
        <v>41082</v>
      </c>
      <c r="J434" t="s">
        <v>3553</v>
      </c>
      <c r="K434" t="s">
        <v>3554</v>
      </c>
      <c r="L434" t="s">
        <v>3555</v>
      </c>
      <c r="M434" s="86" t="s">
        <v>4769</v>
      </c>
      <c r="N434" s="86" t="s">
        <v>2756</v>
      </c>
      <c r="O434" s="86" t="s">
        <v>503</v>
      </c>
      <c r="P434" s="85" t="s">
        <v>503</v>
      </c>
      <c r="Q434" s="86" t="s">
        <v>503</v>
      </c>
    </row>
    <row r="435" spans="1:17" ht="18" customHeight="1">
      <c r="A435">
        <v>3538</v>
      </c>
      <c r="B435">
        <v>3538</v>
      </c>
      <c r="C435" s="14">
        <v>41047</v>
      </c>
      <c r="D435">
        <v>41092</v>
      </c>
      <c r="E435" t="s">
        <v>1553</v>
      </c>
      <c r="F435" t="s">
        <v>1554</v>
      </c>
      <c r="G435" t="s">
        <v>3556</v>
      </c>
      <c r="H435" s="86" t="s">
        <v>4103</v>
      </c>
      <c r="I435" s="86">
        <v>41075</v>
      </c>
      <c r="J435" t="s">
        <v>3557</v>
      </c>
      <c r="K435" t="s">
        <v>3558</v>
      </c>
      <c r="L435" t="s">
        <v>3559</v>
      </c>
      <c r="M435" s="86" t="s">
        <v>4281</v>
      </c>
      <c r="N435" s="86" t="s">
        <v>1571</v>
      </c>
      <c r="O435" s="86">
        <v>41075</v>
      </c>
      <c r="P435" s="85" t="s">
        <v>503</v>
      </c>
      <c r="Q435" s="86" t="s">
        <v>503</v>
      </c>
    </row>
    <row r="436" spans="1:17" ht="18" customHeight="1">
      <c r="A436">
        <v>3537</v>
      </c>
      <c r="B436">
        <v>3537</v>
      </c>
      <c r="C436" s="14">
        <v>41047</v>
      </c>
      <c r="D436">
        <v>41092</v>
      </c>
      <c r="E436" t="s">
        <v>1709</v>
      </c>
      <c r="F436" t="s">
        <v>1554</v>
      </c>
      <c r="G436" t="s">
        <v>3556</v>
      </c>
      <c r="H436" s="86" t="s">
        <v>503</v>
      </c>
      <c r="I436" s="86" t="s">
        <v>503</v>
      </c>
      <c r="J436" t="s">
        <v>3560</v>
      </c>
      <c r="K436" t="s">
        <v>3561</v>
      </c>
      <c r="L436" t="s">
        <v>3562</v>
      </c>
      <c r="M436" s="86" t="s">
        <v>503</v>
      </c>
      <c r="N436" s="86" t="s">
        <v>503</v>
      </c>
      <c r="O436" s="86" t="s">
        <v>503</v>
      </c>
      <c r="P436" s="85" t="s">
        <v>503</v>
      </c>
      <c r="Q436" s="86" t="s">
        <v>503</v>
      </c>
    </row>
    <row r="437" spans="1:17" ht="18" customHeight="1">
      <c r="A437">
        <v>3536</v>
      </c>
      <c r="B437">
        <v>3536</v>
      </c>
      <c r="C437" s="14">
        <v>41047</v>
      </c>
      <c r="D437">
        <v>41092</v>
      </c>
      <c r="E437" t="s">
        <v>1619</v>
      </c>
      <c r="F437" t="s">
        <v>1554</v>
      </c>
      <c r="G437" t="s">
        <v>2213</v>
      </c>
      <c r="H437" s="86" t="s">
        <v>503</v>
      </c>
      <c r="I437" s="86">
        <v>41117</v>
      </c>
      <c r="J437" t="s">
        <v>3563</v>
      </c>
      <c r="K437" t="s">
        <v>3564</v>
      </c>
      <c r="L437" t="s">
        <v>3565</v>
      </c>
      <c r="M437" s="86" t="s">
        <v>503</v>
      </c>
      <c r="N437" s="86" t="s">
        <v>503</v>
      </c>
      <c r="O437" s="86" t="s">
        <v>503</v>
      </c>
      <c r="P437" s="85" t="s">
        <v>3826</v>
      </c>
      <c r="Q437" s="86" t="s">
        <v>503</v>
      </c>
    </row>
    <row r="438" spans="1:17" ht="18" customHeight="1">
      <c r="A438">
        <v>3535</v>
      </c>
      <c r="B438">
        <v>3535</v>
      </c>
      <c r="C438" s="14">
        <v>41047</v>
      </c>
      <c r="D438">
        <v>41092</v>
      </c>
      <c r="E438" t="s">
        <v>1619</v>
      </c>
      <c r="F438" t="s">
        <v>1554</v>
      </c>
      <c r="G438" t="s">
        <v>2213</v>
      </c>
      <c r="H438" s="86" t="s">
        <v>503</v>
      </c>
      <c r="I438" s="86" t="s">
        <v>503</v>
      </c>
      <c r="J438" t="s">
        <v>3566</v>
      </c>
      <c r="K438" t="s">
        <v>3567</v>
      </c>
      <c r="L438" t="s">
        <v>3568</v>
      </c>
      <c r="M438" s="86" t="s">
        <v>503</v>
      </c>
      <c r="N438" s="86" t="s">
        <v>503</v>
      </c>
      <c r="O438" s="86" t="s">
        <v>503</v>
      </c>
      <c r="P438" s="85" t="s">
        <v>503</v>
      </c>
      <c r="Q438" s="86" t="s">
        <v>503</v>
      </c>
    </row>
    <row r="439" spans="1:17" ht="18" customHeight="1">
      <c r="A439">
        <v>3534</v>
      </c>
      <c r="B439">
        <v>3534</v>
      </c>
      <c r="C439" s="14">
        <v>41047</v>
      </c>
      <c r="D439">
        <v>41092</v>
      </c>
      <c r="E439" t="s">
        <v>1619</v>
      </c>
      <c r="F439" t="s">
        <v>1554</v>
      </c>
      <c r="G439" t="s">
        <v>2213</v>
      </c>
      <c r="H439" s="86" t="s">
        <v>4770</v>
      </c>
      <c r="I439" s="86">
        <v>41087</v>
      </c>
      <c r="J439" t="s">
        <v>3569</v>
      </c>
      <c r="K439" t="s">
        <v>3570</v>
      </c>
      <c r="L439" t="s">
        <v>3571</v>
      </c>
      <c r="M439" s="86" t="s">
        <v>4935</v>
      </c>
      <c r="N439" s="86" t="s">
        <v>4936</v>
      </c>
      <c r="O439" s="86" t="s">
        <v>503</v>
      </c>
      <c r="P439" s="85" t="s">
        <v>503</v>
      </c>
      <c r="Q439" s="86" t="s">
        <v>503</v>
      </c>
    </row>
    <row r="440" spans="1:17" ht="18" customHeight="1">
      <c r="A440">
        <v>3533</v>
      </c>
      <c r="B440">
        <v>3533</v>
      </c>
      <c r="C440" s="14">
        <v>41047</v>
      </c>
      <c r="D440">
        <v>41092</v>
      </c>
      <c r="E440" t="s">
        <v>1553</v>
      </c>
      <c r="F440" t="s">
        <v>1554</v>
      </c>
      <c r="G440" t="s">
        <v>3545</v>
      </c>
      <c r="H440" s="86" t="s">
        <v>4119</v>
      </c>
      <c r="I440" s="86">
        <v>41073</v>
      </c>
      <c r="J440" t="s">
        <v>3572</v>
      </c>
      <c r="K440" t="s">
        <v>3573</v>
      </c>
      <c r="L440" t="s">
        <v>3574</v>
      </c>
      <c r="M440" s="86" t="s">
        <v>4120</v>
      </c>
      <c r="N440" s="86" t="s">
        <v>3811</v>
      </c>
      <c r="O440" s="86">
        <v>41074</v>
      </c>
      <c r="P440" s="85" t="s">
        <v>503</v>
      </c>
      <c r="Q440" s="86" t="s">
        <v>503</v>
      </c>
    </row>
    <row r="441" spans="1:17" ht="18" customHeight="1">
      <c r="A441">
        <v>3540</v>
      </c>
      <c r="B441">
        <v>3540</v>
      </c>
      <c r="C441" s="14">
        <v>41047</v>
      </c>
      <c r="D441">
        <v>41116</v>
      </c>
      <c r="E441" t="s">
        <v>1709</v>
      </c>
      <c r="F441" t="s">
        <v>1554</v>
      </c>
      <c r="G441" t="s">
        <v>3552</v>
      </c>
      <c r="H441" s="86" t="s">
        <v>503</v>
      </c>
      <c r="I441" s="86" t="s">
        <v>503</v>
      </c>
      <c r="J441" t="s">
        <v>3575</v>
      </c>
      <c r="K441" t="s">
        <v>3576</v>
      </c>
      <c r="L441" t="s">
        <v>3577</v>
      </c>
      <c r="M441" s="86" t="s">
        <v>503</v>
      </c>
      <c r="N441" s="86" t="s">
        <v>503</v>
      </c>
      <c r="O441" s="86" t="s">
        <v>503</v>
      </c>
      <c r="P441" s="85" t="s">
        <v>4771</v>
      </c>
      <c r="Q441" s="86" t="s">
        <v>503</v>
      </c>
    </row>
    <row r="442" spans="1:17" ht="18" customHeight="1">
      <c r="A442">
        <v>3541</v>
      </c>
      <c r="B442">
        <v>3541</v>
      </c>
      <c r="C442" s="14">
        <v>41047</v>
      </c>
      <c r="D442">
        <v>41092</v>
      </c>
      <c r="E442" t="s">
        <v>1562</v>
      </c>
      <c r="F442" t="s">
        <v>1554</v>
      </c>
      <c r="G442" t="s">
        <v>3578</v>
      </c>
      <c r="H442" s="86" t="s">
        <v>503</v>
      </c>
      <c r="I442" s="86" t="s">
        <v>503</v>
      </c>
      <c r="J442" t="s">
        <v>3579</v>
      </c>
      <c r="K442" t="s">
        <v>3580</v>
      </c>
      <c r="L442" t="s">
        <v>3581</v>
      </c>
      <c r="M442" s="86" t="s">
        <v>503</v>
      </c>
      <c r="N442" s="86" t="s">
        <v>503</v>
      </c>
      <c r="O442" s="86" t="s">
        <v>503</v>
      </c>
      <c r="P442" s="85" t="s">
        <v>3827</v>
      </c>
      <c r="Q442" s="86" t="s">
        <v>503</v>
      </c>
    </row>
    <row r="443" spans="1:17" ht="18" customHeight="1">
      <c r="A443">
        <v>3542</v>
      </c>
      <c r="B443">
        <v>3542</v>
      </c>
      <c r="C443" s="14">
        <v>41047</v>
      </c>
      <c r="D443">
        <v>41092</v>
      </c>
      <c r="E443" t="s">
        <v>1553</v>
      </c>
      <c r="F443" t="s">
        <v>1554</v>
      </c>
      <c r="G443" t="s">
        <v>1974</v>
      </c>
      <c r="H443" s="86" t="s">
        <v>4139</v>
      </c>
      <c r="I443" s="86">
        <v>41079</v>
      </c>
      <c r="J443" t="s">
        <v>3582</v>
      </c>
      <c r="K443" t="s">
        <v>3583</v>
      </c>
      <c r="L443" t="s">
        <v>3584</v>
      </c>
      <c r="M443" s="86" t="s">
        <v>4529</v>
      </c>
      <c r="N443" s="86" t="s">
        <v>1684</v>
      </c>
      <c r="O443" s="86">
        <v>41079</v>
      </c>
      <c r="P443" s="85" t="s">
        <v>503</v>
      </c>
      <c r="Q443" s="86" t="s">
        <v>503</v>
      </c>
    </row>
    <row r="444" spans="1:17" ht="18" customHeight="1">
      <c r="A444">
        <v>3543</v>
      </c>
      <c r="B444">
        <v>3543</v>
      </c>
      <c r="C444" s="14">
        <v>41047</v>
      </c>
      <c r="D444">
        <v>41092</v>
      </c>
      <c r="E444" t="s">
        <v>1619</v>
      </c>
      <c r="F444" t="s">
        <v>1554</v>
      </c>
      <c r="G444" t="s">
        <v>1974</v>
      </c>
      <c r="H444" s="86" t="s">
        <v>4066</v>
      </c>
      <c r="I444" s="86">
        <v>41089</v>
      </c>
      <c r="J444" t="s">
        <v>3585</v>
      </c>
      <c r="K444" t="s">
        <v>3586</v>
      </c>
      <c r="L444" t="s">
        <v>3587</v>
      </c>
      <c r="M444" s="86" t="s">
        <v>503</v>
      </c>
      <c r="N444" s="86" t="s">
        <v>503</v>
      </c>
      <c r="O444" s="86" t="s">
        <v>503</v>
      </c>
      <c r="P444" s="85" t="s">
        <v>503</v>
      </c>
      <c r="Q444" s="86" t="s">
        <v>503</v>
      </c>
    </row>
    <row r="445" spans="1:17" ht="18" customHeight="1">
      <c r="A445">
        <v>3520</v>
      </c>
      <c r="B445">
        <v>3520</v>
      </c>
      <c r="C445" s="14">
        <v>41047</v>
      </c>
      <c r="D445">
        <v>41092</v>
      </c>
      <c r="E445" t="s">
        <v>1562</v>
      </c>
      <c r="F445" t="s">
        <v>1554</v>
      </c>
      <c r="G445" t="s">
        <v>3388</v>
      </c>
      <c r="H445" s="86" t="s">
        <v>503</v>
      </c>
      <c r="I445" s="86" t="s">
        <v>503</v>
      </c>
      <c r="J445" t="s">
        <v>3588</v>
      </c>
      <c r="K445" t="s">
        <v>3589</v>
      </c>
      <c r="L445" t="s">
        <v>3402</v>
      </c>
      <c r="M445" s="86" t="s">
        <v>503</v>
      </c>
      <c r="N445" s="86" t="s">
        <v>503</v>
      </c>
      <c r="O445" s="86" t="s">
        <v>503</v>
      </c>
      <c r="P445" s="85" t="s">
        <v>3824</v>
      </c>
      <c r="Q445" s="86" t="s">
        <v>503</v>
      </c>
    </row>
    <row r="446" spans="1:17" ht="18" customHeight="1">
      <c r="A446">
        <v>3523</v>
      </c>
      <c r="B446">
        <v>3523</v>
      </c>
      <c r="C446" s="14">
        <v>41047</v>
      </c>
      <c r="D446">
        <v>41092</v>
      </c>
      <c r="E446" t="s">
        <v>1562</v>
      </c>
      <c r="F446" t="s">
        <v>1554</v>
      </c>
      <c r="G446" t="s">
        <v>3388</v>
      </c>
      <c r="H446" s="86" t="s">
        <v>503</v>
      </c>
      <c r="I446" s="86" t="s">
        <v>503</v>
      </c>
      <c r="J446" t="s">
        <v>3590</v>
      </c>
      <c r="K446" t="s">
        <v>3591</v>
      </c>
      <c r="L446" t="s">
        <v>3592</v>
      </c>
      <c r="M446" s="86" t="s">
        <v>503</v>
      </c>
      <c r="N446" s="86" t="s">
        <v>503</v>
      </c>
      <c r="O446" s="86" t="s">
        <v>503</v>
      </c>
      <c r="P446" s="85" t="s">
        <v>3828</v>
      </c>
      <c r="Q446" s="86" t="s">
        <v>503</v>
      </c>
    </row>
    <row r="447" spans="1:17" ht="18" customHeight="1">
      <c r="A447">
        <v>3522</v>
      </c>
      <c r="B447">
        <v>3522</v>
      </c>
      <c r="C447" s="14">
        <v>41047</v>
      </c>
      <c r="D447">
        <v>41092</v>
      </c>
      <c r="E447" t="s">
        <v>1562</v>
      </c>
      <c r="F447" t="s">
        <v>1554</v>
      </c>
      <c r="G447" t="s">
        <v>3388</v>
      </c>
      <c r="H447" s="86" t="s">
        <v>503</v>
      </c>
      <c r="I447" s="86" t="s">
        <v>503</v>
      </c>
      <c r="J447" t="s">
        <v>3593</v>
      </c>
      <c r="K447" t="s">
        <v>3594</v>
      </c>
      <c r="L447" t="s">
        <v>3595</v>
      </c>
      <c r="M447" s="86" t="s">
        <v>503</v>
      </c>
      <c r="N447" s="86" t="s">
        <v>503</v>
      </c>
      <c r="O447" s="86" t="s">
        <v>503</v>
      </c>
      <c r="P447" s="85" t="s">
        <v>3824</v>
      </c>
      <c r="Q447" s="86" t="s">
        <v>503</v>
      </c>
    </row>
    <row r="448" spans="1:17" ht="18" customHeight="1">
      <c r="A448">
        <v>3524</v>
      </c>
      <c r="B448">
        <v>3524</v>
      </c>
      <c r="C448" s="14">
        <v>41047</v>
      </c>
      <c r="D448">
        <v>41092</v>
      </c>
      <c r="E448" t="s">
        <v>1562</v>
      </c>
      <c r="F448" t="s">
        <v>1554</v>
      </c>
      <c r="G448" t="s">
        <v>3388</v>
      </c>
      <c r="H448" s="86" t="s">
        <v>503</v>
      </c>
      <c r="I448" s="86" t="s">
        <v>503</v>
      </c>
      <c r="J448" t="s">
        <v>3596</v>
      </c>
      <c r="K448" t="s">
        <v>3597</v>
      </c>
      <c r="L448" t="s">
        <v>3592</v>
      </c>
      <c r="M448" s="86" t="s">
        <v>503</v>
      </c>
      <c r="N448" s="86" t="s">
        <v>503</v>
      </c>
      <c r="O448" s="86" t="s">
        <v>503</v>
      </c>
      <c r="P448" s="85" t="s">
        <v>3828</v>
      </c>
      <c r="Q448" s="86" t="s">
        <v>503</v>
      </c>
    </row>
    <row r="449" spans="1:17" ht="18" customHeight="1">
      <c r="A449">
        <v>3525</v>
      </c>
      <c r="B449">
        <v>3525</v>
      </c>
      <c r="C449" s="14">
        <v>41047</v>
      </c>
      <c r="D449">
        <v>41092</v>
      </c>
      <c r="E449" t="s">
        <v>1562</v>
      </c>
      <c r="F449" t="s">
        <v>1554</v>
      </c>
      <c r="G449" t="s">
        <v>3388</v>
      </c>
      <c r="H449" s="86" t="s">
        <v>503</v>
      </c>
      <c r="I449" s="86" t="s">
        <v>503</v>
      </c>
      <c r="J449" t="s">
        <v>3598</v>
      </c>
      <c r="K449" t="s">
        <v>3599</v>
      </c>
      <c r="L449" t="s">
        <v>3402</v>
      </c>
      <c r="M449" s="86" t="s">
        <v>503</v>
      </c>
      <c r="N449" s="86" t="s">
        <v>503</v>
      </c>
      <c r="O449" s="86" t="s">
        <v>503</v>
      </c>
      <c r="P449" s="85" t="s">
        <v>3824</v>
      </c>
      <c r="Q449" s="86" t="s">
        <v>503</v>
      </c>
    </row>
    <row r="450" spans="1:17" ht="18" customHeight="1">
      <c r="A450">
        <v>3526</v>
      </c>
      <c r="B450">
        <v>3526</v>
      </c>
      <c r="C450" s="14">
        <v>41047</v>
      </c>
      <c r="D450">
        <v>41092</v>
      </c>
      <c r="E450" t="s">
        <v>1562</v>
      </c>
      <c r="F450" t="s">
        <v>1554</v>
      </c>
      <c r="G450" t="s">
        <v>3388</v>
      </c>
      <c r="H450" s="86" t="s">
        <v>503</v>
      </c>
      <c r="I450" s="86" t="s">
        <v>503</v>
      </c>
      <c r="J450" t="s">
        <v>3600</v>
      </c>
      <c r="K450" t="s">
        <v>3601</v>
      </c>
      <c r="L450" t="s">
        <v>3592</v>
      </c>
      <c r="M450" s="86" t="s">
        <v>503</v>
      </c>
      <c r="N450" s="86" t="s">
        <v>503</v>
      </c>
      <c r="O450" s="86" t="s">
        <v>503</v>
      </c>
      <c r="P450" s="85" t="s">
        <v>3828</v>
      </c>
      <c r="Q450" s="86" t="s">
        <v>503</v>
      </c>
    </row>
    <row r="451" spans="1:17" ht="18" customHeight="1">
      <c r="A451">
        <v>3527</v>
      </c>
      <c r="B451">
        <v>3527</v>
      </c>
      <c r="C451" s="14">
        <v>41047</v>
      </c>
      <c r="D451">
        <v>41092</v>
      </c>
      <c r="E451" t="s">
        <v>1562</v>
      </c>
      <c r="F451" t="s">
        <v>1554</v>
      </c>
      <c r="G451" t="s">
        <v>3602</v>
      </c>
      <c r="H451" s="86" t="s">
        <v>503</v>
      </c>
      <c r="I451" s="86" t="s">
        <v>503</v>
      </c>
      <c r="J451" t="s">
        <v>3603</v>
      </c>
      <c r="K451" t="s">
        <v>3604</v>
      </c>
      <c r="L451" t="s">
        <v>3605</v>
      </c>
      <c r="M451" s="86" t="s">
        <v>503</v>
      </c>
      <c r="N451" s="86" t="s">
        <v>503</v>
      </c>
      <c r="O451" s="86" t="s">
        <v>503</v>
      </c>
      <c r="P451" s="85" t="s">
        <v>3829</v>
      </c>
      <c r="Q451" s="86" t="s">
        <v>503</v>
      </c>
    </row>
    <row r="452" spans="1:17" ht="18" customHeight="1">
      <c r="A452">
        <v>3528</v>
      </c>
      <c r="B452">
        <v>3528</v>
      </c>
      <c r="C452" s="14">
        <v>41047</v>
      </c>
      <c r="D452">
        <v>41092</v>
      </c>
      <c r="E452" t="s">
        <v>1562</v>
      </c>
      <c r="F452" t="s">
        <v>1554</v>
      </c>
      <c r="G452" t="s">
        <v>3602</v>
      </c>
      <c r="H452" s="86" t="s">
        <v>503</v>
      </c>
      <c r="I452" s="86" t="s">
        <v>503</v>
      </c>
      <c r="J452" t="s">
        <v>3606</v>
      </c>
      <c r="K452" t="s">
        <v>3607</v>
      </c>
      <c r="L452" t="s">
        <v>3608</v>
      </c>
      <c r="M452" s="86" t="s">
        <v>503</v>
      </c>
      <c r="N452" s="86" t="s">
        <v>503</v>
      </c>
      <c r="O452" s="86" t="s">
        <v>503</v>
      </c>
      <c r="P452" s="85" t="s">
        <v>3830</v>
      </c>
      <c r="Q452" s="86" t="s">
        <v>503</v>
      </c>
    </row>
    <row r="453" spans="1:17" ht="18" customHeight="1">
      <c r="A453">
        <v>3529</v>
      </c>
      <c r="B453">
        <v>3529</v>
      </c>
      <c r="C453" s="14">
        <v>41047</v>
      </c>
      <c r="D453">
        <v>41092</v>
      </c>
      <c r="E453" t="s">
        <v>1562</v>
      </c>
      <c r="F453" t="s">
        <v>1554</v>
      </c>
      <c r="G453" t="s">
        <v>124</v>
      </c>
      <c r="H453" s="86" t="s">
        <v>503</v>
      </c>
      <c r="I453" s="86" t="s">
        <v>503</v>
      </c>
      <c r="J453" t="s">
        <v>3609</v>
      </c>
      <c r="K453" t="s">
        <v>3610</v>
      </c>
      <c r="L453" t="s">
        <v>3611</v>
      </c>
      <c r="M453" s="86" t="s">
        <v>503</v>
      </c>
      <c r="N453" s="86" t="s">
        <v>503</v>
      </c>
      <c r="O453" s="86" t="s">
        <v>503</v>
      </c>
      <c r="P453" s="85" t="s">
        <v>3831</v>
      </c>
      <c r="Q453" s="86" t="s">
        <v>503</v>
      </c>
    </row>
    <row r="454" spans="1:17" ht="18" customHeight="1">
      <c r="A454">
        <v>3545</v>
      </c>
      <c r="B454">
        <v>3545</v>
      </c>
      <c r="C454" s="14">
        <v>41047</v>
      </c>
      <c r="D454">
        <v>41092</v>
      </c>
      <c r="E454" t="s">
        <v>1553</v>
      </c>
      <c r="F454" t="s">
        <v>1554</v>
      </c>
      <c r="G454" t="s">
        <v>1974</v>
      </c>
      <c r="H454" s="86" t="s">
        <v>4282</v>
      </c>
      <c r="I454" s="86">
        <v>41080</v>
      </c>
      <c r="J454" t="s">
        <v>3612</v>
      </c>
      <c r="K454" t="s">
        <v>3613</v>
      </c>
      <c r="L454" t="s">
        <v>3614</v>
      </c>
      <c r="M454" s="86" t="s">
        <v>4530</v>
      </c>
      <c r="N454" s="86" t="s">
        <v>1578</v>
      </c>
      <c r="O454" s="86">
        <v>41080</v>
      </c>
      <c r="P454" s="85" t="s">
        <v>503</v>
      </c>
      <c r="Q454" s="86" t="s">
        <v>503</v>
      </c>
    </row>
    <row r="455" spans="1:17" ht="18" customHeight="1">
      <c r="A455">
        <v>3565</v>
      </c>
      <c r="B455">
        <v>3565</v>
      </c>
      <c r="C455" s="14">
        <v>41051</v>
      </c>
      <c r="D455">
        <v>41096</v>
      </c>
      <c r="E455" t="s">
        <v>1709</v>
      </c>
      <c r="F455" t="s">
        <v>1554</v>
      </c>
      <c r="G455" t="s">
        <v>3832</v>
      </c>
      <c r="H455" s="86" t="s">
        <v>503</v>
      </c>
      <c r="I455" s="86" t="s">
        <v>503</v>
      </c>
      <c r="J455" t="s">
        <v>3693</v>
      </c>
      <c r="K455" t="s">
        <v>3694</v>
      </c>
      <c r="L455" t="s">
        <v>3695</v>
      </c>
      <c r="M455" s="86" t="s">
        <v>503</v>
      </c>
      <c r="N455" s="86" t="s">
        <v>503</v>
      </c>
      <c r="O455" s="86" t="s">
        <v>503</v>
      </c>
      <c r="P455" s="85" t="s">
        <v>503</v>
      </c>
      <c r="Q455" s="86" t="s">
        <v>503</v>
      </c>
    </row>
    <row r="456" spans="1:17" ht="18" customHeight="1">
      <c r="A456">
        <v>3564</v>
      </c>
      <c r="B456">
        <v>3564</v>
      </c>
      <c r="C456" s="14">
        <v>41051</v>
      </c>
      <c r="D456">
        <v>41096</v>
      </c>
      <c r="E456" t="s">
        <v>1553</v>
      </c>
      <c r="F456" t="s">
        <v>1554</v>
      </c>
      <c r="G456" t="s">
        <v>3696</v>
      </c>
      <c r="H456" s="86" t="s">
        <v>4067</v>
      </c>
      <c r="I456" s="86">
        <v>41065</v>
      </c>
      <c r="J456" t="s">
        <v>3697</v>
      </c>
      <c r="K456" t="s">
        <v>3698</v>
      </c>
      <c r="L456" t="s">
        <v>3699</v>
      </c>
      <c r="M456" s="86" t="s">
        <v>4104</v>
      </c>
      <c r="N456" s="86" t="s">
        <v>2337</v>
      </c>
      <c r="O456" s="86">
        <v>41071</v>
      </c>
      <c r="P456" s="85" t="s">
        <v>503</v>
      </c>
      <c r="Q456" s="86" t="s">
        <v>503</v>
      </c>
    </row>
    <row r="457" spans="1:17" ht="18" customHeight="1">
      <c r="A457">
        <v>3563</v>
      </c>
      <c r="B457">
        <v>3563</v>
      </c>
      <c r="C457" s="14">
        <v>41051</v>
      </c>
      <c r="D457">
        <v>41120</v>
      </c>
      <c r="E457" t="s">
        <v>1709</v>
      </c>
      <c r="F457" t="s">
        <v>1554</v>
      </c>
      <c r="G457" t="s">
        <v>3700</v>
      </c>
      <c r="H457" s="86" t="s">
        <v>503</v>
      </c>
      <c r="I457" s="86" t="s">
        <v>503</v>
      </c>
      <c r="J457" t="s">
        <v>3701</v>
      </c>
      <c r="K457" t="s">
        <v>3702</v>
      </c>
      <c r="L457" t="s">
        <v>4772</v>
      </c>
      <c r="M457" s="86" t="s">
        <v>503</v>
      </c>
      <c r="N457" s="86" t="s">
        <v>503</v>
      </c>
      <c r="O457" s="86" t="s">
        <v>503</v>
      </c>
      <c r="P457" s="85" t="s">
        <v>503</v>
      </c>
      <c r="Q457" s="86" t="s">
        <v>503</v>
      </c>
    </row>
    <row r="458" spans="1:17" ht="18" customHeight="1">
      <c r="A458">
        <v>3562</v>
      </c>
      <c r="B458">
        <v>3562</v>
      </c>
      <c r="C458" s="14">
        <v>41051</v>
      </c>
      <c r="D458">
        <v>41120</v>
      </c>
      <c r="E458" t="s">
        <v>1709</v>
      </c>
      <c r="F458" t="s">
        <v>1554</v>
      </c>
      <c r="G458" t="s">
        <v>3703</v>
      </c>
      <c r="H458" s="86" t="s">
        <v>503</v>
      </c>
      <c r="I458" s="86" t="s">
        <v>503</v>
      </c>
      <c r="J458" t="s">
        <v>3704</v>
      </c>
      <c r="K458" t="s">
        <v>4773</v>
      </c>
      <c r="L458" t="s">
        <v>3705</v>
      </c>
      <c r="M458" s="86" t="s">
        <v>503</v>
      </c>
      <c r="N458" s="86" t="s">
        <v>503</v>
      </c>
      <c r="O458" s="86" t="s">
        <v>503</v>
      </c>
      <c r="P458" s="85" t="s">
        <v>503</v>
      </c>
      <c r="Q458" s="86" t="s">
        <v>503</v>
      </c>
    </row>
    <row r="459" spans="1:17" ht="18" customHeight="1">
      <c r="A459">
        <v>3561</v>
      </c>
      <c r="B459">
        <v>3561</v>
      </c>
      <c r="C459" s="14">
        <v>41051</v>
      </c>
      <c r="D459">
        <v>41120</v>
      </c>
      <c r="E459" t="s">
        <v>1709</v>
      </c>
      <c r="F459" t="s">
        <v>1554</v>
      </c>
      <c r="G459" t="s">
        <v>3706</v>
      </c>
      <c r="H459" s="86" t="s">
        <v>503</v>
      </c>
      <c r="I459" s="86" t="s">
        <v>503</v>
      </c>
      <c r="J459" t="s">
        <v>3707</v>
      </c>
      <c r="K459" t="s">
        <v>4774</v>
      </c>
      <c r="L459" t="s">
        <v>3708</v>
      </c>
      <c r="M459" s="86" t="s">
        <v>503</v>
      </c>
      <c r="N459" s="86" t="s">
        <v>503</v>
      </c>
      <c r="O459" s="86" t="s">
        <v>503</v>
      </c>
      <c r="P459" s="85" t="s">
        <v>4677</v>
      </c>
      <c r="Q459" s="86" t="s">
        <v>503</v>
      </c>
    </row>
    <row r="460" spans="1:17" ht="18" customHeight="1">
      <c r="A460">
        <v>3559</v>
      </c>
      <c r="B460">
        <v>3559</v>
      </c>
      <c r="C460" s="14">
        <v>41051</v>
      </c>
      <c r="D460">
        <v>41120</v>
      </c>
      <c r="E460" t="s">
        <v>1709</v>
      </c>
      <c r="F460" t="s">
        <v>1554</v>
      </c>
      <c r="G460" t="s">
        <v>3709</v>
      </c>
      <c r="H460" s="86" t="s">
        <v>503</v>
      </c>
      <c r="I460" s="86" t="s">
        <v>503</v>
      </c>
      <c r="J460" t="s">
        <v>3710</v>
      </c>
      <c r="K460" t="s">
        <v>4775</v>
      </c>
      <c r="L460" t="s">
        <v>4776</v>
      </c>
      <c r="M460" s="86" t="s">
        <v>503</v>
      </c>
      <c r="N460" s="86" t="s">
        <v>503</v>
      </c>
      <c r="O460" s="86" t="s">
        <v>503</v>
      </c>
      <c r="P460" s="85" t="s">
        <v>4677</v>
      </c>
      <c r="Q460" s="86" t="s">
        <v>503</v>
      </c>
    </row>
    <row r="461" spans="1:17" ht="18" customHeight="1">
      <c r="A461">
        <v>3558</v>
      </c>
      <c r="B461">
        <v>3558</v>
      </c>
      <c r="C461" s="14">
        <v>41051</v>
      </c>
      <c r="D461">
        <v>41120</v>
      </c>
      <c r="E461" t="s">
        <v>1709</v>
      </c>
      <c r="F461" t="s">
        <v>1554</v>
      </c>
      <c r="G461" t="s">
        <v>3711</v>
      </c>
      <c r="H461" s="86" t="s">
        <v>503</v>
      </c>
      <c r="I461" s="86" t="s">
        <v>503</v>
      </c>
      <c r="J461" t="s">
        <v>3712</v>
      </c>
      <c r="K461" t="s">
        <v>3713</v>
      </c>
      <c r="L461" t="s">
        <v>4777</v>
      </c>
      <c r="M461" s="86" t="s">
        <v>503</v>
      </c>
      <c r="N461" s="86" t="s">
        <v>503</v>
      </c>
      <c r="O461" s="86" t="s">
        <v>503</v>
      </c>
      <c r="P461" s="85" t="s">
        <v>4677</v>
      </c>
      <c r="Q461" s="86" t="s">
        <v>503</v>
      </c>
    </row>
    <row r="462" spans="1:17" ht="18" customHeight="1">
      <c r="A462">
        <v>3557</v>
      </c>
      <c r="B462">
        <v>3557</v>
      </c>
      <c r="C462" s="14">
        <v>41051</v>
      </c>
      <c r="D462">
        <v>41096</v>
      </c>
      <c r="E462" t="s">
        <v>1619</v>
      </c>
      <c r="F462" t="s">
        <v>1554</v>
      </c>
      <c r="G462" t="s">
        <v>3714</v>
      </c>
      <c r="H462" s="86" t="s">
        <v>503</v>
      </c>
      <c r="I462" s="86">
        <v>41088</v>
      </c>
      <c r="J462" t="s">
        <v>3715</v>
      </c>
      <c r="K462" t="s">
        <v>3716</v>
      </c>
      <c r="L462" t="s">
        <v>3717</v>
      </c>
      <c r="M462" s="86" t="s">
        <v>503</v>
      </c>
      <c r="N462" s="86" t="s">
        <v>503</v>
      </c>
      <c r="O462" s="86" t="s">
        <v>503</v>
      </c>
      <c r="P462" s="85" t="s">
        <v>503</v>
      </c>
      <c r="Q462" s="86" t="s">
        <v>503</v>
      </c>
    </row>
    <row r="463" spans="1:17" ht="18" customHeight="1">
      <c r="A463">
        <v>3555</v>
      </c>
      <c r="B463">
        <v>3555</v>
      </c>
      <c r="C463" s="14">
        <v>41051</v>
      </c>
      <c r="D463">
        <v>41096</v>
      </c>
      <c r="E463" t="s">
        <v>1553</v>
      </c>
      <c r="F463" t="s">
        <v>1554</v>
      </c>
      <c r="G463" t="s">
        <v>3718</v>
      </c>
      <c r="H463" s="86" t="s">
        <v>4778</v>
      </c>
      <c r="I463" s="86">
        <v>41085</v>
      </c>
      <c r="J463" t="s">
        <v>3719</v>
      </c>
      <c r="K463" t="s">
        <v>3720</v>
      </c>
      <c r="L463" t="s">
        <v>3721</v>
      </c>
      <c r="M463" s="86" t="s">
        <v>4779</v>
      </c>
      <c r="N463" s="86" t="s">
        <v>2117</v>
      </c>
      <c r="O463" s="86">
        <v>41086</v>
      </c>
      <c r="P463" s="85" t="s">
        <v>503</v>
      </c>
      <c r="Q463" s="86" t="s">
        <v>503</v>
      </c>
    </row>
    <row r="464" spans="1:17" ht="18" customHeight="1">
      <c r="A464">
        <v>3554</v>
      </c>
      <c r="B464">
        <v>3554</v>
      </c>
      <c r="C464" s="14">
        <v>41051</v>
      </c>
      <c r="D464">
        <v>41096</v>
      </c>
      <c r="E464" t="s">
        <v>1619</v>
      </c>
      <c r="F464" t="s">
        <v>1554</v>
      </c>
      <c r="G464" t="s">
        <v>3722</v>
      </c>
      <c r="H464" s="86" t="s">
        <v>4105</v>
      </c>
      <c r="I464" s="86">
        <v>41065</v>
      </c>
      <c r="J464" t="s">
        <v>3723</v>
      </c>
      <c r="K464" t="s">
        <v>3724</v>
      </c>
      <c r="L464" t="s">
        <v>3725</v>
      </c>
      <c r="M464" s="86" t="s">
        <v>503</v>
      </c>
      <c r="N464" s="86" t="s">
        <v>503</v>
      </c>
      <c r="O464" s="86" t="s">
        <v>503</v>
      </c>
      <c r="P464" s="85" t="s">
        <v>503</v>
      </c>
      <c r="Q464" s="86" t="s">
        <v>503</v>
      </c>
    </row>
    <row r="465" spans="1:17" ht="18" customHeight="1">
      <c r="A465">
        <v>3580</v>
      </c>
      <c r="B465">
        <v>3580</v>
      </c>
      <c r="C465" s="14">
        <v>41052</v>
      </c>
      <c r="D465">
        <v>41097</v>
      </c>
      <c r="E465" t="s">
        <v>1709</v>
      </c>
      <c r="F465" t="s">
        <v>1554</v>
      </c>
      <c r="G465" t="s">
        <v>3747</v>
      </c>
      <c r="H465" s="86" t="s">
        <v>503</v>
      </c>
      <c r="I465" s="86" t="s">
        <v>503</v>
      </c>
      <c r="J465" t="s">
        <v>3748</v>
      </c>
      <c r="K465" t="s">
        <v>3749</v>
      </c>
      <c r="L465" t="s">
        <v>3750</v>
      </c>
      <c r="M465" s="86" t="s">
        <v>503</v>
      </c>
      <c r="N465" s="86" t="s">
        <v>503</v>
      </c>
      <c r="O465" s="86" t="s">
        <v>503</v>
      </c>
      <c r="P465" s="85" t="s">
        <v>503</v>
      </c>
      <c r="Q465" s="86" t="s">
        <v>503</v>
      </c>
    </row>
    <row r="466" spans="1:17" ht="18" customHeight="1">
      <c r="A466">
        <v>3579</v>
      </c>
      <c r="B466">
        <v>3579</v>
      </c>
      <c r="C466" s="14">
        <v>41052</v>
      </c>
      <c r="D466">
        <v>41097</v>
      </c>
      <c r="E466" t="s">
        <v>1619</v>
      </c>
      <c r="F466" t="s">
        <v>1554</v>
      </c>
      <c r="G466" t="s">
        <v>3751</v>
      </c>
      <c r="H466" s="86" t="s">
        <v>503</v>
      </c>
      <c r="I466" s="86" t="s">
        <v>503</v>
      </c>
      <c r="J466" t="s">
        <v>3752</v>
      </c>
      <c r="K466" t="s">
        <v>3753</v>
      </c>
      <c r="L466" t="s">
        <v>3754</v>
      </c>
      <c r="M466" s="86" t="s">
        <v>503</v>
      </c>
      <c r="N466" s="86" t="s">
        <v>503</v>
      </c>
      <c r="O466" s="86" t="s">
        <v>503</v>
      </c>
      <c r="P466" s="85" t="s">
        <v>503</v>
      </c>
      <c r="Q466" s="86" t="s">
        <v>503</v>
      </c>
    </row>
    <row r="467" spans="1:17" ht="18" customHeight="1">
      <c r="A467">
        <v>3569</v>
      </c>
      <c r="B467">
        <v>3569</v>
      </c>
      <c r="C467" s="14">
        <v>41052</v>
      </c>
      <c r="D467">
        <v>41097</v>
      </c>
      <c r="E467" t="s">
        <v>1619</v>
      </c>
      <c r="F467" t="s">
        <v>1554</v>
      </c>
      <c r="G467" t="s">
        <v>3755</v>
      </c>
      <c r="H467" s="86" t="s">
        <v>503</v>
      </c>
      <c r="I467" s="86">
        <v>41088</v>
      </c>
      <c r="J467" t="s">
        <v>3756</v>
      </c>
      <c r="K467" t="s">
        <v>3757</v>
      </c>
      <c r="L467" t="s">
        <v>3758</v>
      </c>
      <c r="M467" s="86" t="s">
        <v>503</v>
      </c>
      <c r="N467" s="86" t="s">
        <v>503</v>
      </c>
      <c r="O467" s="86" t="s">
        <v>503</v>
      </c>
      <c r="P467" s="85" t="s">
        <v>503</v>
      </c>
      <c r="Q467" s="86" t="s">
        <v>503</v>
      </c>
    </row>
    <row r="468" spans="1:17" ht="18" customHeight="1">
      <c r="A468">
        <v>3570</v>
      </c>
      <c r="B468">
        <v>3570</v>
      </c>
      <c r="C468" s="14">
        <v>41052</v>
      </c>
      <c r="D468">
        <v>41097</v>
      </c>
      <c r="E468" t="s">
        <v>1619</v>
      </c>
      <c r="F468" t="s">
        <v>1554</v>
      </c>
      <c r="G468" t="s">
        <v>3759</v>
      </c>
      <c r="H468" s="86" t="s">
        <v>503</v>
      </c>
      <c r="I468" s="86">
        <v>41089</v>
      </c>
      <c r="J468" t="s">
        <v>3760</v>
      </c>
      <c r="K468" t="s">
        <v>3761</v>
      </c>
      <c r="L468" t="s">
        <v>3762</v>
      </c>
      <c r="M468" s="86" t="s">
        <v>503</v>
      </c>
      <c r="N468" s="86" t="s">
        <v>503</v>
      </c>
      <c r="O468" s="86" t="s">
        <v>503</v>
      </c>
      <c r="P468" s="85" t="s">
        <v>503</v>
      </c>
      <c r="Q468" s="86" t="s">
        <v>503</v>
      </c>
    </row>
    <row r="469" spans="1:17" ht="18" customHeight="1">
      <c r="A469">
        <v>3572</v>
      </c>
      <c r="B469">
        <v>3572</v>
      </c>
      <c r="C469" s="14">
        <v>41052</v>
      </c>
      <c r="D469">
        <v>41097</v>
      </c>
      <c r="E469" t="s">
        <v>1553</v>
      </c>
      <c r="F469" t="s">
        <v>1554</v>
      </c>
      <c r="G469" t="s">
        <v>3763</v>
      </c>
      <c r="H469" s="86" t="s">
        <v>4068</v>
      </c>
      <c r="I469" s="86">
        <v>41065</v>
      </c>
      <c r="J469" t="s">
        <v>3764</v>
      </c>
      <c r="K469" t="s">
        <v>3765</v>
      </c>
      <c r="L469" t="s">
        <v>3766</v>
      </c>
      <c r="M469" s="86" t="s">
        <v>4085</v>
      </c>
      <c r="N469" s="86" t="s">
        <v>3811</v>
      </c>
      <c r="O469" s="86">
        <v>41066</v>
      </c>
      <c r="P469" s="85" t="s">
        <v>503</v>
      </c>
      <c r="Q469" s="86" t="s">
        <v>503</v>
      </c>
    </row>
    <row r="470" spans="1:17" ht="18" customHeight="1">
      <c r="A470">
        <v>3571</v>
      </c>
      <c r="B470">
        <v>3571</v>
      </c>
      <c r="C470" s="14">
        <v>41052</v>
      </c>
      <c r="D470">
        <v>41097</v>
      </c>
      <c r="E470" t="s">
        <v>1709</v>
      </c>
      <c r="F470" t="s">
        <v>1554</v>
      </c>
      <c r="G470" t="s">
        <v>3767</v>
      </c>
      <c r="H470" s="86" t="s">
        <v>503</v>
      </c>
      <c r="I470" s="86" t="s">
        <v>503</v>
      </c>
      <c r="J470" t="s">
        <v>3768</v>
      </c>
      <c r="K470" t="s">
        <v>3769</v>
      </c>
      <c r="L470" t="s">
        <v>3770</v>
      </c>
      <c r="M470" s="86" t="s">
        <v>503</v>
      </c>
      <c r="N470" s="86" t="s">
        <v>503</v>
      </c>
      <c r="O470" s="86" t="s">
        <v>503</v>
      </c>
      <c r="P470" s="85" t="s">
        <v>503</v>
      </c>
      <c r="Q470" s="86" t="s">
        <v>503</v>
      </c>
    </row>
    <row r="471" spans="1:17" ht="18" customHeight="1">
      <c r="A471">
        <v>3573</v>
      </c>
      <c r="B471">
        <v>3573</v>
      </c>
      <c r="C471" s="14">
        <v>41052</v>
      </c>
      <c r="D471">
        <v>41097</v>
      </c>
      <c r="E471" t="s">
        <v>1619</v>
      </c>
      <c r="F471" t="s">
        <v>1554</v>
      </c>
      <c r="G471" t="s">
        <v>3771</v>
      </c>
      <c r="H471" s="86" t="s">
        <v>503</v>
      </c>
      <c r="I471" s="86">
        <v>41088</v>
      </c>
      <c r="J471" t="s">
        <v>3772</v>
      </c>
      <c r="K471" t="s">
        <v>3773</v>
      </c>
      <c r="L471" t="s">
        <v>3774</v>
      </c>
      <c r="M471" s="86" t="s">
        <v>503</v>
      </c>
      <c r="N471" s="86" t="s">
        <v>503</v>
      </c>
      <c r="O471" s="86" t="s">
        <v>503</v>
      </c>
      <c r="P471" s="85" t="s">
        <v>503</v>
      </c>
      <c r="Q471" s="86" t="s">
        <v>503</v>
      </c>
    </row>
    <row r="472" spans="1:17" ht="18" customHeight="1">
      <c r="A472">
        <v>3574</v>
      </c>
      <c r="B472">
        <v>3574</v>
      </c>
      <c r="C472" s="14">
        <v>41052</v>
      </c>
      <c r="D472">
        <v>41097</v>
      </c>
      <c r="E472" t="s">
        <v>1709</v>
      </c>
      <c r="F472" t="s">
        <v>1554</v>
      </c>
      <c r="G472" t="s">
        <v>3775</v>
      </c>
      <c r="H472" s="86" t="s">
        <v>503</v>
      </c>
      <c r="I472" s="86" t="s">
        <v>503</v>
      </c>
      <c r="J472" t="s">
        <v>3776</v>
      </c>
      <c r="K472" t="s">
        <v>3777</v>
      </c>
      <c r="L472" t="s">
        <v>3778</v>
      </c>
      <c r="M472" s="86" t="s">
        <v>503</v>
      </c>
      <c r="N472" s="86" t="s">
        <v>503</v>
      </c>
      <c r="O472" s="86" t="s">
        <v>503</v>
      </c>
      <c r="P472" s="85" t="s">
        <v>503</v>
      </c>
      <c r="Q472" s="86" t="s">
        <v>503</v>
      </c>
    </row>
    <row r="473" spans="1:17" ht="18" customHeight="1">
      <c r="A473">
        <v>3577</v>
      </c>
      <c r="B473">
        <v>3577</v>
      </c>
      <c r="C473" s="14">
        <v>41052</v>
      </c>
      <c r="D473">
        <v>41097</v>
      </c>
      <c r="E473" t="s">
        <v>1709</v>
      </c>
      <c r="F473" t="s">
        <v>1554</v>
      </c>
      <c r="G473" t="s">
        <v>1802</v>
      </c>
      <c r="H473" s="86" t="s">
        <v>503</v>
      </c>
      <c r="I473" s="86" t="s">
        <v>503</v>
      </c>
      <c r="J473" t="s">
        <v>3779</v>
      </c>
      <c r="K473" t="s">
        <v>3780</v>
      </c>
      <c r="L473" t="s">
        <v>3781</v>
      </c>
      <c r="M473" s="86" t="s">
        <v>503</v>
      </c>
      <c r="N473" s="86" t="s">
        <v>503</v>
      </c>
      <c r="O473" s="86" t="s">
        <v>503</v>
      </c>
      <c r="P473" s="85" t="s">
        <v>503</v>
      </c>
      <c r="Q473" s="86" t="s">
        <v>503</v>
      </c>
    </row>
    <row r="474" spans="1:17" ht="18" customHeight="1">
      <c r="A474">
        <v>3578</v>
      </c>
      <c r="B474">
        <v>3578</v>
      </c>
      <c r="C474" s="14">
        <v>41052</v>
      </c>
      <c r="D474">
        <v>41118</v>
      </c>
      <c r="E474" t="s">
        <v>1709</v>
      </c>
      <c r="F474" t="s">
        <v>1554</v>
      </c>
      <c r="G474" t="s">
        <v>3782</v>
      </c>
      <c r="H474" s="86" t="s">
        <v>503</v>
      </c>
      <c r="I474" s="86" t="s">
        <v>503</v>
      </c>
      <c r="J474" t="s">
        <v>3783</v>
      </c>
      <c r="K474" t="s">
        <v>4780</v>
      </c>
      <c r="L474" t="s">
        <v>3784</v>
      </c>
      <c r="M474" s="86" t="s">
        <v>503</v>
      </c>
      <c r="N474" s="86" t="s">
        <v>503</v>
      </c>
      <c r="O474" s="86" t="s">
        <v>503</v>
      </c>
      <c r="P474" s="85" t="s">
        <v>503</v>
      </c>
      <c r="Q474" s="86" t="s">
        <v>503</v>
      </c>
    </row>
    <row r="475" spans="1:17" ht="18" customHeight="1">
      <c r="A475">
        <v>3576</v>
      </c>
      <c r="B475">
        <v>3576</v>
      </c>
      <c r="C475" s="14">
        <v>41052</v>
      </c>
      <c r="D475">
        <v>41116</v>
      </c>
      <c r="E475" t="s">
        <v>1709</v>
      </c>
      <c r="F475" t="s">
        <v>1554</v>
      </c>
      <c r="G475" t="s">
        <v>3785</v>
      </c>
      <c r="H475" s="86" t="s">
        <v>503</v>
      </c>
      <c r="I475" s="86" t="s">
        <v>503</v>
      </c>
      <c r="J475" t="s">
        <v>3786</v>
      </c>
      <c r="K475" t="s">
        <v>4781</v>
      </c>
      <c r="L475" t="s">
        <v>3787</v>
      </c>
      <c r="M475" s="86" t="s">
        <v>503</v>
      </c>
      <c r="N475" s="86" t="s">
        <v>503</v>
      </c>
      <c r="O475" s="86" t="s">
        <v>503</v>
      </c>
      <c r="P475" s="85" t="s">
        <v>503</v>
      </c>
      <c r="Q475" s="86" t="s">
        <v>503</v>
      </c>
    </row>
    <row r="476" spans="1:17" ht="18" customHeight="1">
      <c r="A476">
        <v>3625</v>
      </c>
      <c r="B476">
        <v>3625</v>
      </c>
      <c r="C476" s="14">
        <v>41057</v>
      </c>
      <c r="D476">
        <v>41102</v>
      </c>
      <c r="E476" t="s">
        <v>1709</v>
      </c>
      <c r="F476" t="s">
        <v>1554</v>
      </c>
      <c r="G476" t="s">
        <v>3844</v>
      </c>
      <c r="H476" s="86" t="s">
        <v>503</v>
      </c>
      <c r="I476" s="86" t="s">
        <v>503</v>
      </c>
      <c r="J476" t="s">
        <v>3845</v>
      </c>
      <c r="K476" t="s">
        <v>3846</v>
      </c>
      <c r="L476" t="s">
        <v>3847</v>
      </c>
      <c r="M476" s="86" t="s">
        <v>503</v>
      </c>
      <c r="N476" s="86" t="s">
        <v>503</v>
      </c>
      <c r="O476" s="86" t="s">
        <v>503</v>
      </c>
      <c r="P476" s="85" t="s">
        <v>503</v>
      </c>
      <c r="Q476" s="86" t="s">
        <v>503</v>
      </c>
    </row>
    <row r="477" spans="1:17" ht="18" customHeight="1">
      <c r="A477">
        <v>3630</v>
      </c>
      <c r="B477">
        <v>3630</v>
      </c>
      <c r="C477" s="14">
        <v>41057</v>
      </c>
      <c r="D477">
        <v>41102</v>
      </c>
      <c r="E477" t="s">
        <v>1709</v>
      </c>
      <c r="F477" t="s">
        <v>1554</v>
      </c>
      <c r="G477" t="s">
        <v>3844</v>
      </c>
      <c r="H477" s="86" t="s">
        <v>503</v>
      </c>
      <c r="I477" s="86" t="s">
        <v>503</v>
      </c>
      <c r="J477" t="s">
        <v>3848</v>
      </c>
      <c r="K477" t="s">
        <v>3849</v>
      </c>
      <c r="L477" t="s">
        <v>3850</v>
      </c>
      <c r="M477" s="86" t="s">
        <v>503</v>
      </c>
      <c r="N477" s="86" t="s">
        <v>503</v>
      </c>
      <c r="O477" s="86" t="s">
        <v>503</v>
      </c>
      <c r="P477" s="85" t="s">
        <v>503</v>
      </c>
      <c r="Q477" s="86" t="s">
        <v>503</v>
      </c>
    </row>
    <row r="478" spans="1:17" ht="18" customHeight="1">
      <c r="A478">
        <v>3626</v>
      </c>
      <c r="B478">
        <v>3626</v>
      </c>
      <c r="C478" s="14">
        <v>41057</v>
      </c>
      <c r="D478">
        <v>41102</v>
      </c>
      <c r="E478" t="s">
        <v>1562</v>
      </c>
      <c r="F478" t="s">
        <v>1554</v>
      </c>
      <c r="G478" t="s">
        <v>3844</v>
      </c>
      <c r="H478" s="86" t="s">
        <v>503</v>
      </c>
      <c r="I478" s="86" t="s">
        <v>503</v>
      </c>
      <c r="J478" t="s">
        <v>3851</v>
      </c>
      <c r="K478" t="s">
        <v>3852</v>
      </c>
      <c r="L478" t="s">
        <v>3853</v>
      </c>
      <c r="M478" s="86" t="s">
        <v>503</v>
      </c>
      <c r="N478" s="86" t="s">
        <v>503</v>
      </c>
      <c r="O478" s="86" t="s">
        <v>503</v>
      </c>
      <c r="P478" s="85" t="s">
        <v>4086</v>
      </c>
      <c r="Q478" s="86" t="s">
        <v>503</v>
      </c>
    </row>
    <row r="479" spans="1:17" ht="18" customHeight="1">
      <c r="A479">
        <v>3627</v>
      </c>
      <c r="B479">
        <v>3627</v>
      </c>
      <c r="C479" s="14">
        <v>41057</v>
      </c>
      <c r="D479">
        <v>41102</v>
      </c>
      <c r="E479" t="s">
        <v>1709</v>
      </c>
      <c r="F479" t="s">
        <v>1554</v>
      </c>
      <c r="G479" t="s">
        <v>3844</v>
      </c>
      <c r="H479" s="86" t="s">
        <v>503</v>
      </c>
      <c r="I479" s="86" t="s">
        <v>503</v>
      </c>
      <c r="J479" t="s">
        <v>3854</v>
      </c>
      <c r="K479" t="s">
        <v>3855</v>
      </c>
      <c r="L479" t="s">
        <v>3856</v>
      </c>
      <c r="M479" s="86" t="s">
        <v>503</v>
      </c>
      <c r="N479" s="86" t="s">
        <v>503</v>
      </c>
      <c r="O479" s="86" t="s">
        <v>503</v>
      </c>
      <c r="P479" s="85" t="s">
        <v>503</v>
      </c>
      <c r="Q479" s="86" t="s">
        <v>503</v>
      </c>
    </row>
    <row r="480" spans="1:17" ht="18" customHeight="1">
      <c r="A480">
        <v>3629</v>
      </c>
      <c r="B480">
        <v>3629</v>
      </c>
      <c r="C480" s="14">
        <v>41057</v>
      </c>
      <c r="D480">
        <v>41102</v>
      </c>
      <c r="E480" t="s">
        <v>1562</v>
      </c>
      <c r="F480" t="s">
        <v>1554</v>
      </c>
      <c r="G480" t="s">
        <v>3844</v>
      </c>
      <c r="H480" s="86" t="s">
        <v>503</v>
      </c>
      <c r="I480" s="86" t="s">
        <v>503</v>
      </c>
      <c r="J480" t="s">
        <v>3857</v>
      </c>
      <c r="K480" t="s">
        <v>3858</v>
      </c>
      <c r="L480" t="s">
        <v>3859</v>
      </c>
      <c r="M480" s="86" t="s">
        <v>503</v>
      </c>
      <c r="N480" s="86" t="s">
        <v>503</v>
      </c>
      <c r="O480" s="86" t="s">
        <v>503</v>
      </c>
      <c r="P480" s="85" t="s">
        <v>4121</v>
      </c>
      <c r="Q480" s="86" t="s">
        <v>503</v>
      </c>
    </row>
    <row r="481" spans="1:17" ht="18" customHeight="1">
      <c r="A481">
        <v>3628</v>
      </c>
      <c r="B481">
        <v>3628</v>
      </c>
      <c r="C481" s="14">
        <v>41057</v>
      </c>
      <c r="D481">
        <v>41102</v>
      </c>
      <c r="E481" t="s">
        <v>1562</v>
      </c>
      <c r="F481" t="s">
        <v>1554</v>
      </c>
      <c r="G481" t="s">
        <v>3844</v>
      </c>
      <c r="H481" s="86" t="s">
        <v>503</v>
      </c>
      <c r="I481" s="86" t="s">
        <v>503</v>
      </c>
      <c r="J481" t="s">
        <v>3860</v>
      </c>
      <c r="K481" t="s">
        <v>3861</v>
      </c>
      <c r="L481" t="s">
        <v>3862</v>
      </c>
      <c r="M481" s="86" t="s">
        <v>503</v>
      </c>
      <c r="N481" s="86" t="s">
        <v>503</v>
      </c>
      <c r="O481" s="86" t="s">
        <v>503</v>
      </c>
      <c r="P481" s="85" t="s">
        <v>4087</v>
      </c>
      <c r="Q481" s="86" t="s">
        <v>503</v>
      </c>
    </row>
    <row r="482" spans="1:17" ht="18" customHeight="1">
      <c r="A482">
        <v>3616</v>
      </c>
      <c r="B482">
        <v>3616</v>
      </c>
      <c r="C482" s="14">
        <v>41057</v>
      </c>
      <c r="D482">
        <v>41102</v>
      </c>
      <c r="E482" t="s">
        <v>1562</v>
      </c>
      <c r="F482" t="s">
        <v>1554</v>
      </c>
      <c r="G482" t="s">
        <v>3844</v>
      </c>
      <c r="H482" s="86" t="s">
        <v>503</v>
      </c>
      <c r="I482" s="86" t="s">
        <v>503</v>
      </c>
      <c r="J482" t="s">
        <v>3863</v>
      </c>
      <c r="K482" t="s">
        <v>3864</v>
      </c>
      <c r="L482" t="s">
        <v>3865</v>
      </c>
      <c r="M482" s="86" t="s">
        <v>503</v>
      </c>
      <c r="N482" s="86" t="s">
        <v>503</v>
      </c>
      <c r="O482" s="86" t="s">
        <v>503</v>
      </c>
      <c r="P482" s="85" t="s">
        <v>4122</v>
      </c>
      <c r="Q482" s="86" t="s">
        <v>503</v>
      </c>
    </row>
    <row r="483" spans="1:17" ht="18" customHeight="1">
      <c r="A483">
        <v>3620</v>
      </c>
      <c r="B483">
        <v>3620</v>
      </c>
      <c r="C483" s="14">
        <v>41057</v>
      </c>
      <c r="D483">
        <v>41102</v>
      </c>
      <c r="E483" t="s">
        <v>1562</v>
      </c>
      <c r="F483" t="s">
        <v>1554</v>
      </c>
      <c r="G483" t="s">
        <v>3844</v>
      </c>
      <c r="H483" s="86" t="s">
        <v>503</v>
      </c>
      <c r="I483" s="86" t="s">
        <v>503</v>
      </c>
      <c r="J483" t="s">
        <v>3866</v>
      </c>
      <c r="K483" t="s">
        <v>3867</v>
      </c>
      <c r="L483" t="s">
        <v>3868</v>
      </c>
      <c r="M483" s="86" t="s">
        <v>503</v>
      </c>
      <c r="N483" s="86" t="s">
        <v>503</v>
      </c>
      <c r="O483" s="86" t="s">
        <v>503</v>
      </c>
      <c r="P483" s="85" t="s">
        <v>4122</v>
      </c>
      <c r="Q483" s="86" t="s">
        <v>503</v>
      </c>
    </row>
    <row r="484" spans="1:17" ht="18" customHeight="1">
      <c r="A484">
        <v>3619</v>
      </c>
      <c r="B484">
        <v>3619</v>
      </c>
      <c r="C484" s="14">
        <v>41057</v>
      </c>
      <c r="D484">
        <v>41102</v>
      </c>
      <c r="E484" t="s">
        <v>1709</v>
      </c>
      <c r="F484" t="s">
        <v>1554</v>
      </c>
      <c r="G484" t="s">
        <v>3844</v>
      </c>
      <c r="H484" s="86" t="s">
        <v>503</v>
      </c>
      <c r="I484" s="86" t="s">
        <v>503</v>
      </c>
      <c r="J484" t="s">
        <v>3869</v>
      </c>
      <c r="K484" t="s">
        <v>3870</v>
      </c>
      <c r="L484" t="s">
        <v>3871</v>
      </c>
      <c r="M484" s="86" t="s">
        <v>503</v>
      </c>
      <c r="N484" s="86" t="s">
        <v>503</v>
      </c>
      <c r="O484" s="86" t="s">
        <v>503</v>
      </c>
      <c r="P484" s="85" t="s">
        <v>503</v>
      </c>
      <c r="Q484" s="86" t="s">
        <v>503</v>
      </c>
    </row>
    <row r="485" spans="1:17" ht="18" customHeight="1">
      <c r="A485">
        <v>3632</v>
      </c>
      <c r="B485">
        <v>3632</v>
      </c>
      <c r="C485" s="14">
        <v>41057</v>
      </c>
      <c r="D485">
        <v>41103</v>
      </c>
      <c r="E485" t="s">
        <v>1709</v>
      </c>
      <c r="F485" t="s">
        <v>1554</v>
      </c>
      <c r="G485" t="s">
        <v>3844</v>
      </c>
      <c r="H485" s="86" t="s">
        <v>503</v>
      </c>
      <c r="I485" s="86" t="s">
        <v>503</v>
      </c>
      <c r="J485" t="s">
        <v>3872</v>
      </c>
      <c r="K485" t="s">
        <v>3873</v>
      </c>
      <c r="L485" t="s">
        <v>3874</v>
      </c>
      <c r="M485" s="86" t="s">
        <v>503</v>
      </c>
      <c r="N485" s="86" t="s">
        <v>503</v>
      </c>
      <c r="O485" s="86" t="s">
        <v>503</v>
      </c>
      <c r="P485" s="85" t="s">
        <v>4088</v>
      </c>
      <c r="Q485" s="86" t="s">
        <v>503</v>
      </c>
    </row>
    <row r="486" spans="1:17" ht="18" customHeight="1">
      <c r="A486">
        <v>3633</v>
      </c>
      <c r="B486">
        <v>3633</v>
      </c>
      <c r="C486" s="14">
        <v>41057</v>
      </c>
      <c r="D486">
        <v>41103</v>
      </c>
      <c r="E486" t="s">
        <v>1709</v>
      </c>
      <c r="F486" t="s">
        <v>1554</v>
      </c>
      <c r="G486" t="s">
        <v>3844</v>
      </c>
      <c r="H486" s="86" t="s">
        <v>503</v>
      </c>
      <c r="I486" s="86" t="s">
        <v>503</v>
      </c>
      <c r="J486" t="s">
        <v>3872</v>
      </c>
      <c r="K486" t="s">
        <v>3875</v>
      </c>
      <c r="L486" t="s">
        <v>3874</v>
      </c>
      <c r="M486" s="86" t="s">
        <v>503</v>
      </c>
      <c r="N486" s="86" t="s">
        <v>503</v>
      </c>
      <c r="O486" s="86" t="s">
        <v>503</v>
      </c>
      <c r="P486" s="85" t="s">
        <v>4106</v>
      </c>
      <c r="Q486" s="86" t="s">
        <v>503</v>
      </c>
    </row>
    <row r="487" spans="1:17" ht="18" customHeight="1">
      <c r="A487">
        <v>3634</v>
      </c>
      <c r="B487">
        <v>3634</v>
      </c>
      <c r="C487" s="14">
        <v>41057</v>
      </c>
      <c r="D487">
        <v>41103</v>
      </c>
      <c r="E487" t="s">
        <v>1709</v>
      </c>
      <c r="F487" t="s">
        <v>1554</v>
      </c>
      <c r="G487" t="s">
        <v>3844</v>
      </c>
      <c r="H487" s="86" t="s">
        <v>503</v>
      </c>
      <c r="I487" s="86" t="s">
        <v>503</v>
      </c>
      <c r="J487" t="s">
        <v>3872</v>
      </c>
      <c r="K487" t="s">
        <v>3876</v>
      </c>
      <c r="L487" t="s">
        <v>3874</v>
      </c>
      <c r="M487" s="86" t="s">
        <v>503</v>
      </c>
      <c r="N487" s="86" t="s">
        <v>503</v>
      </c>
      <c r="O487" s="86" t="s">
        <v>503</v>
      </c>
      <c r="P487" s="85" t="s">
        <v>4090</v>
      </c>
      <c r="Q487" s="86" t="s">
        <v>503</v>
      </c>
    </row>
    <row r="488" spans="1:17" ht="18" customHeight="1">
      <c r="A488">
        <v>3618</v>
      </c>
      <c r="B488">
        <v>3618</v>
      </c>
      <c r="C488" s="14">
        <v>41057</v>
      </c>
      <c r="D488">
        <v>41102</v>
      </c>
      <c r="E488" t="s">
        <v>1562</v>
      </c>
      <c r="F488" t="s">
        <v>1554</v>
      </c>
      <c r="G488" t="s">
        <v>3844</v>
      </c>
      <c r="H488" s="86" t="s">
        <v>503</v>
      </c>
      <c r="I488" s="86" t="s">
        <v>503</v>
      </c>
      <c r="J488" t="s">
        <v>3877</v>
      </c>
      <c r="K488" t="s">
        <v>3878</v>
      </c>
      <c r="L488" t="s">
        <v>3879</v>
      </c>
      <c r="M488" s="86" t="s">
        <v>503</v>
      </c>
      <c r="N488" s="86" t="s">
        <v>503</v>
      </c>
      <c r="O488" s="86" t="s">
        <v>503</v>
      </c>
      <c r="P488" s="85" t="s">
        <v>4091</v>
      </c>
      <c r="Q488" s="86" t="s">
        <v>503</v>
      </c>
    </row>
    <row r="489" spans="1:17" ht="18" customHeight="1">
      <c r="A489">
        <v>3635</v>
      </c>
      <c r="B489">
        <v>3635</v>
      </c>
      <c r="C489" s="14">
        <v>41057</v>
      </c>
      <c r="D489">
        <v>41102</v>
      </c>
      <c r="E489" t="s">
        <v>1562</v>
      </c>
      <c r="F489" t="s">
        <v>1554</v>
      </c>
      <c r="G489" t="s">
        <v>3844</v>
      </c>
      <c r="H489" s="86" t="s">
        <v>503</v>
      </c>
      <c r="I489" s="86" t="s">
        <v>503</v>
      </c>
      <c r="J489" t="s">
        <v>3872</v>
      </c>
      <c r="K489" t="s">
        <v>3880</v>
      </c>
      <c r="L489" t="s">
        <v>3874</v>
      </c>
      <c r="M489" s="86" t="s">
        <v>503</v>
      </c>
      <c r="N489" s="86" t="s">
        <v>503</v>
      </c>
      <c r="O489" s="86" t="s">
        <v>503</v>
      </c>
      <c r="P489" s="85" t="s">
        <v>4107</v>
      </c>
      <c r="Q489" s="86" t="s">
        <v>503</v>
      </c>
    </row>
    <row r="490" spans="1:17" ht="18" customHeight="1">
      <c r="A490">
        <v>3617</v>
      </c>
      <c r="B490">
        <v>3617</v>
      </c>
      <c r="C490" s="14">
        <v>41057</v>
      </c>
      <c r="D490">
        <v>41102</v>
      </c>
      <c r="E490" t="s">
        <v>1562</v>
      </c>
      <c r="F490" t="s">
        <v>1554</v>
      </c>
      <c r="G490" t="s">
        <v>3844</v>
      </c>
      <c r="H490" s="86" t="s">
        <v>503</v>
      </c>
      <c r="I490" s="86" t="s">
        <v>503</v>
      </c>
      <c r="J490" t="s">
        <v>3881</v>
      </c>
      <c r="K490" t="s">
        <v>3882</v>
      </c>
      <c r="L490" t="s">
        <v>3883</v>
      </c>
      <c r="M490" s="86" t="s">
        <v>503</v>
      </c>
      <c r="N490" s="86" t="s">
        <v>503</v>
      </c>
      <c r="O490" s="86" t="s">
        <v>503</v>
      </c>
      <c r="P490" s="85" t="s">
        <v>4108</v>
      </c>
      <c r="Q490" s="86" t="s">
        <v>503</v>
      </c>
    </row>
    <row r="491" spans="1:17" ht="18" customHeight="1">
      <c r="A491">
        <v>3621</v>
      </c>
      <c r="B491">
        <v>3621</v>
      </c>
      <c r="C491" s="14">
        <v>41057</v>
      </c>
      <c r="D491">
        <v>41102</v>
      </c>
      <c r="E491" t="s">
        <v>1709</v>
      </c>
      <c r="F491" t="s">
        <v>1554</v>
      </c>
      <c r="G491" t="s">
        <v>3844</v>
      </c>
      <c r="H491" s="86" t="s">
        <v>503</v>
      </c>
      <c r="I491" s="86" t="s">
        <v>503</v>
      </c>
      <c r="J491" t="s">
        <v>3884</v>
      </c>
      <c r="K491" t="s">
        <v>4782</v>
      </c>
      <c r="L491" t="s">
        <v>3885</v>
      </c>
      <c r="M491" s="86" t="s">
        <v>503</v>
      </c>
      <c r="N491" s="86" t="s">
        <v>503</v>
      </c>
      <c r="O491" s="86" t="s">
        <v>503</v>
      </c>
      <c r="P491" s="85" t="s">
        <v>503</v>
      </c>
      <c r="Q491" s="86" t="s">
        <v>503</v>
      </c>
    </row>
    <row r="492" spans="1:17" ht="18" customHeight="1">
      <c r="A492">
        <v>3622</v>
      </c>
      <c r="B492">
        <v>3622</v>
      </c>
      <c r="C492" s="14">
        <v>41057</v>
      </c>
      <c r="D492">
        <v>41102</v>
      </c>
      <c r="E492" t="s">
        <v>1709</v>
      </c>
      <c r="F492" t="s">
        <v>1554</v>
      </c>
      <c r="G492" t="s">
        <v>3844</v>
      </c>
      <c r="H492" s="86" t="s">
        <v>503</v>
      </c>
      <c r="I492" s="86" t="s">
        <v>503</v>
      </c>
      <c r="J492" t="s">
        <v>3886</v>
      </c>
      <c r="K492" t="s">
        <v>3887</v>
      </c>
      <c r="L492" t="s">
        <v>3888</v>
      </c>
      <c r="M492" s="86" t="s">
        <v>503</v>
      </c>
      <c r="N492" s="86" t="s">
        <v>503</v>
      </c>
      <c r="O492" s="86" t="s">
        <v>503</v>
      </c>
      <c r="P492" s="85" t="s">
        <v>503</v>
      </c>
      <c r="Q492" s="86" t="s">
        <v>503</v>
      </c>
    </row>
    <row r="493" spans="1:17" ht="18" customHeight="1">
      <c r="A493">
        <v>3631</v>
      </c>
      <c r="B493">
        <v>3631</v>
      </c>
      <c r="C493" s="14">
        <v>41057</v>
      </c>
      <c r="D493">
        <v>41102</v>
      </c>
      <c r="E493" t="s">
        <v>1709</v>
      </c>
      <c r="F493" t="s">
        <v>1554</v>
      </c>
      <c r="G493" t="s">
        <v>3844</v>
      </c>
      <c r="H493" s="86" t="s">
        <v>503</v>
      </c>
      <c r="I493" s="86" t="s">
        <v>503</v>
      </c>
      <c r="J493" t="s">
        <v>3889</v>
      </c>
      <c r="K493" t="s">
        <v>3890</v>
      </c>
      <c r="L493" t="s">
        <v>3891</v>
      </c>
      <c r="M493" s="86" t="s">
        <v>503</v>
      </c>
      <c r="N493" s="86" t="s">
        <v>503</v>
      </c>
      <c r="O493" s="86" t="s">
        <v>503</v>
      </c>
      <c r="P493" s="85" t="s">
        <v>503</v>
      </c>
      <c r="Q493" s="86" t="s">
        <v>503</v>
      </c>
    </row>
    <row r="494" spans="1:17" ht="18" customHeight="1">
      <c r="A494">
        <v>3623</v>
      </c>
      <c r="B494">
        <v>3623</v>
      </c>
      <c r="C494" s="14">
        <v>41057</v>
      </c>
      <c r="D494">
        <v>41102</v>
      </c>
      <c r="E494" t="s">
        <v>1709</v>
      </c>
      <c r="F494" t="s">
        <v>1554</v>
      </c>
      <c r="G494" t="s">
        <v>3844</v>
      </c>
      <c r="H494" s="86" t="s">
        <v>503</v>
      </c>
      <c r="I494" s="86" t="s">
        <v>503</v>
      </c>
      <c r="J494" t="s">
        <v>3892</v>
      </c>
      <c r="K494" t="s">
        <v>4783</v>
      </c>
      <c r="L494" t="s">
        <v>3893</v>
      </c>
      <c r="M494" s="86" t="s">
        <v>503</v>
      </c>
      <c r="N494" s="86" t="s">
        <v>503</v>
      </c>
      <c r="O494" s="86" t="s">
        <v>503</v>
      </c>
      <c r="P494" s="85" t="s">
        <v>503</v>
      </c>
      <c r="Q494" s="86" t="s">
        <v>503</v>
      </c>
    </row>
    <row r="495" spans="1:17" ht="18" customHeight="1">
      <c r="A495">
        <v>3624</v>
      </c>
      <c r="B495">
        <v>3624</v>
      </c>
      <c r="C495" s="14">
        <v>41057</v>
      </c>
      <c r="D495">
        <v>41102</v>
      </c>
      <c r="E495" t="s">
        <v>1709</v>
      </c>
      <c r="F495" t="s">
        <v>1554</v>
      </c>
      <c r="G495" t="s">
        <v>3844</v>
      </c>
      <c r="H495" s="86" t="s">
        <v>503</v>
      </c>
      <c r="I495" s="86" t="s">
        <v>503</v>
      </c>
      <c r="J495" t="s">
        <v>3894</v>
      </c>
      <c r="K495" t="s">
        <v>3895</v>
      </c>
      <c r="L495" t="s">
        <v>3896</v>
      </c>
      <c r="M495" s="86" t="s">
        <v>503</v>
      </c>
      <c r="N495" s="86" t="s">
        <v>503</v>
      </c>
      <c r="O495" s="86" t="s">
        <v>503</v>
      </c>
      <c r="P495" s="85" t="s">
        <v>503</v>
      </c>
      <c r="Q495" s="86" t="s">
        <v>503</v>
      </c>
    </row>
    <row r="496" spans="1:17" ht="18" customHeight="1">
      <c r="A496">
        <v>3614</v>
      </c>
      <c r="B496">
        <v>3614</v>
      </c>
      <c r="C496" s="14">
        <v>41057</v>
      </c>
      <c r="D496">
        <v>41102</v>
      </c>
      <c r="E496" t="s">
        <v>1709</v>
      </c>
      <c r="F496" t="s">
        <v>1554</v>
      </c>
      <c r="G496" t="s">
        <v>3844</v>
      </c>
      <c r="H496" s="86" t="s">
        <v>503</v>
      </c>
      <c r="I496" s="86" t="s">
        <v>503</v>
      </c>
      <c r="J496" t="s">
        <v>3897</v>
      </c>
      <c r="K496" t="s">
        <v>3898</v>
      </c>
      <c r="L496" t="s">
        <v>3899</v>
      </c>
      <c r="M496" s="86" t="s">
        <v>503</v>
      </c>
      <c r="N496" s="86" t="s">
        <v>503</v>
      </c>
      <c r="O496" s="86" t="s">
        <v>503</v>
      </c>
      <c r="P496" s="85" t="s">
        <v>503</v>
      </c>
      <c r="Q496" s="86" t="s">
        <v>503</v>
      </c>
    </row>
    <row r="497" spans="1:17" ht="18" customHeight="1">
      <c r="A497">
        <v>3613</v>
      </c>
      <c r="B497">
        <v>3613</v>
      </c>
      <c r="C497" s="14">
        <v>41057</v>
      </c>
      <c r="D497">
        <v>41102</v>
      </c>
      <c r="E497" t="s">
        <v>1709</v>
      </c>
      <c r="F497" t="s">
        <v>1554</v>
      </c>
      <c r="G497" t="s">
        <v>3844</v>
      </c>
      <c r="H497" s="86" t="s">
        <v>503</v>
      </c>
      <c r="I497" s="86" t="s">
        <v>503</v>
      </c>
      <c r="J497" t="s">
        <v>3900</v>
      </c>
      <c r="K497" t="s">
        <v>3901</v>
      </c>
      <c r="L497" t="s">
        <v>3902</v>
      </c>
      <c r="M497" s="86" t="s">
        <v>503</v>
      </c>
      <c r="N497" s="86" t="s">
        <v>503</v>
      </c>
      <c r="O497" s="86" t="s">
        <v>503</v>
      </c>
      <c r="P497" s="85" t="s">
        <v>503</v>
      </c>
      <c r="Q497" s="86" t="s">
        <v>503</v>
      </c>
    </row>
    <row r="498" spans="1:17" ht="18" customHeight="1">
      <c r="A498">
        <v>3612</v>
      </c>
      <c r="B498">
        <v>3612</v>
      </c>
      <c r="C498" s="14">
        <v>41057</v>
      </c>
      <c r="D498">
        <v>41102</v>
      </c>
      <c r="E498" t="s">
        <v>1709</v>
      </c>
      <c r="F498" t="s">
        <v>1554</v>
      </c>
      <c r="G498" t="s">
        <v>3844</v>
      </c>
      <c r="H498" s="86" t="s">
        <v>503</v>
      </c>
      <c r="I498" s="86" t="s">
        <v>503</v>
      </c>
      <c r="J498" t="s">
        <v>3903</v>
      </c>
      <c r="K498" t="s">
        <v>3904</v>
      </c>
      <c r="L498" t="s">
        <v>3905</v>
      </c>
      <c r="M498" s="86" t="s">
        <v>503</v>
      </c>
      <c r="N498" s="86" t="s">
        <v>503</v>
      </c>
      <c r="O498" s="86" t="s">
        <v>503</v>
      </c>
      <c r="P498" s="85" t="s">
        <v>503</v>
      </c>
      <c r="Q498" s="86" t="s">
        <v>503</v>
      </c>
    </row>
    <row r="499" spans="1:17" ht="18" customHeight="1">
      <c r="A499">
        <v>3593</v>
      </c>
      <c r="B499">
        <v>3593</v>
      </c>
      <c r="C499" s="14">
        <v>41057</v>
      </c>
      <c r="D499">
        <v>41102</v>
      </c>
      <c r="E499" t="s">
        <v>1562</v>
      </c>
      <c r="F499" t="s">
        <v>1554</v>
      </c>
      <c r="G499" t="s">
        <v>3906</v>
      </c>
      <c r="H499" s="86" t="s">
        <v>503</v>
      </c>
      <c r="I499" s="86" t="s">
        <v>503</v>
      </c>
      <c r="J499" t="s">
        <v>3907</v>
      </c>
      <c r="K499" t="s">
        <v>3908</v>
      </c>
      <c r="L499" t="s">
        <v>3909</v>
      </c>
      <c r="M499" s="86" t="s">
        <v>503</v>
      </c>
      <c r="N499" s="86" t="s">
        <v>503</v>
      </c>
      <c r="O499" s="86" t="s">
        <v>503</v>
      </c>
      <c r="P499" s="85" t="s">
        <v>1533</v>
      </c>
      <c r="Q499" s="86" t="s">
        <v>503</v>
      </c>
    </row>
    <row r="500" spans="1:17" ht="18" customHeight="1">
      <c r="A500">
        <v>3594</v>
      </c>
      <c r="B500">
        <v>3594</v>
      </c>
      <c r="C500" s="14">
        <v>41057</v>
      </c>
      <c r="D500">
        <v>41102</v>
      </c>
      <c r="E500" t="s">
        <v>1562</v>
      </c>
      <c r="F500" t="s">
        <v>1554</v>
      </c>
      <c r="G500" t="s">
        <v>3910</v>
      </c>
      <c r="H500" s="86" t="s">
        <v>503</v>
      </c>
      <c r="I500" s="86" t="s">
        <v>503</v>
      </c>
      <c r="J500" t="s">
        <v>3911</v>
      </c>
      <c r="K500" t="s">
        <v>3912</v>
      </c>
      <c r="L500" t="s">
        <v>3913</v>
      </c>
      <c r="M500" s="86" t="s">
        <v>503</v>
      </c>
      <c r="N500" s="86" t="s">
        <v>503</v>
      </c>
      <c r="O500" s="86" t="s">
        <v>503</v>
      </c>
      <c r="P500" s="85" t="s">
        <v>4122</v>
      </c>
      <c r="Q500" s="86" t="s">
        <v>503</v>
      </c>
    </row>
    <row r="501" spans="1:17" ht="18" customHeight="1">
      <c r="A501">
        <v>3595</v>
      </c>
      <c r="B501">
        <v>3595</v>
      </c>
      <c r="C501" s="14">
        <v>41057</v>
      </c>
      <c r="D501">
        <v>41102</v>
      </c>
      <c r="E501" t="s">
        <v>1709</v>
      </c>
      <c r="F501" t="s">
        <v>1798</v>
      </c>
      <c r="G501" t="s">
        <v>3914</v>
      </c>
      <c r="H501" s="86" t="s">
        <v>503</v>
      </c>
      <c r="I501" s="86" t="s">
        <v>503</v>
      </c>
      <c r="J501" t="s">
        <v>3915</v>
      </c>
      <c r="K501" t="s">
        <v>3916</v>
      </c>
      <c r="L501" t="s">
        <v>3917</v>
      </c>
      <c r="M501" s="86" t="s">
        <v>503</v>
      </c>
      <c r="N501" s="86" t="s">
        <v>503</v>
      </c>
      <c r="O501" s="86" t="s">
        <v>503</v>
      </c>
      <c r="P501" s="85" t="s">
        <v>503</v>
      </c>
      <c r="Q501" s="86" t="s">
        <v>503</v>
      </c>
    </row>
    <row r="502" spans="1:17" ht="18" customHeight="1">
      <c r="A502">
        <v>3596</v>
      </c>
      <c r="B502">
        <v>3596</v>
      </c>
      <c r="C502" s="14">
        <v>41057</v>
      </c>
      <c r="D502">
        <v>41102</v>
      </c>
      <c r="E502" t="s">
        <v>1562</v>
      </c>
      <c r="F502" t="s">
        <v>1554</v>
      </c>
      <c r="G502" t="s">
        <v>3918</v>
      </c>
      <c r="H502" s="86" t="s">
        <v>503</v>
      </c>
      <c r="I502" s="86" t="s">
        <v>503</v>
      </c>
      <c r="J502" t="s">
        <v>3919</v>
      </c>
      <c r="K502" t="s">
        <v>3920</v>
      </c>
      <c r="L502" t="s">
        <v>3921</v>
      </c>
      <c r="M502" s="86" t="s">
        <v>503</v>
      </c>
      <c r="N502" s="86" t="s">
        <v>503</v>
      </c>
      <c r="O502" s="86" t="s">
        <v>503</v>
      </c>
      <c r="P502" s="85" t="s">
        <v>4123</v>
      </c>
      <c r="Q502" s="86" t="s">
        <v>503</v>
      </c>
    </row>
    <row r="503" spans="1:17" ht="18" customHeight="1">
      <c r="A503">
        <v>3597</v>
      </c>
      <c r="B503">
        <v>3597</v>
      </c>
      <c r="C503" s="14">
        <v>41057</v>
      </c>
      <c r="D503">
        <v>41102</v>
      </c>
      <c r="E503" t="s">
        <v>1562</v>
      </c>
      <c r="F503" t="s">
        <v>1554</v>
      </c>
      <c r="G503" t="s">
        <v>3922</v>
      </c>
      <c r="H503" s="86" t="s">
        <v>503</v>
      </c>
      <c r="I503" s="86" t="s">
        <v>503</v>
      </c>
      <c r="J503" t="s">
        <v>3923</v>
      </c>
      <c r="K503" t="s">
        <v>3924</v>
      </c>
      <c r="L503" t="s">
        <v>3925</v>
      </c>
      <c r="M503" s="86" t="s">
        <v>503</v>
      </c>
      <c r="N503" s="86" t="s">
        <v>503</v>
      </c>
      <c r="O503" s="86" t="s">
        <v>503</v>
      </c>
      <c r="P503" s="85" t="s">
        <v>4124</v>
      </c>
      <c r="Q503" s="86" t="s">
        <v>503</v>
      </c>
    </row>
    <row r="504" spans="1:17" ht="18" customHeight="1">
      <c r="A504">
        <v>3598</v>
      </c>
      <c r="B504">
        <v>3598</v>
      </c>
      <c r="C504" s="14">
        <v>41057</v>
      </c>
      <c r="D504">
        <v>41102</v>
      </c>
      <c r="E504" t="s">
        <v>1709</v>
      </c>
      <c r="F504" t="s">
        <v>1798</v>
      </c>
      <c r="G504" t="s">
        <v>3926</v>
      </c>
      <c r="H504" s="86" t="s">
        <v>503</v>
      </c>
      <c r="I504" s="86" t="s">
        <v>503</v>
      </c>
      <c r="J504" t="s">
        <v>3927</v>
      </c>
      <c r="K504" t="s">
        <v>4874</v>
      </c>
      <c r="L504" t="s">
        <v>3928</v>
      </c>
      <c r="M504" s="86" t="s">
        <v>503</v>
      </c>
      <c r="N504" s="86" t="s">
        <v>503</v>
      </c>
      <c r="O504" s="86" t="s">
        <v>503</v>
      </c>
      <c r="P504" s="85" t="s">
        <v>503</v>
      </c>
      <c r="Q504" s="86" t="s">
        <v>503</v>
      </c>
    </row>
    <row r="505" spans="1:17" ht="18" customHeight="1">
      <c r="A505">
        <v>3599</v>
      </c>
      <c r="B505">
        <v>3599</v>
      </c>
      <c r="C505" s="14">
        <v>41057</v>
      </c>
      <c r="D505">
        <v>41102</v>
      </c>
      <c r="E505" t="s">
        <v>1709</v>
      </c>
      <c r="F505" t="s">
        <v>1798</v>
      </c>
      <c r="G505" t="s">
        <v>3929</v>
      </c>
      <c r="H505" s="86" t="s">
        <v>503</v>
      </c>
      <c r="I505" s="86" t="s">
        <v>503</v>
      </c>
      <c r="J505" t="s">
        <v>4875</v>
      </c>
      <c r="K505" t="s">
        <v>4876</v>
      </c>
      <c r="L505" t="s">
        <v>3930</v>
      </c>
      <c r="M505" s="86" t="s">
        <v>503</v>
      </c>
      <c r="N505" s="86" t="s">
        <v>503</v>
      </c>
      <c r="O505" s="86" t="s">
        <v>503</v>
      </c>
      <c r="P505" s="85" t="s">
        <v>503</v>
      </c>
      <c r="Q505" s="86" t="s">
        <v>503</v>
      </c>
    </row>
    <row r="506" spans="1:17" ht="18" customHeight="1">
      <c r="A506">
        <v>3600</v>
      </c>
      <c r="B506">
        <v>3600</v>
      </c>
      <c r="C506" s="14">
        <v>41057</v>
      </c>
      <c r="D506">
        <v>41102</v>
      </c>
      <c r="E506" t="s">
        <v>1562</v>
      </c>
      <c r="F506" t="s">
        <v>1554</v>
      </c>
      <c r="G506" t="s">
        <v>3931</v>
      </c>
      <c r="H506" s="86" t="s">
        <v>503</v>
      </c>
      <c r="I506" s="86" t="s">
        <v>503</v>
      </c>
      <c r="J506" t="s">
        <v>3932</v>
      </c>
      <c r="K506" t="s">
        <v>3933</v>
      </c>
      <c r="L506" t="s">
        <v>3934</v>
      </c>
      <c r="M506" s="86" t="s">
        <v>503</v>
      </c>
      <c r="N506" s="86" t="s">
        <v>503</v>
      </c>
      <c r="O506" s="86" t="s">
        <v>503</v>
      </c>
      <c r="P506" s="85" t="s">
        <v>4125</v>
      </c>
      <c r="Q506" s="86" t="s">
        <v>503</v>
      </c>
    </row>
    <row r="507" spans="1:17" ht="18" customHeight="1">
      <c r="A507">
        <v>3601</v>
      </c>
      <c r="B507">
        <v>3601</v>
      </c>
      <c r="C507" s="14">
        <v>41057</v>
      </c>
      <c r="D507">
        <v>41102</v>
      </c>
      <c r="E507" t="s">
        <v>1562</v>
      </c>
      <c r="F507" t="s">
        <v>1554</v>
      </c>
      <c r="G507" t="s">
        <v>3935</v>
      </c>
      <c r="H507" s="86" t="s">
        <v>503</v>
      </c>
      <c r="I507" s="86" t="s">
        <v>503</v>
      </c>
      <c r="J507" t="s">
        <v>3936</v>
      </c>
      <c r="K507" t="s">
        <v>3937</v>
      </c>
      <c r="L507" t="s">
        <v>3938</v>
      </c>
      <c r="M507" s="86" t="s">
        <v>503</v>
      </c>
      <c r="N507" s="86" t="s">
        <v>503</v>
      </c>
      <c r="O507" s="86" t="s">
        <v>503</v>
      </c>
      <c r="P507" s="85" t="s">
        <v>4126</v>
      </c>
      <c r="Q507" s="86" t="s">
        <v>503</v>
      </c>
    </row>
    <row r="508" spans="1:17" ht="18" customHeight="1">
      <c r="A508">
        <v>3602</v>
      </c>
      <c r="B508">
        <v>3602</v>
      </c>
      <c r="C508" s="14">
        <v>41057</v>
      </c>
      <c r="D508">
        <v>41102</v>
      </c>
      <c r="E508" t="s">
        <v>1709</v>
      </c>
      <c r="F508" t="s">
        <v>1798</v>
      </c>
      <c r="G508" t="s">
        <v>3939</v>
      </c>
      <c r="H508" s="86" t="s">
        <v>503</v>
      </c>
      <c r="I508" s="86" t="s">
        <v>503</v>
      </c>
      <c r="J508" t="s">
        <v>3940</v>
      </c>
      <c r="K508" t="s">
        <v>3941</v>
      </c>
      <c r="L508" t="s">
        <v>3942</v>
      </c>
      <c r="M508" s="86" t="s">
        <v>503</v>
      </c>
      <c r="N508" s="86" t="s">
        <v>503</v>
      </c>
      <c r="O508" s="86" t="s">
        <v>503</v>
      </c>
      <c r="P508" s="85" t="s">
        <v>503</v>
      </c>
      <c r="Q508" s="86" t="s">
        <v>503</v>
      </c>
    </row>
    <row r="509" spans="1:17" ht="18" customHeight="1">
      <c r="A509">
        <v>3603</v>
      </c>
      <c r="B509">
        <v>3603</v>
      </c>
      <c r="C509" s="14">
        <v>41057</v>
      </c>
      <c r="D509">
        <v>41102</v>
      </c>
      <c r="E509" t="s">
        <v>1562</v>
      </c>
      <c r="F509" t="s">
        <v>1554</v>
      </c>
      <c r="G509" t="s">
        <v>3943</v>
      </c>
      <c r="H509" s="86" t="s">
        <v>503</v>
      </c>
      <c r="I509" s="86" t="s">
        <v>503</v>
      </c>
      <c r="J509" t="s">
        <v>3944</v>
      </c>
      <c r="K509" t="s">
        <v>3945</v>
      </c>
      <c r="L509" t="s">
        <v>3946</v>
      </c>
      <c r="M509" s="86" t="s">
        <v>503</v>
      </c>
      <c r="N509" s="86" t="s">
        <v>503</v>
      </c>
      <c r="O509" s="86" t="s">
        <v>503</v>
      </c>
      <c r="P509" s="85" t="s">
        <v>4122</v>
      </c>
      <c r="Q509" s="86" t="s">
        <v>503</v>
      </c>
    </row>
    <row r="510" spans="1:17" ht="18" customHeight="1">
      <c r="A510">
        <v>3604</v>
      </c>
      <c r="B510">
        <v>3604</v>
      </c>
      <c r="C510" s="14">
        <v>41057</v>
      </c>
      <c r="D510">
        <v>41102</v>
      </c>
      <c r="E510" t="s">
        <v>1709</v>
      </c>
      <c r="F510" t="s">
        <v>1554</v>
      </c>
      <c r="G510" t="s">
        <v>3947</v>
      </c>
      <c r="H510" s="86" t="s">
        <v>503</v>
      </c>
      <c r="I510" s="86" t="s">
        <v>503</v>
      </c>
      <c r="J510" t="s">
        <v>3948</v>
      </c>
      <c r="K510" t="s">
        <v>3949</v>
      </c>
      <c r="L510" t="s">
        <v>3950</v>
      </c>
      <c r="M510" s="86" t="s">
        <v>503</v>
      </c>
      <c r="N510" s="86" t="s">
        <v>503</v>
      </c>
      <c r="O510" s="86" t="s">
        <v>503</v>
      </c>
      <c r="P510" s="85" t="s">
        <v>503</v>
      </c>
      <c r="Q510" s="86" t="s">
        <v>503</v>
      </c>
    </row>
    <row r="511" spans="1:17" ht="18" customHeight="1">
      <c r="A511">
        <v>3581</v>
      </c>
      <c r="B511">
        <v>3581</v>
      </c>
      <c r="C511" s="14">
        <v>41057</v>
      </c>
      <c r="D511">
        <v>41102</v>
      </c>
      <c r="E511" t="s">
        <v>1709</v>
      </c>
      <c r="F511" t="s">
        <v>1554</v>
      </c>
      <c r="G511" t="s">
        <v>3951</v>
      </c>
      <c r="H511" s="86" t="s">
        <v>503</v>
      </c>
      <c r="I511" s="86" t="s">
        <v>503</v>
      </c>
      <c r="J511" t="s">
        <v>3952</v>
      </c>
      <c r="K511" t="s">
        <v>4784</v>
      </c>
      <c r="L511" t="s">
        <v>3953</v>
      </c>
      <c r="M511" s="86" t="s">
        <v>503</v>
      </c>
      <c r="N511" s="86" t="s">
        <v>503</v>
      </c>
      <c r="O511" s="86" t="s">
        <v>503</v>
      </c>
      <c r="P511" s="85" t="s">
        <v>503</v>
      </c>
      <c r="Q511" s="86" t="s">
        <v>503</v>
      </c>
    </row>
    <row r="512" spans="1:17" ht="18" customHeight="1">
      <c r="A512">
        <v>3583</v>
      </c>
      <c r="B512">
        <v>3583</v>
      </c>
      <c r="C512" s="14">
        <v>41057</v>
      </c>
      <c r="D512">
        <v>41102</v>
      </c>
      <c r="E512" t="s">
        <v>1709</v>
      </c>
      <c r="F512" t="s">
        <v>1554</v>
      </c>
      <c r="G512" t="s">
        <v>3954</v>
      </c>
      <c r="H512" s="86" t="s">
        <v>503</v>
      </c>
      <c r="I512" s="86" t="s">
        <v>503</v>
      </c>
      <c r="J512" t="s">
        <v>3955</v>
      </c>
      <c r="K512" t="s">
        <v>3956</v>
      </c>
      <c r="L512" t="s">
        <v>3957</v>
      </c>
      <c r="M512" s="86" t="s">
        <v>503</v>
      </c>
      <c r="N512" s="86" t="s">
        <v>503</v>
      </c>
      <c r="O512" s="86" t="s">
        <v>503</v>
      </c>
      <c r="P512" s="85" t="s">
        <v>503</v>
      </c>
      <c r="Q512" s="86" t="s">
        <v>503</v>
      </c>
    </row>
    <row r="513" spans="1:17" ht="18" customHeight="1">
      <c r="A513">
        <v>3584</v>
      </c>
      <c r="B513">
        <v>3584</v>
      </c>
      <c r="C513" s="14">
        <v>41057</v>
      </c>
      <c r="D513">
        <v>41102</v>
      </c>
      <c r="E513" t="s">
        <v>1709</v>
      </c>
      <c r="F513" t="s">
        <v>1798</v>
      </c>
      <c r="G513" t="s">
        <v>3958</v>
      </c>
      <c r="H513" s="86" t="s">
        <v>503</v>
      </c>
      <c r="I513" s="86" t="s">
        <v>503</v>
      </c>
      <c r="J513" t="s">
        <v>4877</v>
      </c>
      <c r="K513" t="s">
        <v>4878</v>
      </c>
      <c r="L513" t="s">
        <v>3959</v>
      </c>
      <c r="M513" s="86" t="s">
        <v>503</v>
      </c>
      <c r="N513" s="86" t="s">
        <v>503</v>
      </c>
      <c r="O513" s="86" t="s">
        <v>503</v>
      </c>
      <c r="P513" s="85" t="s">
        <v>503</v>
      </c>
      <c r="Q513" s="86" t="s">
        <v>503</v>
      </c>
    </row>
    <row r="514" spans="1:17" ht="18" customHeight="1">
      <c r="A514">
        <v>3585</v>
      </c>
      <c r="B514">
        <v>3585</v>
      </c>
      <c r="C514" s="14">
        <v>41057</v>
      </c>
      <c r="D514">
        <v>41102</v>
      </c>
      <c r="E514" t="s">
        <v>1619</v>
      </c>
      <c r="F514" t="s">
        <v>1554</v>
      </c>
      <c r="G514" t="s">
        <v>3960</v>
      </c>
      <c r="H514" s="86" t="s">
        <v>4785</v>
      </c>
      <c r="I514" s="86" t="s">
        <v>503</v>
      </c>
      <c r="J514" t="s">
        <v>3961</v>
      </c>
      <c r="K514" t="s">
        <v>3962</v>
      </c>
      <c r="L514" t="s">
        <v>3963</v>
      </c>
      <c r="M514" s="86" t="s">
        <v>503</v>
      </c>
      <c r="N514" s="86" t="s">
        <v>503</v>
      </c>
      <c r="O514" s="86" t="s">
        <v>503</v>
      </c>
      <c r="P514" s="85" t="s">
        <v>503</v>
      </c>
      <c r="Q514" s="86" t="s">
        <v>503</v>
      </c>
    </row>
    <row r="515" spans="1:17" ht="18" customHeight="1">
      <c r="A515">
        <v>3586</v>
      </c>
      <c r="B515">
        <v>3586</v>
      </c>
      <c r="C515" s="14">
        <v>41057</v>
      </c>
      <c r="D515">
        <v>41102</v>
      </c>
      <c r="E515" t="s">
        <v>1562</v>
      </c>
      <c r="F515" t="s">
        <v>1554</v>
      </c>
      <c r="G515" t="s">
        <v>3964</v>
      </c>
      <c r="H515" s="86" t="s">
        <v>503</v>
      </c>
      <c r="I515" s="86" t="s">
        <v>503</v>
      </c>
      <c r="J515" t="s">
        <v>3965</v>
      </c>
      <c r="K515" t="s">
        <v>3966</v>
      </c>
      <c r="L515" t="s">
        <v>3967</v>
      </c>
      <c r="M515" s="86" t="s">
        <v>503</v>
      </c>
      <c r="N515" s="86" t="s">
        <v>503</v>
      </c>
      <c r="O515" s="86" t="s">
        <v>503</v>
      </c>
      <c r="P515" s="85" t="s">
        <v>4127</v>
      </c>
      <c r="Q515" s="86" t="s">
        <v>503</v>
      </c>
    </row>
    <row r="516" spans="1:17" ht="18" customHeight="1">
      <c r="A516">
        <v>3592</v>
      </c>
      <c r="B516">
        <v>3592</v>
      </c>
      <c r="C516" s="14">
        <v>41058</v>
      </c>
      <c r="D516">
        <v>41103</v>
      </c>
      <c r="E516" t="s">
        <v>1553</v>
      </c>
      <c r="F516" t="s">
        <v>1554</v>
      </c>
      <c r="G516" t="s">
        <v>3968</v>
      </c>
      <c r="H516" s="86" t="s">
        <v>4866</v>
      </c>
      <c r="I516" s="86">
        <v>41087</v>
      </c>
      <c r="J516" t="s">
        <v>3969</v>
      </c>
      <c r="K516" t="s">
        <v>3970</v>
      </c>
      <c r="L516" t="s">
        <v>3971</v>
      </c>
      <c r="M516" s="86" t="s">
        <v>4879</v>
      </c>
      <c r="N516" s="86" t="s">
        <v>1684</v>
      </c>
      <c r="O516" s="86">
        <v>41087</v>
      </c>
      <c r="P516" s="85" t="s">
        <v>503</v>
      </c>
      <c r="Q516" s="86" t="s">
        <v>503</v>
      </c>
    </row>
    <row r="517" spans="1:17" ht="18" customHeight="1">
      <c r="A517">
        <v>3591</v>
      </c>
      <c r="B517">
        <v>3591</v>
      </c>
      <c r="C517" s="14">
        <v>41058</v>
      </c>
      <c r="D517">
        <v>41103</v>
      </c>
      <c r="E517" t="s">
        <v>1553</v>
      </c>
      <c r="F517" t="s">
        <v>1554</v>
      </c>
      <c r="G517" t="s">
        <v>3972</v>
      </c>
      <c r="H517" s="86" t="s">
        <v>4786</v>
      </c>
      <c r="I517" s="86">
        <v>41087</v>
      </c>
      <c r="J517" t="s">
        <v>3973</v>
      </c>
      <c r="K517" t="s">
        <v>3974</v>
      </c>
      <c r="L517" t="s">
        <v>3975</v>
      </c>
      <c r="M517" s="86" t="s">
        <v>4880</v>
      </c>
      <c r="N517" s="86" t="s">
        <v>4881</v>
      </c>
      <c r="O517" s="86">
        <v>41087</v>
      </c>
      <c r="P517" s="85" t="s">
        <v>503</v>
      </c>
      <c r="Q517" s="86" t="s">
        <v>503</v>
      </c>
    </row>
    <row r="518" spans="1:17" ht="18" customHeight="1">
      <c r="A518">
        <v>3589</v>
      </c>
      <c r="B518">
        <v>3589</v>
      </c>
      <c r="C518" s="14">
        <v>41058</v>
      </c>
      <c r="D518">
        <v>41103</v>
      </c>
      <c r="E518" t="s">
        <v>1709</v>
      </c>
      <c r="F518" t="s">
        <v>1798</v>
      </c>
      <c r="G518" t="s">
        <v>3976</v>
      </c>
      <c r="H518" s="86" t="s">
        <v>503</v>
      </c>
      <c r="I518" s="86" t="s">
        <v>503</v>
      </c>
      <c r="J518" t="s">
        <v>3977</v>
      </c>
      <c r="K518" t="s">
        <v>3978</v>
      </c>
      <c r="L518" t="s">
        <v>3979</v>
      </c>
      <c r="M518" s="86" t="s">
        <v>503</v>
      </c>
      <c r="N518" s="86" t="s">
        <v>503</v>
      </c>
      <c r="O518" s="86" t="s">
        <v>503</v>
      </c>
      <c r="P518" s="85" t="s">
        <v>503</v>
      </c>
      <c r="Q518" s="86" t="s">
        <v>503</v>
      </c>
    </row>
    <row r="519" spans="1:17" ht="18" customHeight="1">
      <c r="A519">
        <v>3588</v>
      </c>
      <c r="B519">
        <v>3588</v>
      </c>
      <c r="C519" s="14">
        <v>41058</v>
      </c>
      <c r="D519">
        <v>41103</v>
      </c>
      <c r="E519" t="s">
        <v>1562</v>
      </c>
      <c r="F519" t="s">
        <v>1554</v>
      </c>
      <c r="G519" t="s">
        <v>3980</v>
      </c>
      <c r="H519" s="86" t="s">
        <v>503</v>
      </c>
      <c r="I519" s="86" t="s">
        <v>503</v>
      </c>
      <c r="J519" t="s">
        <v>3981</v>
      </c>
      <c r="K519" t="s">
        <v>3982</v>
      </c>
      <c r="L519" t="s">
        <v>3983</v>
      </c>
      <c r="M519" s="86" t="s">
        <v>503</v>
      </c>
      <c r="N519" s="86" t="s">
        <v>503</v>
      </c>
      <c r="O519" s="86" t="s">
        <v>503</v>
      </c>
      <c r="P519" s="85" t="s">
        <v>1534</v>
      </c>
      <c r="Q519" s="86" t="s">
        <v>503</v>
      </c>
    </row>
    <row r="520" spans="1:17" ht="18" customHeight="1">
      <c r="A520">
        <v>3611</v>
      </c>
      <c r="B520">
        <v>3611</v>
      </c>
      <c r="C520" s="14">
        <v>41057</v>
      </c>
      <c r="D520">
        <v>41102</v>
      </c>
      <c r="E520" t="s">
        <v>1562</v>
      </c>
      <c r="F520" t="s">
        <v>1554</v>
      </c>
      <c r="G520" t="s">
        <v>3844</v>
      </c>
      <c r="H520" s="86" t="s">
        <v>503</v>
      </c>
      <c r="I520" s="86" t="s">
        <v>503</v>
      </c>
      <c r="J520" t="s">
        <v>3984</v>
      </c>
      <c r="K520" t="s">
        <v>3985</v>
      </c>
      <c r="L520" t="s">
        <v>3986</v>
      </c>
      <c r="M520" s="86" t="s">
        <v>503</v>
      </c>
      <c r="N520" s="86" t="s">
        <v>503</v>
      </c>
      <c r="O520" s="86" t="s">
        <v>503</v>
      </c>
      <c r="P520" s="85" t="s">
        <v>4128</v>
      </c>
      <c r="Q520" s="86" t="s">
        <v>503</v>
      </c>
    </row>
    <row r="521" spans="1:17" ht="18" customHeight="1">
      <c r="A521">
        <v>3582</v>
      </c>
      <c r="B521">
        <v>3582</v>
      </c>
      <c r="C521" s="14">
        <v>41057</v>
      </c>
      <c r="D521">
        <v>41102</v>
      </c>
      <c r="E521" t="s">
        <v>1709</v>
      </c>
      <c r="F521" t="s">
        <v>1554</v>
      </c>
      <c r="G521" t="s">
        <v>4069</v>
      </c>
      <c r="H521" s="86" t="s">
        <v>503</v>
      </c>
      <c r="I521" s="86" t="s">
        <v>503</v>
      </c>
      <c r="J521" t="s">
        <v>4070</v>
      </c>
      <c r="K521" t="s">
        <v>4071</v>
      </c>
      <c r="L521" t="s">
        <v>4072</v>
      </c>
      <c r="M521" s="86" t="s">
        <v>503</v>
      </c>
      <c r="N521" s="86" t="s">
        <v>503</v>
      </c>
      <c r="O521" s="86" t="s">
        <v>503</v>
      </c>
      <c r="P521" s="85" t="s">
        <v>503</v>
      </c>
      <c r="Q521" s="86" t="s">
        <v>503</v>
      </c>
    </row>
    <row r="522" spans="1:17" ht="18" customHeight="1">
      <c r="A522">
        <v>3641</v>
      </c>
      <c r="B522">
        <v>3641</v>
      </c>
      <c r="C522" s="14">
        <v>41060</v>
      </c>
      <c r="D522">
        <v>41105</v>
      </c>
      <c r="E522" t="s">
        <v>1709</v>
      </c>
      <c r="F522" t="s">
        <v>1554</v>
      </c>
      <c r="G522" t="s">
        <v>1572</v>
      </c>
      <c r="H522" s="86" t="s">
        <v>503</v>
      </c>
      <c r="I522" s="86" t="s">
        <v>503</v>
      </c>
      <c r="J522" t="s">
        <v>4073</v>
      </c>
      <c r="K522" t="s">
        <v>4074</v>
      </c>
      <c r="L522" t="s">
        <v>4075</v>
      </c>
      <c r="M522" s="86" t="s">
        <v>503</v>
      </c>
      <c r="N522" s="86" t="s">
        <v>503</v>
      </c>
      <c r="O522" s="86" t="s">
        <v>503</v>
      </c>
      <c r="P522" s="85" t="s">
        <v>503</v>
      </c>
      <c r="Q522" s="86" t="s">
        <v>503</v>
      </c>
    </row>
    <row r="523" spans="1:17" ht="18" customHeight="1">
      <c r="A523">
        <v>3560</v>
      </c>
      <c r="B523">
        <v>3560</v>
      </c>
      <c r="C523" s="14">
        <v>41060</v>
      </c>
      <c r="D523">
        <v>41105</v>
      </c>
      <c r="E523" t="s">
        <v>1709</v>
      </c>
      <c r="F523" t="s">
        <v>1554</v>
      </c>
      <c r="G523" t="s">
        <v>1927</v>
      </c>
      <c r="H523" s="86" t="s">
        <v>503</v>
      </c>
      <c r="I523" s="86" t="s">
        <v>503</v>
      </c>
      <c r="J523" t="s">
        <v>4076</v>
      </c>
      <c r="K523" t="s">
        <v>4077</v>
      </c>
      <c r="L523" t="s">
        <v>4078</v>
      </c>
      <c r="M523" s="86" t="s">
        <v>503</v>
      </c>
      <c r="N523" s="86" t="s">
        <v>503</v>
      </c>
      <c r="O523" s="86" t="s">
        <v>503</v>
      </c>
      <c r="P523" s="85" t="s">
        <v>503</v>
      </c>
      <c r="Q523" s="86" t="s">
        <v>503</v>
      </c>
    </row>
    <row r="524" spans="1:17" ht="18" customHeight="1">
      <c r="A524">
        <v>3767</v>
      </c>
      <c r="B524">
        <v>3767</v>
      </c>
      <c r="C524" s="14">
        <v>41073</v>
      </c>
      <c r="D524">
        <v>41118</v>
      </c>
      <c r="E524" t="s">
        <v>1709</v>
      </c>
      <c r="F524" t="s">
        <v>1798</v>
      </c>
      <c r="G524" t="s">
        <v>4140</v>
      </c>
      <c r="H524" s="86" t="s">
        <v>503</v>
      </c>
      <c r="I524" s="86" t="s">
        <v>503</v>
      </c>
      <c r="J524" t="s">
        <v>4141</v>
      </c>
      <c r="K524" t="s">
        <v>4142</v>
      </c>
      <c r="L524" t="s">
        <v>4143</v>
      </c>
      <c r="M524" s="86" t="s">
        <v>503</v>
      </c>
      <c r="N524" s="86" t="s">
        <v>503</v>
      </c>
      <c r="O524" s="86" t="s">
        <v>503</v>
      </c>
      <c r="P524" t="s">
        <v>4144</v>
      </c>
      <c r="Q524" s="86" t="s">
        <v>503</v>
      </c>
    </row>
    <row r="525" spans="1:17" ht="18" customHeight="1">
      <c r="A525">
        <v>3766</v>
      </c>
      <c r="B525">
        <v>3766</v>
      </c>
      <c r="C525" s="14">
        <v>41073</v>
      </c>
      <c r="D525">
        <v>41118</v>
      </c>
      <c r="E525" t="s">
        <v>1709</v>
      </c>
      <c r="F525" t="s">
        <v>1798</v>
      </c>
      <c r="G525" t="s">
        <v>4140</v>
      </c>
      <c r="H525" s="86" t="s">
        <v>503</v>
      </c>
      <c r="I525" s="86" t="s">
        <v>503</v>
      </c>
      <c r="J525" t="s">
        <v>4145</v>
      </c>
      <c r="K525" t="s">
        <v>4146</v>
      </c>
      <c r="L525" t="s">
        <v>4147</v>
      </c>
      <c r="M525" s="86" t="s">
        <v>503</v>
      </c>
      <c r="N525" s="86" t="s">
        <v>503</v>
      </c>
      <c r="O525" s="86" t="s">
        <v>503</v>
      </c>
      <c r="P525" t="s">
        <v>4148</v>
      </c>
      <c r="Q525" s="86" t="s">
        <v>503</v>
      </c>
    </row>
    <row r="526" spans="1:17" ht="18" customHeight="1">
      <c r="A526">
        <v>3763</v>
      </c>
      <c r="B526">
        <v>3763</v>
      </c>
      <c r="C526" s="14">
        <v>41073</v>
      </c>
      <c r="D526">
        <v>41118</v>
      </c>
      <c r="E526" t="s">
        <v>1709</v>
      </c>
      <c r="F526" t="s">
        <v>1798</v>
      </c>
      <c r="G526" t="s">
        <v>4140</v>
      </c>
      <c r="H526" s="86" t="s">
        <v>503</v>
      </c>
      <c r="I526" s="86" t="s">
        <v>503</v>
      </c>
      <c r="J526" t="s">
        <v>4149</v>
      </c>
      <c r="K526" t="s">
        <v>4150</v>
      </c>
      <c r="L526" t="s">
        <v>4151</v>
      </c>
      <c r="M526" s="86" t="s">
        <v>503</v>
      </c>
      <c r="N526" s="86" t="s">
        <v>503</v>
      </c>
      <c r="O526" s="86" t="s">
        <v>503</v>
      </c>
      <c r="P526" t="s">
        <v>4152</v>
      </c>
      <c r="Q526" s="86" t="s">
        <v>503</v>
      </c>
    </row>
    <row r="527" spans="1:17" ht="18" customHeight="1">
      <c r="A527">
        <v>3764</v>
      </c>
      <c r="B527">
        <v>3764</v>
      </c>
      <c r="C527" s="14">
        <v>41073</v>
      </c>
      <c r="D527">
        <v>41118</v>
      </c>
      <c r="E527" t="s">
        <v>1562</v>
      </c>
      <c r="F527" t="s">
        <v>1554</v>
      </c>
      <c r="G527" t="s">
        <v>1802</v>
      </c>
      <c r="H527" s="86" t="s">
        <v>503</v>
      </c>
      <c r="I527" s="86" t="s">
        <v>503</v>
      </c>
      <c r="J527" t="s">
        <v>4153</v>
      </c>
      <c r="K527" t="s">
        <v>4154</v>
      </c>
      <c r="L527" t="s">
        <v>4155</v>
      </c>
      <c r="M527" s="86" t="s">
        <v>503</v>
      </c>
      <c r="N527" s="86" t="s">
        <v>503</v>
      </c>
      <c r="O527" s="86" t="s">
        <v>503</v>
      </c>
      <c r="P527" t="s">
        <v>4531</v>
      </c>
      <c r="Q527" s="86" t="s">
        <v>503</v>
      </c>
    </row>
    <row r="528" spans="1:17" ht="18" customHeight="1">
      <c r="A528">
        <v>3762</v>
      </c>
      <c r="B528">
        <v>3762</v>
      </c>
      <c r="C528" s="14">
        <v>41073</v>
      </c>
      <c r="D528">
        <v>41118</v>
      </c>
      <c r="E528" t="s">
        <v>1709</v>
      </c>
      <c r="F528" t="s">
        <v>1798</v>
      </c>
      <c r="G528" t="s">
        <v>4140</v>
      </c>
      <c r="H528" s="86" t="s">
        <v>503</v>
      </c>
      <c r="I528" s="86" t="s">
        <v>503</v>
      </c>
      <c r="J528" t="s">
        <v>4156</v>
      </c>
      <c r="K528" t="s">
        <v>4157</v>
      </c>
      <c r="L528" t="s">
        <v>4158</v>
      </c>
      <c r="M528" s="86" t="s">
        <v>503</v>
      </c>
      <c r="N528" s="86" t="s">
        <v>503</v>
      </c>
      <c r="O528" s="86" t="s">
        <v>503</v>
      </c>
      <c r="P528" t="s">
        <v>4159</v>
      </c>
      <c r="Q528" s="86" t="s">
        <v>503</v>
      </c>
    </row>
    <row r="529" spans="1:17" ht="18" customHeight="1">
      <c r="A529">
        <v>3761</v>
      </c>
      <c r="B529">
        <v>3761</v>
      </c>
      <c r="C529" s="14">
        <v>41073</v>
      </c>
      <c r="D529">
        <v>41118</v>
      </c>
      <c r="E529" t="s">
        <v>1709</v>
      </c>
      <c r="F529" t="s">
        <v>1798</v>
      </c>
      <c r="G529" t="s">
        <v>4140</v>
      </c>
      <c r="H529" s="86" t="s">
        <v>503</v>
      </c>
      <c r="I529" s="86" t="s">
        <v>503</v>
      </c>
      <c r="J529" t="s">
        <v>4160</v>
      </c>
      <c r="K529" t="s">
        <v>4161</v>
      </c>
      <c r="L529" t="s">
        <v>4162</v>
      </c>
      <c r="M529" s="86" t="s">
        <v>503</v>
      </c>
      <c r="N529" s="86" t="s">
        <v>503</v>
      </c>
      <c r="O529" s="86" t="s">
        <v>503</v>
      </c>
      <c r="P529" t="s">
        <v>4163</v>
      </c>
      <c r="Q529" s="86" t="s">
        <v>503</v>
      </c>
    </row>
    <row r="530" spans="1:17" ht="18" customHeight="1">
      <c r="A530">
        <v>3757</v>
      </c>
      <c r="B530">
        <v>3757</v>
      </c>
      <c r="C530" s="14">
        <v>41073</v>
      </c>
      <c r="D530">
        <v>41118</v>
      </c>
      <c r="E530" t="s">
        <v>1709</v>
      </c>
      <c r="F530" t="s">
        <v>1554</v>
      </c>
      <c r="G530" t="s">
        <v>4164</v>
      </c>
      <c r="H530" s="86" t="s">
        <v>503</v>
      </c>
      <c r="I530" s="86" t="s">
        <v>503</v>
      </c>
      <c r="J530" t="s">
        <v>4165</v>
      </c>
      <c r="K530" t="s">
        <v>4166</v>
      </c>
      <c r="L530" t="s">
        <v>4167</v>
      </c>
      <c r="M530" s="86" t="s">
        <v>503</v>
      </c>
      <c r="N530" s="86" t="s">
        <v>503</v>
      </c>
      <c r="O530" s="86" t="s">
        <v>503</v>
      </c>
      <c r="P530" t="s">
        <v>4168</v>
      </c>
      <c r="Q530" s="86" t="s">
        <v>503</v>
      </c>
    </row>
    <row r="531" spans="1:17" ht="18" customHeight="1">
      <c r="A531">
        <v>3758</v>
      </c>
      <c r="B531">
        <v>3758</v>
      </c>
      <c r="C531" s="14">
        <v>41073</v>
      </c>
      <c r="D531">
        <v>41118</v>
      </c>
      <c r="E531" t="s">
        <v>1562</v>
      </c>
      <c r="F531" t="s">
        <v>1554</v>
      </c>
      <c r="G531" t="s">
        <v>4164</v>
      </c>
      <c r="H531" s="86" t="s">
        <v>503</v>
      </c>
      <c r="I531" s="86" t="s">
        <v>503</v>
      </c>
      <c r="J531" t="s">
        <v>4169</v>
      </c>
      <c r="K531" t="s">
        <v>4170</v>
      </c>
      <c r="L531" t="s">
        <v>4171</v>
      </c>
      <c r="M531" s="86" t="s">
        <v>503</v>
      </c>
      <c r="N531" s="86" t="s">
        <v>503</v>
      </c>
      <c r="O531" s="86" t="s">
        <v>503</v>
      </c>
      <c r="P531" t="s">
        <v>4532</v>
      </c>
      <c r="Q531" s="86" t="s">
        <v>503</v>
      </c>
    </row>
    <row r="532" spans="1:17" ht="18" customHeight="1">
      <c r="A532">
        <v>3756</v>
      </c>
      <c r="B532">
        <v>3756</v>
      </c>
      <c r="C532" s="14">
        <v>41073</v>
      </c>
      <c r="D532">
        <v>41118</v>
      </c>
      <c r="E532" t="s">
        <v>1709</v>
      </c>
      <c r="F532" t="s">
        <v>1554</v>
      </c>
      <c r="G532" t="s">
        <v>4164</v>
      </c>
      <c r="H532" s="86" t="s">
        <v>503</v>
      </c>
      <c r="I532" s="86" t="s">
        <v>503</v>
      </c>
      <c r="J532" t="s">
        <v>4172</v>
      </c>
      <c r="K532" t="s">
        <v>4173</v>
      </c>
      <c r="L532" t="s">
        <v>4174</v>
      </c>
      <c r="M532" s="86" t="s">
        <v>503</v>
      </c>
      <c r="N532" s="86" t="s">
        <v>503</v>
      </c>
      <c r="O532" s="86" t="s">
        <v>503</v>
      </c>
      <c r="P532" t="s">
        <v>4175</v>
      </c>
      <c r="Q532" s="86" t="s">
        <v>503</v>
      </c>
    </row>
    <row r="533" spans="1:17" ht="18" customHeight="1">
      <c r="A533">
        <v>3755</v>
      </c>
      <c r="B533">
        <v>3755</v>
      </c>
      <c r="C533" s="14">
        <v>41073</v>
      </c>
      <c r="D533">
        <v>41118</v>
      </c>
      <c r="E533" t="s">
        <v>1562</v>
      </c>
      <c r="F533" t="s">
        <v>1554</v>
      </c>
      <c r="G533" t="s">
        <v>4164</v>
      </c>
      <c r="H533" s="86" t="s">
        <v>503</v>
      </c>
      <c r="I533" s="86" t="s">
        <v>503</v>
      </c>
      <c r="J533" t="s">
        <v>4176</v>
      </c>
      <c r="K533" t="s">
        <v>4177</v>
      </c>
      <c r="L533" t="s">
        <v>4174</v>
      </c>
      <c r="M533" s="86" t="s">
        <v>503</v>
      </c>
      <c r="N533" s="86" t="s">
        <v>503</v>
      </c>
      <c r="O533" s="86" t="s">
        <v>503</v>
      </c>
      <c r="P533" t="s">
        <v>4533</v>
      </c>
      <c r="Q533" s="86" t="s">
        <v>503</v>
      </c>
    </row>
    <row r="534" spans="1:17" ht="18" customHeight="1">
      <c r="A534">
        <v>3759</v>
      </c>
      <c r="B534">
        <v>3759</v>
      </c>
      <c r="C534" s="14">
        <v>41073</v>
      </c>
      <c r="D534">
        <v>41118</v>
      </c>
      <c r="E534" t="s">
        <v>1709</v>
      </c>
      <c r="F534" t="s">
        <v>1554</v>
      </c>
      <c r="G534" t="s">
        <v>4164</v>
      </c>
      <c r="H534" s="86" t="s">
        <v>503</v>
      </c>
      <c r="I534" s="86" t="s">
        <v>503</v>
      </c>
      <c r="J534" t="s">
        <v>4178</v>
      </c>
      <c r="K534" t="s">
        <v>4179</v>
      </c>
      <c r="L534" t="s">
        <v>4174</v>
      </c>
      <c r="M534" s="86" t="s">
        <v>503</v>
      </c>
      <c r="N534" s="86" t="s">
        <v>503</v>
      </c>
      <c r="O534" s="86" t="s">
        <v>503</v>
      </c>
      <c r="P534" t="s">
        <v>4180</v>
      </c>
      <c r="Q534" s="86" t="s">
        <v>503</v>
      </c>
    </row>
    <row r="535" spans="1:17" ht="18" customHeight="1">
      <c r="A535">
        <v>3769</v>
      </c>
      <c r="B535">
        <v>3769</v>
      </c>
      <c r="C535" s="14">
        <v>41073</v>
      </c>
      <c r="D535">
        <v>41118</v>
      </c>
      <c r="E535" t="s">
        <v>1709</v>
      </c>
      <c r="F535" t="s">
        <v>1798</v>
      </c>
      <c r="G535" t="s">
        <v>4140</v>
      </c>
      <c r="H535" s="86" t="s">
        <v>503</v>
      </c>
      <c r="I535" s="86" t="s">
        <v>503</v>
      </c>
      <c r="J535" t="s">
        <v>4181</v>
      </c>
      <c r="K535" t="s">
        <v>4182</v>
      </c>
      <c r="L535" t="s">
        <v>4183</v>
      </c>
      <c r="M535" s="86" t="s">
        <v>503</v>
      </c>
      <c r="N535" s="86" t="s">
        <v>503</v>
      </c>
      <c r="O535" s="86" t="s">
        <v>503</v>
      </c>
      <c r="P535" t="s">
        <v>4184</v>
      </c>
      <c r="Q535" s="86" t="s">
        <v>503</v>
      </c>
    </row>
    <row r="536" spans="1:17" ht="18" customHeight="1">
      <c r="A536">
        <v>3667</v>
      </c>
      <c r="B536">
        <v>3667</v>
      </c>
      <c r="C536" s="14">
        <v>41071</v>
      </c>
      <c r="D536">
        <v>41116</v>
      </c>
      <c r="E536" t="s">
        <v>1709</v>
      </c>
      <c r="F536" t="s">
        <v>1554</v>
      </c>
      <c r="G536" t="s">
        <v>2950</v>
      </c>
      <c r="H536" s="86" t="s">
        <v>503</v>
      </c>
      <c r="I536" s="86" t="s">
        <v>503</v>
      </c>
      <c r="J536" t="s">
        <v>4185</v>
      </c>
      <c r="K536" t="s">
        <v>4186</v>
      </c>
      <c r="L536" t="s">
        <v>4187</v>
      </c>
      <c r="M536" s="86" t="s">
        <v>503</v>
      </c>
      <c r="N536" s="86" t="s">
        <v>503</v>
      </c>
      <c r="O536" s="86" t="s">
        <v>503</v>
      </c>
      <c r="P536" t="s">
        <v>4188</v>
      </c>
      <c r="Q536" s="86" t="s">
        <v>503</v>
      </c>
    </row>
    <row r="537" spans="1:17" ht="18" customHeight="1">
      <c r="A537">
        <v>3660</v>
      </c>
      <c r="B537">
        <v>3660</v>
      </c>
      <c r="C537" s="14">
        <v>41066</v>
      </c>
      <c r="D537">
        <v>41111</v>
      </c>
      <c r="E537" t="s">
        <v>1562</v>
      </c>
      <c r="F537" t="s">
        <v>1554</v>
      </c>
      <c r="G537" t="s">
        <v>4189</v>
      </c>
      <c r="H537" s="86" t="s">
        <v>503</v>
      </c>
      <c r="I537" s="86" t="s">
        <v>503</v>
      </c>
      <c r="J537" t="s">
        <v>4190</v>
      </c>
      <c r="K537" t="s">
        <v>4191</v>
      </c>
      <c r="L537" t="s">
        <v>4192</v>
      </c>
      <c r="M537" s="86" t="s">
        <v>503</v>
      </c>
      <c r="N537" s="86" t="s">
        <v>503</v>
      </c>
      <c r="O537" s="86" t="s">
        <v>503</v>
      </c>
      <c r="P537" t="s">
        <v>4534</v>
      </c>
      <c r="Q537" s="86" t="s">
        <v>503</v>
      </c>
    </row>
    <row r="538" spans="1:17" ht="18" customHeight="1">
      <c r="A538">
        <v>3696</v>
      </c>
      <c r="B538">
        <v>3696</v>
      </c>
      <c r="C538" s="14">
        <v>41071</v>
      </c>
      <c r="D538">
        <v>41116</v>
      </c>
      <c r="E538" t="s">
        <v>1562</v>
      </c>
      <c r="F538" t="s">
        <v>1554</v>
      </c>
      <c r="G538" t="s">
        <v>175</v>
      </c>
      <c r="H538" s="86" t="s">
        <v>503</v>
      </c>
      <c r="I538" s="86" t="s">
        <v>503</v>
      </c>
      <c r="J538" t="s">
        <v>4193</v>
      </c>
      <c r="K538" t="s">
        <v>4194</v>
      </c>
      <c r="L538" t="s">
        <v>4195</v>
      </c>
      <c r="M538" s="86" t="s">
        <v>503</v>
      </c>
      <c r="N538" s="86" t="s">
        <v>503</v>
      </c>
      <c r="O538" s="86" t="s">
        <v>503</v>
      </c>
      <c r="P538" t="s">
        <v>4535</v>
      </c>
      <c r="Q538" s="86" t="s">
        <v>503</v>
      </c>
    </row>
    <row r="539" spans="1:17" ht="18" customHeight="1">
      <c r="A539">
        <v>3689</v>
      </c>
      <c r="B539">
        <v>3689</v>
      </c>
      <c r="C539" s="14">
        <v>41071</v>
      </c>
      <c r="D539">
        <v>41116</v>
      </c>
      <c r="E539" t="s">
        <v>1709</v>
      </c>
      <c r="F539" t="s">
        <v>1554</v>
      </c>
      <c r="G539" t="s">
        <v>175</v>
      </c>
      <c r="H539" s="86" t="s">
        <v>503</v>
      </c>
      <c r="I539" s="86" t="s">
        <v>503</v>
      </c>
      <c r="J539" t="s">
        <v>4196</v>
      </c>
      <c r="K539" t="s">
        <v>4197</v>
      </c>
      <c r="L539" t="s">
        <v>4198</v>
      </c>
      <c r="M539" s="86" t="s">
        <v>503</v>
      </c>
      <c r="N539" s="86" t="s">
        <v>503</v>
      </c>
      <c r="O539" s="86" t="s">
        <v>503</v>
      </c>
      <c r="P539" t="s">
        <v>4199</v>
      </c>
      <c r="Q539" s="86" t="s">
        <v>503</v>
      </c>
    </row>
    <row r="540" spans="1:17" ht="18" customHeight="1">
      <c r="A540">
        <v>3690</v>
      </c>
      <c r="B540">
        <v>3690</v>
      </c>
      <c r="C540" s="14">
        <v>41071</v>
      </c>
      <c r="D540">
        <v>41116</v>
      </c>
      <c r="E540" t="s">
        <v>1709</v>
      </c>
      <c r="F540" t="s">
        <v>1554</v>
      </c>
      <c r="G540" t="s">
        <v>175</v>
      </c>
      <c r="H540" s="86" t="s">
        <v>503</v>
      </c>
      <c r="I540" s="86" t="s">
        <v>503</v>
      </c>
      <c r="J540" t="s">
        <v>4200</v>
      </c>
      <c r="K540" t="s">
        <v>4201</v>
      </c>
      <c r="L540" t="s">
        <v>4202</v>
      </c>
      <c r="M540" s="86" t="s">
        <v>503</v>
      </c>
      <c r="N540" s="86" t="s">
        <v>503</v>
      </c>
      <c r="O540" s="86" t="s">
        <v>503</v>
      </c>
      <c r="P540" t="s">
        <v>4203</v>
      </c>
      <c r="Q540" s="86" t="s">
        <v>503</v>
      </c>
    </row>
    <row r="541" spans="1:17" ht="18" customHeight="1">
      <c r="A541">
        <v>3681</v>
      </c>
      <c r="B541">
        <v>3681</v>
      </c>
      <c r="C541" s="14">
        <v>41071</v>
      </c>
      <c r="D541">
        <v>41116</v>
      </c>
      <c r="E541" t="s">
        <v>1562</v>
      </c>
      <c r="F541" t="s">
        <v>1554</v>
      </c>
      <c r="G541" t="s">
        <v>175</v>
      </c>
      <c r="H541" s="86" t="s">
        <v>503</v>
      </c>
      <c r="I541" s="86" t="s">
        <v>503</v>
      </c>
      <c r="J541" t="s">
        <v>4204</v>
      </c>
      <c r="K541" t="s">
        <v>4205</v>
      </c>
      <c r="L541" t="s">
        <v>4206</v>
      </c>
      <c r="M541" s="86" t="s">
        <v>503</v>
      </c>
      <c r="N541" s="86" t="s">
        <v>503</v>
      </c>
      <c r="O541" s="86" t="s">
        <v>503</v>
      </c>
      <c r="P541" t="s">
        <v>4536</v>
      </c>
      <c r="Q541" s="86" t="s">
        <v>503</v>
      </c>
    </row>
    <row r="542" spans="1:17" ht="18" customHeight="1">
      <c r="A542">
        <v>3694</v>
      </c>
      <c r="B542">
        <v>3694</v>
      </c>
      <c r="C542" s="14">
        <v>41071</v>
      </c>
      <c r="D542">
        <v>41116</v>
      </c>
      <c r="E542" t="s">
        <v>1562</v>
      </c>
      <c r="F542" t="s">
        <v>1554</v>
      </c>
      <c r="G542" t="s">
        <v>175</v>
      </c>
      <c r="H542" s="86" t="s">
        <v>503</v>
      </c>
      <c r="I542" s="86" t="s">
        <v>503</v>
      </c>
      <c r="J542" t="s">
        <v>4207</v>
      </c>
      <c r="K542" t="s">
        <v>4208</v>
      </c>
      <c r="L542" t="s">
        <v>4195</v>
      </c>
      <c r="M542" s="86" t="s">
        <v>503</v>
      </c>
      <c r="N542" s="86" t="s">
        <v>503</v>
      </c>
      <c r="O542" s="86" t="s">
        <v>503</v>
      </c>
      <c r="P542" t="s">
        <v>4537</v>
      </c>
      <c r="Q542" s="86" t="s">
        <v>503</v>
      </c>
    </row>
    <row r="543" spans="1:17" ht="18" customHeight="1">
      <c r="A543">
        <v>3688</v>
      </c>
      <c r="B543">
        <v>3688</v>
      </c>
      <c r="C543" s="14">
        <v>41071</v>
      </c>
      <c r="D543">
        <v>41116</v>
      </c>
      <c r="E543" t="s">
        <v>1709</v>
      </c>
      <c r="F543" t="s">
        <v>1554</v>
      </c>
      <c r="G543" t="s">
        <v>175</v>
      </c>
      <c r="H543" s="86" t="s">
        <v>503</v>
      </c>
      <c r="I543" s="86" t="s">
        <v>503</v>
      </c>
      <c r="J543" t="s">
        <v>4209</v>
      </c>
      <c r="K543" t="s">
        <v>4210</v>
      </c>
      <c r="L543" t="s">
        <v>4211</v>
      </c>
      <c r="M543" s="86" t="s">
        <v>503</v>
      </c>
      <c r="N543" s="86" t="s">
        <v>503</v>
      </c>
      <c r="O543" s="86" t="s">
        <v>503</v>
      </c>
      <c r="P543" t="s">
        <v>4212</v>
      </c>
      <c r="Q543" s="86" t="s">
        <v>503</v>
      </c>
    </row>
    <row r="544" spans="1:17" ht="18" customHeight="1">
      <c r="A544">
        <v>3691</v>
      </c>
      <c r="B544">
        <v>3691</v>
      </c>
      <c r="C544" s="14">
        <v>41071</v>
      </c>
      <c r="D544">
        <v>41116</v>
      </c>
      <c r="E544" t="s">
        <v>1709</v>
      </c>
      <c r="F544" t="s">
        <v>1554</v>
      </c>
      <c r="G544" t="s">
        <v>175</v>
      </c>
      <c r="H544" s="86" t="s">
        <v>503</v>
      </c>
      <c r="I544" s="86" t="s">
        <v>503</v>
      </c>
      <c r="J544" t="s">
        <v>4213</v>
      </c>
      <c r="K544" t="s">
        <v>4214</v>
      </c>
      <c r="L544" t="s">
        <v>4215</v>
      </c>
      <c r="M544" s="86" t="s">
        <v>503</v>
      </c>
      <c r="N544" s="86" t="s">
        <v>503</v>
      </c>
      <c r="O544" s="86" t="s">
        <v>503</v>
      </c>
      <c r="P544" t="s">
        <v>4216</v>
      </c>
      <c r="Q544" s="86" t="s">
        <v>503</v>
      </c>
    </row>
    <row r="545" spans="1:17" ht="18" customHeight="1">
      <c r="A545">
        <v>3695</v>
      </c>
      <c r="B545">
        <v>3695</v>
      </c>
      <c r="C545" s="14">
        <v>41071</v>
      </c>
      <c r="D545">
        <v>41116</v>
      </c>
      <c r="E545" t="s">
        <v>1562</v>
      </c>
      <c r="F545" t="s">
        <v>1554</v>
      </c>
      <c r="G545" t="s">
        <v>175</v>
      </c>
      <c r="H545" s="86" t="s">
        <v>503</v>
      </c>
      <c r="I545" s="86" t="s">
        <v>503</v>
      </c>
      <c r="J545" t="s">
        <v>4217</v>
      </c>
      <c r="K545" t="s">
        <v>4218</v>
      </c>
      <c r="L545" t="s">
        <v>4219</v>
      </c>
      <c r="M545" s="86" t="s">
        <v>503</v>
      </c>
      <c r="N545" s="86" t="s">
        <v>503</v>
      </c>
      <c r="O545" s="86" t="s">
        <v>503</v>
      </c>
      <c r="P545" t="s">
        <v>4538</v>
      </c>
      <c r="Q545" s="86" t="s">
        <v>503</v>
      </c>
    </row>
    <row r="546" spans="1:17" ht="18" customHeight="1">
      <c r="A546">
        <v>3721</v>
      </c>
      <c r="B546">
        <v>3721</v>
      </c>
      <c r="C546" s="14">
        <v>41072</v>
      </c>
      <c r="D546">
        <v>41117</v>
      </c>
      <c r="E546" t="s">
        <v>1709</v>
      </c>
      <c r="F546" t="s">
        <v>1554</v>
      </c>
      <c r="G546" t="s">
        <v>4220</v>
      </c>
      <c r="H546" s="86" t="s">
        <v>503</v>
      </c>
      <c r="I546" s="86" t="s">
        <v>503</v>
      </c>
      <c r="J546" t="s">
        <v>4221</v>
      </c>
      <c r="K546" t="s">
        <v>4222</v>
      </c>
      <c r="L546" t="s">
        <v>4223</v>
      </c>
      <c r="M546" s="86" t="s">
        <v>503</v>
      </c>
      <c r="N546" s="86" t="s">
        <v>503</v>
      </c>
      <c r="O546" s="86" t="s">
        <v>503</v>
      </c>
      <c r="P546" t="s">
        <v>4224</v>
      </c>
      <c r="Q546" s="86" t="s">
        <v>503</v>
      </c>
    </row>
    <row r="547" spans="1:17" ht="18" customHeight="1">
      <c r="A547">
        <v>3719</v>
      </c>
      <c r="B547">
        <v>3719</v>
      </c>
      <c r="C547" s="14">
        <v>41072</v>
      </c>
      <c r="D547">
        <v>41117</v>
      </c>
      <c r="E547" t="s">
        <v>1562</v>
      </c>
      <c r="F547" t="s">
        <v>1554</v>
      </c>
      <c r="G547" t="s">
        <v>4220</v>
      </c>
      <c r="H547" s="86" t="s">
        <v>503</v>
      </c>
      <c r="I547" s="86" t="s">
        <v>503</v>
      </c>
      <c r="J547" t="s">
        <v>4225</v>
      </c>
      <c r="K547" t="s">
        <v>4226</v>
      </c>
      <c r="L547" t="s">
        <v>4227</v>
      </c>
      <c r="M547" s="86" t="s">
        <v>503</v>
      </c>
      <c r="N547" s="86" t="s">
        <v>503</v>
      </c>
      <c r="O547" s="86" t="s">
        <v>503</v>
      </c>
      <c r="P547" t="s">
        <v>4539</v>
      </c>
      <c r="Q547" s="86" t="s">
        <v>503</v>
      </c>
    </row>
    <row r="548" spans="1:17" ht="18" customHeight="1">
      <c r="A548">
        <v>3768</v>
      </c>
      <c r="B548">
        <v>3768</v>
      </c>
      <c r="C548" s="14">
        <v>41073</v>
      </c>
      <c r="D548">
        <v>41118</v>
      </c>
      <c r="E548" t="s">
        <v>1709</v>
      </c>
      <c r="F548" t="s">
        <v>1798</v>
      </c>
      <c r="G548" t="s">
        <v>4140</v>
      </c>
      <c r="H548" s="86" t="s">
        <v>503</v>
      </c>
      <c r="I548" s="86" t="s">
        <v>503</v>
      </c>
      <c r="J548" t="s">
        <v>4145</v>
      </c>
      <c r="K548" t="s">
        <v>4228</v>
      </c>
      <c r="L548" t="s">
        <v>4229</v>
      </c>
      <c r="M548" s="86" t="s">
        <v>503</v>
      </c>
      <c r="N548" s="86" t="s">
        <v>503</v>
      </c>
      <c r="O548" s="86" t="s">
        <v>503</v>
      </c>
      <c r="P548" t="s">
        <v>4230</v>
      </c>
      <c r="Q548" s="86" t="s">
        <v>503</v>
      </c>
    </row>
    <row r="549" spans="1:17" ht="18" customHeight="1">
      <c r="A549">
        <v>3770</v>
      </c>
      <c r="B549">
        <v>3770</v>
      </c>
      <c r="C549" s="14">
        <v>41073</v>
      </c>
      <c r="D549">
        <v>41118</v>
      </c>
      <c r="E549" t="s">
        <v>1709</v>
      </c>
      <c r="F549" t="s">
        <v>1798</v>
      </c>
      <c r="G549" t="s">
        <v>4140</v>
      </c>
      <c r="H549" s="86" t="s">
        <v>503</v>
      </c>
      <c r="I549" s="86" t="s">
        <v>503</v>
      </c>
      <c r="J549" t="s">
        <v>4231</v>
      </c>
      <c r="K549" t="s">
        <v>4232</v>
      </c>
      <c r="L549" t="s">
        <v>4233</v>
      </c>
      <c r="M549" s="86" t="s">
        <v>503</v>
      </c>
      <c r="N549" s="86" t="s">
        <v>503</v>
      </c>
      <c r="O549" s="86" t="s">
        <v>503</v>
      </c>
      <c r="P549" t="s">
        <v>4234</v>
      </c>
      <c r="Q549" s="86" t="s">
        <v>503</v>
      </c>
    </row>
    <row r="550" spans="1:17" ht="18" customHeight="1">
      <c r="A550">
        <v>3687</v>
      </c>
      <c r="B550">
        <v>3687</v>
      </c>
      <c r="C550" s="14">
        <v>41071</v>
      </c>
      <c r="D550">
        <v>41116</v>
      </c>
      <c r="E550" t="s">
        <v>1709</v>
      </c>
      <c r="F550" t="s">
        <v>1554</v>
      </c>
      <c r="G550" t="s">
        <v>175</v>
      </c>
      <c r="H550" s="86" t="s">
        <v>503</v>
      </c>
      <c r="I550" s="86" t="s">
        <v>503</v>
      </c>
      <c r="J550" t="s">
        <v>4235</v>
      </c>
      <c r="K550" t="s">
        <v>4236</v>
      </c>
      <c r="L550" t="s">
        <v>4237</v>
      </c>
      <c r="M550" s="86" t="s">
        <v>503</v>
      </c>
      <c r="N550" s="86" t="s">
        <v>503</v>
      </c>
      <c r="O550" s="86" t="s">
        <v>503</v>
      </c>
      <c r="P550" t="s">
        <v>4238</v>
      </c>
      <c r="Q550" s="86" t="s">
        <v>503</v>
      </c>
    </row>
    <row r="551" spans="1:17" ht="18" customHeight="1">
      <c r="A551">
        <v>3697</v>
      </c>
      <c r="B551">
        <v>3697</v>
      </c>
      <c r="C551" s="14">
        <v>41071</v>
      </c>
      <c r="D551">
        <v>41116</v>
      </c>
      <c r="E551" t="s">
        <v>1562</v>
      </c>
      <c r="F551" t="s">
        <v>1554</v>
      </c>
      <c r="G551" t="s">
        <v>175</v>
      </c>
      <c r="H551" s="86" t="s">
        <v>503</v>
      </c>
      <c r="I551" s="86" t="s">
        <v>503</v>
      </c>
      <c r="J551" t="s">
        <v>4239</v>
      </c>
      <c r="K551" t="s">
        <v>4240</v>
      </c>
      <c r="L551" t="s">
        <v>4241</v>
      </c>
      <c r="M551" s="86" t="s">
        <v>503</v>
      </c>
      <c r="N551" s="86" t="s">
        <v>503</v>
      </c>
      <c r="O551" s="86" t="s">
        <v>503</v>
      </c>
      <c r="P551" t="s">
        <v>4540</v>
      </c>
      <c r="Q551" s="86" t="s">
        <v>503</v>
      </c>
    </row>
    <row r="552" spans="1:17" ht="18" customHeight="1">
      <c r="A552">
        <v>3700</v>
      </c>
      <c r="B552">
        <v>3700</v>
      </c>
      <c r="C552" s="14">
        <v>41071</v>
      </c>
      <c r="D552">
        <v>41116</v>
      </c>
      <c r="E552" t="s">
        <v>1562</v>
      </c>
      <c r="F552" t="s">
        <v>1554</v>
      </c>
      <c r="G552" t="s">
        <v>175</v>
      </c>
      <c r="H552" s="86" t="s">
        <v>503</v>
      </c>
      <c r="I552" s="86" t="s">
        <v>503</v>
      </c>
      <c r="J552" t="s">
        <v>4242</v>
      </c>
      <c r="K552" t="s">
        <v>4243</v>
      </c>
      <c r="L552" t="s">
        <v>4195</v>
      </c>
      <c r="M552" s="86" t="s">
        <v>503</v>
      </c>
      <c r="N552" s="86" t="s">
        <v>503</v>
      </c>
      <c r="O552" s="86" t="s">
        <v>503</v>
      </c>
      <c r="P552" t="s">
        <v>4541</v>
      </c>
      <c r="Q552" s="86" t="s">
        <v>503</v>
      </c>
    </row>
    <row r="553" spans="1:17" ht="18" customHeight="1">
      <c r="A553">
        <v>3703</v>
      </c>
      <c r="B553">
        <v>3703</v>
      </c>
      <c r="C553" s="14">
        <v>41071</v>
      </c>
      <c r="D553">
        <v>41116</v>
      </c>
      <c r="E553" t="s">
        <v>1709</v>
      </c>
      <c r="F553" t="s">
        <v>1554</v>
      </c>
      <c r="G553" t="s">
        <v>175</v>
      </c>
      <c r="H553" s="86" t="s">
        <v>503</v>
      </c>
      <c r="I553" s="86" t="s">
        <v>503</v>
      </c>
      <c r="J553" t="s">
        <v>4244</v>
      </c>
      <c r="K553" t="s">
        <v>4245</v>
      </c>
      <c r="L553" t="s">
        <v>4246</v>
      </c>
      <c r="M553" s="86" t="s">
        <v>503</v>
      </c>
      <c r="N553" s="86" t="s">
        <v>503</v>
      </c>
      <c r="O553" s="86" t="s">
        <v>503</v>
      </c>
      <c r="P553" t="s">
        <v>4247</v>
      </c>
      <c r="Q553" s="86" t="s">
        <v>503</v>
      </c>
    </row>
    <row r="554" spans="1:17" ht="18" customHeight="1">
      <c r="A554">
        <v>3705</v>
      </c>
      <c r="B554">
        <v>3705</v>
      </c>
      <c r="C554" s="14">
        <v>41071</v>
      </c>
      <c r="D554">
        <v>41116</v>
      </c>
      <c r="E554" t="s">
        <v>1709</v>
      </c>
      <c r="F554" t="s">
        <v>1554</v>
      </c>
      <c r="G554" t="s">
        <v>175</v>
      </c>
      <c r="H554" s="86" t="s">
        <v>503</v>
      </c>
      <c r="I554" s="86" t="s">
        <v>503</v>
      </c>
      <c r="J554" t="s">
        <v>4283</v>
      </c>
      <c r="K554" t="s">
        <v>4284</v>
      </c>
      <c r="L554" t="s">
        <v>4285</v>
      </c>
      <c r="M554" s="86" t="s">
        <v>503</v>
      </c>
      <c r="N554" s="86" t="s">
        <v>503</v>
      </c>
      <c r="O554" s="86" t="s">
        <v>503</v>
      </c>
      <c r="P554" t="s">
        <v>4286</v>
      </c>
      <c r="Q554" s="86" t="s">
        <v>503</v>
      </c>
    </row>
    <row r="555" spans="1:17" ht="18" customHeight="1">
      <c r="A555">
        <v>3706</v>
      </c>
      <c r="B555">
        <v>3706</v>
      </c>
      <c r="C555" s="14">
        <v>41071</v>
      </c>
      <c r="D555">
        <v>41116</v>
      </c>
      <c r="E555" t="s">
        <v>1709</v>
      </c>
      <c r="F555" t="s">
        <v>1554</v>
      </c>
      <c r="G555" t="s">
        <v>175</v>
      </c>
      <c r="H555" s="86" t="s">
        <v>503</v>
      </c>
      <c r="I555" s="86" t="s">
        <v>503</v>
      </c>
      <c r="J555" t="s">
        <v>4287</v>
      </c>
      <c r="K555" t="s">
        <v>4288</v>
      </c>
      <c r="L555" t="s">
        <v>4289</v>
      </c>
      <c r="M555" s="86" t="s">
        <v>503</v>
      </c>
      <c r="N555" s="86" t="s">
        <v>503</v>
      </c>
      <c r="O555" s="86" t="s">
        <v>503</v>
      </c>
      <c r="P555" t="s">
        <v>4290</v>
      </c>
      <c r="Q555" s="86" t="s">
        <v>503</v>
      </c>
    </row>
    <row r="556" spans="1:17" ht="18" customHeight="1">
      <c r="A556">
        <v>3715</v>
      </c>
      <c r="B556">
        <v>3715</v>
      </c>
      <c r="C556" s="14">
        <v>41072</v>
      </c>
      <c r="D556">
        <v>41117</v>
      </c>
      <c r="E556" t="s">
        <v>1709</v>
      </c>
      <c r="F556" t="s">
        <v>1554</v>
      </c>
      <c r="G556" t="s">
        <v>4220</v>
      </c>
      <c r="H556" s="86" t="s">
        <v>503</v>
      </c>
      <c r="I556" s="86" t="s">
        <v>503</v>
      </c>
      <c r="J556" t="s">
        <v>4291</v>
      </c>
      <c r="K556" t="s">
        <v>4292</v>
      </c>
      <c r="L556" t="s">
        <v>4293</v>
      </c>
      <c r="M556" s="86" t="s">
        <v>503</v>
      </c>
      <c r="N556" s="86" t="s">
        <v>503</v>
      </c>
      <c r="O556" s="86" t="s">
        <v>503</v>
      </c>
      <c r="P556" t="s">
        <v>4294</v>
      </c>
      <c r="Q556" s="86" t="s">
        <v>503</v>
      </c>
    </row>
    <row r="557" spans="1:17" ht="18" customHeight="1">
      <c r="A557">
        <v>3716</v>
      </c>
      <c r="B557">
        <v>3716</v>
      </c>
      <c r="C557" s="14">
        <v>41072</v>
      </c>
      <c r="D557">
        <v>41117</v>
      </c>
      <c r="E557" t="s">
        <v>1709</v>
      </c>
      <c r="F557" t="s">
        <v>1554</v>
      </c>
      <c r="G557" t="s">
        <v>4220</v>
      </c>
      <c r="H557" s="86" t="s">
        <v>503</v>
      </c>
      <c r="I557" s="86" t="s">
        <v>503</v>
      </c>
      <c r="J557" t="s">
        <v>4295</v>
      </c>
      <c r="K557" t="s">
        <v>4296</v>
      </c>
      <c r="L557" t="s">
        <v>4293</v>
      </c>
      <c r="M557" s="86" t="s">
        <v>503</v>
      </c>
      <c r="N557" s="86" t="s">
        <v>503</v>
      </c>
      <c r="O557" s="86" t="s">
        <v>503</v>
      </c>
      <c r="P557" t="s">
        <v>4297</v>
      </c>
      <c r="Q557" s="86" t="s">
        <v>503</v>
      </c>
    </row>
    <row r="558" spans="1:17" ht="18" customHeight="1">
      <c r="A558">
        <v>3747</v>
      </c>
      <c r="B558">
        <v>3747</v>
      </c>
      <c r="C558" s="14">
        <v>41073</v>
      </c>
      <c r="D558">
        <v>41118</v>
      </c>
      <c r="E558" t="s">
        <v>1709</v>
      </c>
      <c r="F558" t="s">
        <v>1554</v>
      </c>
      <c r="G558" t="s">
        <v>2657</v>
      </c>
      <c r="H558" s="86" t="s">
        <v>503</v>
      </c>
      <c r="I558" s="86" t="s">
        <v>503</v>
      </c>
      <c r="J558" t="s">
        <v>4298</v>
      </c>
      <c r="K558" t="s">
        <v>4299</v>
      </c>
      <c r="L558" t="s">
        <v>4300</v>
      </c>
      <c r="M558" s="86" t="s">
        <v>503</v>
      </c>
      <c r="N558" s="86" t="s">
        <v>503</v>
      </c>
      <c r="O558" s="86" t="s">
        <v>503</v>
      </c>
      <c r="P558" t="s">
        <v>4301</v>
      </c>
      <c r="Q558" s="86" t="s">
        <v>503</v>
      </c>
    </row>
    <row r="559" spans="1:17" ht="18" customHeight="1">
      <c r="A559">
        <v>3717</v>
      </c>
      <c r="B559">
        <v>3717</v>
      </c>
      <c r="C559" s="14">
        <v>41072</v>
      </c>
      <c r="D559">
        <v>41117</v>
      </c>
      <c r="E559" t="s">
        <v>1709</v>
      </c>
      <c r="F559" t="s">
        <v>1554</v>
      </c>
      <c r="G559" t="s">
        <v>4220</v>
      </c>
      <c r="H559" s="86" t="s">
        <v>503</v>
      </c>
      <c r="I559" s="86" t="s">
        <v>503</v>
      </c>
      <c r="J559" t="s">
        <v>4302</v>
      </c>
      <c r="K559" t="s">
        <v>4303</v>
      </c>
      <c r="L559" t="s">
        <v>4227</v>
      </c>
      <c r="M559" s="86" t="s">
        <v>503</v>
      </c>
      <c r="N559" s="86" t="s">
        <v>503</v>
      </c>
      <c r="O559" s="86" t="s">
        <v>503</v>
      </c>
      <c r="P559" t="s">
        <v>4304</v>
      </c>
      <c r="Q559" s="86" t="s">
        <v>503</v>
      </c>
    </row>
    <row r="560" spans="1:17" ht="18" customHeight="1">
      <c r="A560">
        <v>3720</v>
      </c>
      <c r="B560">
        <v>3720</v>
      </c>
      <c r="C560" s="14">
        <v>41072</v>
      </c>
      <c r="D560">
        <v>41117</v>
      </c>
      <c r="E560" t="s">
        <v>1709</v>
      </c>
      <c r="F560" t="s">
        <v>1554</v>
      </c>
      <c r="G560" t="s">
        <v>4220</v>
      </c>
      <c r="H560" s="86" t="s">
        <v>503</v>
      </c>
      <c r="I560" s="86" t="s">
        <v>503</v>
      </c>
      <c r="J560" t="s">
        <v>4305</v>
      </c>
      <c r="K560" t="s">
        <v>4306</v>
      </c>
      <c r="L560" t="s">
        <v>4227</v>
      </c>
      <c r="M560" s="86" t="s">
        <v>503</v>
      </c>
      <c r="N560" s="86" t="s">
        <v>503</v>
      </c>
      <c r="O560" s="86" t="s">
        <v>503</v>
      </c>
      <c r="P560" t="s">
        <v>4307</v>
      </c>
      <c r="Q560" s="86" t="s">
        <v>503</v>
      </c>
    </row>
    <row r="561" spans="1:17" ht="18" customHeight="1">
      <c r="A561">
        <v>3718</v>
      </c>
      <c r="B561">
        <v>3718</v>
      </c>
      <c r="C561" s="14">
        <v>41072</v>
      </c>
      <c r="D561">
        <v>41117</v>
      </c>
      <c r="E561" t="s">
        <v>1709</v>
      </c>
      <c r="F561" t="s">
        <v>1554</v>
      </c>
      <c r="G561" t="s">
        <v>4220</v>
      </c>
      <c r="H561" s="86" t="s">
        <v>503</v>
      </c>
      <c r="I561" s="86" t="s">
        <v>503</v>
      </c>
      <c r="J561" t="s">
        <v>4308</v>
      </c>
      <c r="K561" t="s">
        <v>4309</v>
      </c>
      <c r="L561" t="s">
        <v>4310</v>
      </c>
      <c r="M561" s="86" t="s">
        <v>503</v>
      </c>
      <c r="N561" s="86" t="s">
        <v>503</v>
      </c>
      <c r="O561" s="86" t="s">
        <v>503</v>
      </c>
      <c r="P561" t="s">
        <v>4311</v>
      </c>
      <c r="Q561" s="86" t="s">
        <v>503</v>
      </c>
    </row>
    <row r="562" spans="1:17" ht="18" customHeight="1">
      <c r="A562">
        <v>3666</v>
      </c>
      <c r="B562">
        <v>3666</v>
      </c>
      <c r="C562" s="14">
        <v>41071</v>
      </c>
      <c r="D562">
        <v>41116</v>
      </c>
      <c r="E562" t="s">
        <v>1709</v>
      </c>
      <c r="F562" t="s">
        <v>1554</v>
      </c>
      <c r="G562" t="s">
        <v>2950</v>
      </c>
      <c r="H562" s="86" t="s">
        <v>503</v>
      </c>
      <c r="I562" s="86" t="s">
        <v>503</v>
      </c>
      <c r="J562" t="s">
        <v>4312</v>
      </c>
      <c r="K562" t="s">
        <v>4313</v>
      </c>
      <c r="L562" t="s">
        <v>4314</v>
      </c>
      <c r="M562" s="86" t="s">
        <v>503</v>
      </c>
      <c r="N562" s="86" t="s">
        <v>503</v>
      </c>
      <c r="O562" s="86" t="s">
        <v>503</v>
      </c>
      <c r="P562" t="s">
        <v>4315</v>
      </c>
      <c r="Q562" s="86" t="s">
        <v>503</v>
      </c>
    </row>
    <row r="563" spans="1:17" ht="18" customHeight="1">
      <c r="A563">
        <v>3668</v>
      </c>
      <c r="B563">
        <v>3668</v>
      </c>
      <c r="C563" s="14">
        <v>41071</v>
      </c>
      <c r="D563">
        <v>41116</v>
      </c>
      <c r="E563" t="s">
        <v>1709</v>
      </c>
      <c r="F563" t="s">
        <v>1554</v>
      </c>
      <c r="G563" t="s">
        <v>2950</v>
      </c>
      <c r="H563" s="86" t="s">
        <v>503</v>
      </c>
      <c r="I563" s="86" t="s">
        <v>503</v>
      </c>
      <c r="J563" t="s">
        <v>4316</v>
      </c>
      <c r="K563" t="s">
        <v>4317</v>
      </c>
      <c r="L563" t="s">
        <v>4314</v>
      </c>
      <c r="M563" s="86" t="s">
        <v>503</v>
      </c>
      <c r="N563" s="86" t="s">
        <v>503</v>
      </c>
      <c r="O563" s="86" t="s">
        <v>503</v>
      </c>
      <c r="P563" t="s">
        <v>4318</v>
      </c>
      <c r="Q563" s="86" t="s">
        <v>503</v>
      </c>
    </row>
    <row r="564" spans="1:17" ht="18" customHeight="1">
      <c r="A564">
        <v>3725</v>
      </c>
      <c r="B564">
        <v>3725</v>
      </c>
      <c r="C564" s="14">
        <v>41072</v>
      </c>
      <c r="D564">
        <v>41117</v>
      </c>
      <c r="E564" t="s">
        <v>1709</v>
      </c>
      <c r="F564" t="s">
        <v>1554</v>
      </c>
      <c r="G564" t="s">
        <v>4269</v>
      </c>
      <c r="H564" s="86" t="s">
        <v>503</v>
      </c>
      <c r="I564" s="86" t="s">
        <v>503</v>
      </c>
      <c r="J564" t="s">
        <v>4319</v>
      </c>
      <c r="K564" t="s">
        <v>4320</v>
      </c>
      <c r="L564" t="s">
        <v>4321</v>
      </c>
      <c r="M564" s="86" t="s">
        <v>503</v>
      </c>
      <c r="N564" s="86" t="s">
        <v>503</v>
      </c>
      <c r="O564" s="86" t="s">
        <v>503</v>
      </c>
      <c r="P564" t="s">
        <v>4322</v>
      </c>
      <c r="Q564" s="86" t="s">
        <v>503</v>
      </c>
    </row>
    <row r="565" spans="1:17" ht="18" customHeight="1">
      <c r="A565">
        <v>3726</v>
      </c>
      <c r="B565">
        <v>3726</v>
      </c>
      <c r="C565" s="14">
        <v>41072</v>
      </c>
      <c r="D565">
        <v>41117</v>
      </c>
      <c r="E565" t="s">
        <v>1709</v>
      </c>
      <c r="F565" t="s">
        <v>1554</v>
      </c>
      <c r="G565" t="s">
        <v>4269</v>
      </c>
      <c r="H565" s="86" t="s">
        <v>503</v>
      </c>
      <c r="I565" s="86" t="s">
        <v>503</v>
      </c>
      <c r="J565" t="s">
        <v>4323</v>
      </c>
      <c r="K565" t="s">
        <v>4324</v>
      </c>
      <c r="L565" t="s">
        <v>4321</v>
      </c>
      <c r="M565" s="86" t="s">
        <v>503</v>
      </c>
      <c r="N565" s="86" t="s">
        <v>503</v>
      </c>
      <c r="O565" s="86" t="s">
        <v>503</v>
      </c>
      <c r="P565" t="s">
        <v>4325</v>
      </c>
      <c r="Q565" s="86" t="s">
        <v>503</v>
      </c>
    </row>
    <row r="566" spans="1:17" ht="18" customHeight="1">
      <c r="A566">
        <v>3732</v>
      </c>
      <c r="B566">
        <v>3732</v>
      </c>
      <c r="C566" s="14">
        <v>41072</v>
      </c>
      <c r="D566">
        <v>41117</v>
      </c>
      <c r="E566" t="s">
        <v>1709</v>
      </c>
      <c r="F566" t="s">
        <v>1554</v>
      </c>
      <c r="G566" t="s">
        <v>4269</v>
      </c>
      <c r="H566" s="86" t="s">
        <v>503</v>
      </c>
      <c r="I566" s="86" t="s">
        <v>503</v>
      </c>
      <c r="J566" t="s">
        <v>4326</v>
      </c>
      <c r="K566" t="s">
        <v>4327</v>
      </c>
      <c r="L566" t="s">
        <v>4321</v>
      </c>
      <c r="M566" s="86" t="s">
        <v>503</v>
      </c>
      <c r="N566" s="86" t="s">
        <v>503</v>
      </c>
      <c r="O566" s="86" t="s">
        <v>503</v>
      </c>
      <c r="P566" t="s">
        <v>4328</v>
      </c>
      <c r="Q566" s="86" t="s">
        <v>503</v>
      </c>
    </row>
    <row r="567" spans="1:17" ht="18" customHeight="1">
      <c r="A567">
        <v>3727</v>
      </c>
      <c r="B567">
        <v>3727</v>
      </c>
      <c r="C567" s="14">
        <v>41072</v>
      </c>
      <c r="D567">
        <v>41117</v>
      </c>
      <c r="E567" t="s">
        <v>1709</v>
      </c>
      <c r="F567" t="s">
        <v>1554</v>
      </c>
      <c r="G567" t="s">
        <v>4269</v>
      </c>
      <c r="H567" s="86" t="s">
        <v>503</v>
      </c>
      <c r="I567" s="86" t="s">
        <v>503</v>
      </c>
      <c r="J567" t="s">
        <v>4329</v>
      </c>
      <c r="K567" t="s">
        <v>4330</v>
      </c>
      <c r="L567" t="s">
        <v>4321</v>
      </c>
      <c r="M567" s="86" t="s">
        <v>503</v>
      </c>
      <c r="N567" s="86" t="s">
        <v>503</v>
      </c>
      <c r="O567" s="86" t="s">
        <v>503</v>
      </c>
      <c r="P567" t="s">
        <v>4331</v>
      </c>
      <c r="Q567" s="86" t="s">
        <v>503</v>
      </c>
    </row>
    <row r="568" spans="1:17" ht="18" customHeight="1">
      <c r="A568">
        <v>3728</v>
      </c>
      <c r="B568">
        <v>3728</v>
      </c>
      <c r="C568" s="14">
        <v>41072</v>
      </c>
      <c r="D568">
        <v>41117</v>
      </c>
      <c r="E568" t="s">
        <v>1709</v>
      </c>
      <c r="F568" t="s">
        <v>1554</v>
      </c>
      <c r="G568" t="s">
        <v>4269</v>
      </c>
      <c r="H568" s="86" t="s">
        <v>503</v>
      </c>
      <c r="I568" s="86" t="s">
        <v>503</v>
      </c>
      <c r="J568" t="s">
        <v>4332</v>
      </c>
      <c r="K568" t="s">
        <v>4333</v>
      </c>
      <c r="L568" t="s">
        <v>4321</v>
      </c>
      <c r="M568" s="86" t="s">
        <v>503</v>
      </c>
      <c r="N568" s="86" t="s">
        <v>503</v>
      </c>
      <c r="O568" s="86" t="s">
        <v>503</v>
      </c>
      <c r="P568" t="s">
        <v>4334</v>
      </c>
      <c r="Q568" s="86" t="s">
        <v>503</v>
      </c>
    </row>
    <row r="569" spans="1:17" ht="18" customHeight="1">
      <c r="A569">
        <v>3729</v>
      </c>
      <c r="B569">
        <v>3729</v>
      </c>
      <c r="C569" s="14">
        <v>41072</v>
      </c>
      <c r="D569">
        <v>41117</v>
      </c>
      <c r="E569" t="s">
        <v>1709</v>
      </c>
      <c r="F569" t="s">
        <v>1554</v>
      </c>
      <c r="G569" t="s">
        <v>4269</v>
      </c>
      <c r="H569" s="86" t="s">
        <v>503</v>
      </c>
      <c r="I569" s="86" t="s">
        <v>503</v>
      </c>
      <c r="J569" t="s">
        <v>4335</v>
      </c>
      <c r="K569" t="s">
        <v>4336</v>
      </c>
      <c r="L569" t="s">
        <v>4321</v>
      </c>
      <c r="M569" s="86" t="s">
        <v>503</v>
      </c>
      <c r="N569" s="86" t="s">
        <v>503</v>
      </c>
      <c r="O569" s="86" t="s">
        <v>503</v>
      </c>
      <c r="P569" t="s">
        <v>4337</v>
      </c>
      <c r="Q569" s="86" t="s">
        <v>503</v>
      </c>
    </row>
    <row r="570" spans="1:17" ht="18" customHeight="1">
      <c r="A570">
        <v>3730</v>
      </c>
      <c r="B570">
        <v>3730</v>
      </c>
      <c r="C570" s="14">
        <v>41072</v>
      </c>
      <c r="D570">
        <v>41117</v>
      </c>
      <c r="E570" t="s">
        <v>1709</v>
      </c>
      <c r="F570" t="s">
        <v>1554</v>
      </c>
      <c r="G570" t="s">
        <v>4269</v>
      </c>
      <c r="H570" s="86" t="s">
        <v>503</v>
      </c>
      <c r="I570" s="86" t="s">
        <v>503</v>
      </c>
      <c r="J570" t="s">
        <v>4338</v>
      </c>
      <c r="K570" t="s">
        <v>4339</v>
      </c>
      <c r="L570" t="s">
        <v>4321</v>
      </c>
      <c r="M570" s="86" t="s">
        <v>503</v>
      </c>
      <c r="N570" s="86" t="s">
        <v>503</v>
      </c>
      <c r="O570" s="86" t="s">
        <v>503</v>
      </c>
      <c r="P570" t="s">
        <v>4340</v>
      </c>
      <c r="Q570" s="86" t="s">
        <v>503</v>
      </c>
    </row>
    <row r="571" spans="1:17" ht="18" customHeight="1">
      <c r="A571">
        <v>3731</v>
      </c>
      <c r="B571">
        <v>3731</v>
      </c>
      <c r="C571" s="14">
        <v>41072</v>
      </c>
      <c r="D571">
        <v>41117</v>
      </c>
      <c r="E571" t="s">
        <v>1709</v>
      </c>
      <c r="F571" t="s">
        <v>1554</v>
      </c>
      <c r="G571" t="s">
        <v>4269</v>
      </c>
      <c r="H571" s="86" t="s">
        <v>503</v>
      </c>
      <c r="I571" s="86" t="s">
        <v>503</v>
      </c>
      <c r="J571" t="s">
        <v>4341</v>
      </c>
      <c r="K571" t="s">
        <v>4342</v>
      </c>
      <c r="L571" t="s">
        <v>4321</v>
      </c>
      <c r="M571" s="86" t="s">
        <v>503</v>
      </c>
      <c r="N571" s="86" t="s">
        <v>503</v>
      </c>
      <c r="O571" s="86" t="s">
        <v>503</v>
      </c>
      <c r="P571" t="s">
        <v>4343</v>
      </c>
      <c r="Q571" s="86" t="s">
        <v>503</v>
      </c>
    </row>
    <row r="572" spans="1:17" ht="18" customHeight="1">
      <c r="A572">
        <v>3674</v>
      </c>
      <c r="B572">
        <v>3674</v>
      </c>
      <c r="C572" s="14">
        <v>41071</v>
      </c>
      <c r="D572">
        <v>41116</v>
      </c>
      <c r="E572" t="s">
        <v>1709</v>
      </c>
      <c r="F572" t="s">
        <v>1554</v>
      </c>
      <c r="G572" t="s">
        <v>175</v>
      </c>
      <c r="H572" s="86" t="s">
        <v>503</v>
      </c>
      <c r="I572" s="86" t="s">
        <v>503</v>
      </c>
      <c r="J572" t="s">
        <v>4344</v>
      </c>
      <c r="K572" t="s">
        <v>4345</v>
      </c>
      <c r="L572" t="s">
        <v>4195</v>
      </c>
      <c r="M572" s="86" t="s">
        <v>503</v>
      </c>
      <c r="N572" s="86" t="s">
        <v>503</v>
      </c>
      <c r="O572" s="86" t="s">
        <v>503</v>
      </c>
      <c r="P572" t="s">
        <v>4346</v>
      </c>
      <c r="Q572" s="86" t="s">
        <v>503</v>
      </c>
    </row>
    <row r="573" spans="1:17" ht="18" customHeight="1">
      <c r="A573">
        <v>9099</v>
      </c>
      <c r="B573">
        <v>9099</v>
      </c>
      <c r="C573" s="14">
        <v>41003</v>
      </c>
      <c r="D573">
        <v>41048</v>
      </c>
      <c r="E573" t="s">
        <v>1709</v>
      </c>
      <c r="F573" t="s">
        <v>1554</v>
      </c>
      <c r="G573" t="s">
        <v>2717</v>
      </c>
      <c r="H573" s="86" t="s">
        <v>503</v>
      </c>
      <c r="I573" s="86" t="s">
        <v>503</v>
      </c>
      <c r="J573" t="s">
        <v>2718</v>
      </c>
      <c r="K573" t="s">
        <v>2721</v>
      </c>
      <c r="L573" t="s">
        <v>2720</v>
      </c>
      <c r="M573" s="86" t="s">
        <v>503</v>
      </c>
      <c r="N573" s="86" t="s">
        <v>503</v>
      </c>
      <c r="O573" s="86" t="s">
        <v>503</v>
      </c>
      <c r="P573" s="86" t="s">
        <v>503</v>
      </c>
      <c r="Q573" s="86" t="s">
        <v>503</v>
      </c>
    </row>
    <row r="574" spans="1:17" ht="18" customHeight="1">
      <c r="A574">
        <v>3673</v>
      </c>
      <c r="B574">
        <v>3673</v>
      </c>
      <c r="C574" s="14">
        <v>41071</v>
      </c>
      <c r="D574">
        <v>41116</v>
      </c>
      <c r="E574" t="s">
        <v>1709</v>
      </c>
      <c r="F574" t="s">
        <v>1554</v>
      </c>
      <c r="G574" t="s">
        <v>175</v>
      </c>
      <c r="H574" s="86" t="s">
        <v>503</v>
      </c>
      <c r="I574" s="86" t="s">
        <v>503</v>
      </c>
      <c r="J574" t="s">
        <v>4347</v>
      </c>
      <c r="K574" t="s">
        <v>4348</v>
      </c>
      <c r="L574" t="s">
        <v>4349</v>
      </c>
      <c r="M574" s="86" t="s">
        <v>503</v>
      </c>
      <c r="N574" s="86" t="s">
        <v>503</v>
      </c>
      <c r="O574" s="86" t="s">
        <v>503</v>
      </c>
      <c r="P574" t="s">
        <v>4350</v>
      </c>
      <c r="Q574" s="86" t="s">
        <v>503</v>
      </c>
    </row>
    <row r="575" spans="1:17" ht="18" customHeight="1">
      <c r="A575">
        <v>3671</v>
      </c>
      <c r="B575">
        <v>3671</v>
      </c>
      <c r="C575" s="14">
        <v>41071</v>
      </c>
      <c r="D575">
        <v>41116</v>
      </c>
      <c r="E575" t="s">
        <v>1709</v>
      </c>
      <c r="F575" t="s">
        <v>1554</v>
      </c>
      <c r="G575" t="s">
        <v>4270</v>
      </c>
      <c r="H575" s="86" t="s">
        <v>503</v>
      </c>
      <c r="I575" s="86" t="s">
        <v>503</v>
      </c>
      <c r="J575" t="s">
        <v>4351</v>
      </c>
      <c r="K575" t="s">
        <v>4352</v>
      </c>
      <c r="L575" t="s">
        <v>4353</v>
      </c>
      <c r="M575" s="86" t="s">
        <v>503</v>
      </c>
      <c r="N575" s="86" t="s">
        <v>503</v>
      </c>
      <c r="O575" s="86" t="s">
        <v>503</v>
      </c>
      <c r="P575" t="s">
        <v>4354</v>
      </c>
      <c r="Q575" s="86" t="s">
        <v>503</v>
      </c>
    </row>
    <row r="576" spans="1:17" ht="18" customHeight="1">
      <c r="A576">
        <v>3670</v>
      </c>
      <c r="B576">
        <v>3670</v>
      </c>
      <c r="C576" s="14">
        <v>41071</v>
      </c>
      <c r="D576">
        <v>41116</v>
      </c>
      <c r="E576" t="s">
        <v>1709</v>
      </c>
      <c r="F576" t="s">
        <v>1554</v>
      </c>
      <c r="G576" t="s">
        <v>2136</v>
      </c>
      <c r="H576" s="86" t="s">
        <v>503</v>
      </c>
      <c r="I576" s="86" t="s">
        <v>503</v>
      </c>
      <c r="J576" t="s">
        <v>4355</v>
      </c>
      <c r="K576" t="s">
        <v>4356</v>
      </c>
      <c r="L576" t="s">
        <v>4357</v>
      </c>
      <c r="M576" s="86" t="s">
        <v>503</v>
      </c>
      <c r="N576" s="86" t="s">
        <v>503</v>
      </c>
      <c r="O576" s="86" t="s">
        <v>503</v>
      </c>
      <c r="P576" t="s">
        <v>4358</v>
      </c>
      <c r="Q576" s="86" t="s">
        <v>503</v>
      </c>
    </row>
    <row r="577" spans="1:17" ht="18" customHeight="1">
      <c r="A577">
        <v>3685</v>
      </c>
      <c r="B577">
        <v>3685</v>
      </c>
      <c r="C577" s="14">
        <v>41071</v>
      </c>
      <c r="D577">
        <v>41116</v>
      </c>
      <c r="E577" t="s">
        <v>1709</v>
      </c>
      <c r="F577" t="s">
        <v>1554</v>
      </c>
      <c r="G577" t="s">
        <v>175</v>
      </c>
      <c r="H577" s="86" t="s">
        <v>503</v>
      </c>
      <c r="I577" s="86" t="s">
        <v>503</v>
      </c>
      <c r="J577" t="s">
        <v>4359</v>
      </c>
      <c r="K577" t="s">
        <v>4360</v>
      </c>
      <c r="L577" t="s">
        <v>4289</v>
      </c>
      <c r="M577" s="86" t="s">
        <v>503</v>
      </c>
      <c r="N577" s="86" t="s">
        <v>503</v>
      </c>
      <c r="O577" s="86" t="s">
        <v>503</v>
      </c>
      <c r="P577" t="s">
        <v>4361</v>
      </c>
      <c r="Q577" s="86" t="s">
        <v>503</v>
      </c>
    </row>
    <row r="578" spans="1:17" ht="18" customHeight="1">
      <c r="A578">
        <v>3678</v>
      </c>
      <c r="B578">
        <v>3678</v>
      </c>
      <c r="C578" s="14">
        <v>41071</v>
      </c>
      <c r="D578">
        <v>41116</v>
      </c>
      <c r="E578" t="s">
        <v>1709</v>
      </c>
      <c r="F578" t="s">
        <v>1554</v>
      </c>
      <c r="G578" t="s">
        <v>175</v>
      </c>
      <c r="H578" s="86" t="s">
        <v>503</v>
      </c>
      <c r="I578" s="86" t="s">
        <v>503</v>
      </c>
      <c r="J578" t="s">
        <v>4362</v>
      </c>
      <c r="K578" t="s">
        <v>4363</v>
      </c>
      <c r="L578" t="s">
        <v>4364</v>
      </c>
      <c r="M578" s="86" t="s">
        <v>503</v>
      </c>
      <c r="N578" s="86" t="s">
        <v>503</v>
      </c>
      <c r="O578" s="86" t="s">
        <v>503</v>
      </c>
      <c r="P578" t="s">
        <v>4365</v>
      </c>
      <c r="Q578" s="86" t="s">
        <v>503</v>
      </c>
    </row>
    <row r="579" spans="1:17" ht="18" customHeight="1">
      <c r="A579">
        <v>3661</v>
      </c>
      <c r="B579">
        <v>3661</v>
      </c>
      <c r="C579" s="14">
        <v>41066</v>
      </c>
      <c r="D579">
        <v>41111</v>
      </c>
      <c r="E579" t="s">
        <v>1709</v>
      </c>
      <c r="F579" t="s">
        <v>1554</v>
      </c>
      <c r="G579" t="s">
        <v>4189</v>
      </c>
      <c r="H579" s="86" t="s">
        <v>503</v>
      </c>
      <c r="I579" s="86" t="s">
        <v>503</v>
      </c>
      <c r="J579" t="s">
        <v>4366</v>
      </c>
      <c r="K579" t="s">
        <v>4367</v>
      </c>
      <c r="L579" t="s">
        <v>4368</v>
      </c>
      <c r="M579" s="86" t="s">
        <v>503</v>
      </c>
      <c r="N579" s="86" t="s">
        <v>503</v>
      </c>
      <c r="O579" s="86" t="s">
        <v>503</v>
      </c>
      <c r="P579" t="s">
        <v>4369</v>
      </c>
      <c r="Q579" s="86" t="s">
        <v>503</v>
      </c>
    </row>
    <row r="580" spans="1:17" ht="18" customHeight="1">
      <c r="A580">
        <v>3682</v>
      </c>
      <c r="B580">
        <v>3682</v>
      </c>
      <c r="C580" s="14">
        <v>41071</v>
      </c>
      <c r="D580">
        <v>41116</v>
      </c>
      <c r="E580" t="s">
        <v>1709</v>
      </c>
      <c r="F580" t="s">
        <v>1554</v>
      </c>
      <c r="G580" t="s">
        <v>175</v>
      </c>
      <c r="H580" s="86" t="s">
        <v>503</v>
      </c>
      <c r="I580" s="86" t="s">
        <v>503</v>
      </c>
      <c r="J580" t="s">
        <v>4370</v>
      </c>
      <c r="K580" t="s">
        <v>4371</v>
      </c>
      <c r="L580" t="s">
        <v>4372</v>
      </c>
      <c r="M580" s="86" t="s">
        <v>503</v>
      </c>
      <c r="N580" s="86" t="s">
        <v>503</v>
      </c>
      <c r="O580" s="86" t="s">
        <v>503</v>
      </c>
      <c r="P580" t="s">
        <v>4373</v>
      </c>
      <c r="Q580" s="86" t="s">
        <v>503</v>
      </c>
    </row>
    <row r="581" spans="1:17" ht="18" customHeight="1">
      <c r="A581">
        <v>3679</v>
      </c>
      <c r="B581">
        <v>3679</v>
      </c>
      <c r="C581" s="14">
        <v>41071</v>
      </c>
      <c r="D581">
        <v>41116</v>
      </c>
      <c r="E581" t="s">
        <v>1709</v>
      </c>
      <c r="F581" t="s">
        <v>1554</v>
      </c>
      <c r="G581" t="s">
        <v>175</v>
      </c>
      <c r="H581" s="86" t="s">
        <v>503</v>
      </c>
      <c r="I581" s="86" t="s">
        <v>503</v>
      </c>
      <c r="J581" t="s">
        <v>4374</v>
      </c>
      <c r="K581" t="s">
        <v>4375</v>
      </c>
      <c r="L581" t="s">
        <v>4376</v>
      </c>
      <c r="M581" s="86" t="s">
        <v>503</v>
      </c>
      <c r="N581" s="86" t="s">
        <v>503</v>
      </c>
      <c r="O581" s="86" t="s">
        <v>503</v>
      </c>
      <c r="P581" t="s">
        <v>4377</v>
      </c>
      <c r="Q581" s="86" t="s">
        <v>503</v>
      </c>
    </row>
    <row r="582" spans="1:17" ht="18" customHeight="1">
      <c r="A582">
        <v>3677</v>
      </c>
      <c r="B582">
        <v>3677</v>
      </c>
      <c r="C582" s="14">
        <v>41071</v>
      </c>
      <c r="D582">
        <v>41116</v>
      </c>
      <c r="E582" t="s">
        <v>1709</v>
      </c>
      <c r="F582" t="s">
        <v>1554</v>
      </c>
      <c r="G582" t="s">
        <v>175</v>
      </c>
      <c r="H582" s="86" t="s">
        <v>503</v>
      </c>
      <c r="I582" s="86" t="s">
        <v>503</v>
      </c>
      <c r="J582" t="s">
        <v>4378</v>
      </c>
      <c r="K582" t="s">
        <v>4379</v>
      </c>
      <c r="L582" t="s">
        <v>4289</v>
      </c>
      <c r="M582" s="86" t="s">
        <v>503</v>
      </c>
      <c r="N582" s="86" t="s">
        <v>503</v>
      </c>
      <c r="O582" s="86" t="s">
        <v>503</v>
      </c>
      <c r="P582" t="s">
        <v>4380</v>
      </c>
      <c r="Q582" s="86" t="s">
        <v>503</v>
      </c>
    </row>
    <row r="583" spans="1:17" ht="18" customHeight="1">
      <c r="A583">
        <v>3680</v>
      </c>
      <c r="B583">
        <v>3680</v>
      </c>
      <c r="C583" s="14">
        <v>41071</v>
      </c>
      <c r="D583">
        <v>41116</v>
      </c>
      <c r="E583" t="s">
        <v>1709</v>
      </c>
      <c r="F583" t="s">
        <v>1554</v>
      </c>
      <c r="G583" t="s">
        <v>175</v>
      </c>
      <c r="H583" s="86" t="s">
        <v>503</v>
      </c>
      <c r="I583" s="86" t="s">
        <v>503</v>
      </c>
      <c r="J583" t="s">
        <v>4381</v>
      </c>
      <c r="K583" t="s">
        <v>4382</v>
      </c>
      <c r="L583" t="s">
        <v>4383</v>
      </c>
      <c r="M583" s="86" t="s">
        <v>503</v>
      </c>
      <c r="N583" s="86" t="s">
        <v>503</v>
      </c>
      <c r="O583" s="86" t="s">
        <v>503</v>
      </c>
      <c r="P583" t="s">
        <v>4384</v>
      </c>
      <c r="Q583" s="86" t="s">
        <v>503</v>
      </c>
    </row>
    <row r="584" spans="1:17" ht="18" customHeight="1">
      <c r="A584">
        <v>3676</v>
      </c>
      <c r="B584">
        <v>3676</v>
      </c>
      <c r="C584" s="14">
        <v>41071</v>
      </c>
      <c r="D584">
        <v>41116</v>
      </c>
      <c r="E584" t="s">
        <v>1709</v>
      </c>
      <c r="F584" t="s">
        <v>1554</v>
      </c>
      <c r="G584" t="s">
        <v>175</v>
      </c>
      <c r="H584" s="86" t="s">
        <v>503</v>
      </c>
      <c r="I584" s="86" t="s">
        <v>503</v>
      </c>
      <c r="J584" t="s">
        <v>4385</v>
      </c>
      <c r="K584" t="s">
        <v>4386</v>
      </c>
      <c r="L584" t="s">
        <v>4387</v>
      </c>
      <c r="M584" s="86" t="s">
        <v>503</v>
      </c>
      <c r="N584" s="86" t="s">
        <v>503</v>
      </c>
      <c r="O584" s="86" t="s">
        <v>503</v>
      </c>
      <c r="P584" t="s">
        <v>4388</v>
      </c>
      <c r="Q584" s="86" t="s">
        <v>503</v>
      </c>
    </row>
    <row r="585" spans="1:17" ht="18" customHeight="1">
      <c r="A585">
        <v>3752</v>
      </c>
      <c r="B585">
        <v>3752</v>
      </c>
      <c r="C585" s="14">
        <v>41073</v>
      </c>
      <c r="D585">
        <v>41118</v>
      </c>
      <c r="E585" t="s">
        <v>1709</v>
      </c>
      <c r="F585" t="s">
        <v>1554</v>
      </c>
      <c r="G585" t="s">
        <v>4164</v>
      </c>
      <c r="H585" s="86" t="s">
        <v>503</v>
      </c>
      <c r="I585" s="86" t="s">
        <v>503</v>
      </c>
      <c r="J585" t="s">
        <v>4389</v>
      </c>
      <c r="K585" t="s">
        <v>4390</v>
      </c>
      <c r="L585" t="s">
        <v>4174</v>
      </c>
      <c r="M585" s="86" t="s">
        <v>503</v>
      </c>
      <c r="N585" s="86" t="s">
        <v>503</v>
      </c>
      <c r="O585" s="86" t="s">
        <v>503</v>
      </c>
      <c r="P585" t="s">
        <v>4391</v>
      </c>
      <c r="Q585" s="86" t="s">
        <v>503</v>
      </c>
    </row>
    <row r="586" spans="1:17" ht="18" customHeight="1">
      <c r="A586">
        <v>3753</v>
      </c>
      <c r="B586">
        <v>3753</v>
      </c>
      <c r="C586" s="14">
        <v>41073</v>
      </c>
      <c r="D586">
        <v>41118</v>
      </c>
      <c r="E586" t="s">
        <v>1709</v>
      </c>
      <c r="F586" t="s">
        <v>1554</v>
      </c>
      <c r="G586" t="s">
        <v>4164</v>
      </c>
      <c r="H586" s="86" t="s">
        <v>503</v>
      </c>
      <c r="I586" s="86" t="s">
        <v>503</v>
      </c>
      <c r="J586" t="s">
        <v>4392</v>
      </c>
      <c r="K586" t="s">
        <v>4393</v>
      </c>
      <c r="L586" t="s">
        <v>4174</v>
      </c>
      <c r="M586" s="86" t="s">
        <v>503</v>
      </c>
      <c r="N586" s="86" t="s">
        <v>503</v>
      </c>
      <c r="O586" s="86" t="s">
        <v>503</v>
      </c>
      <c r="P586" t="s">
        <v>4394</v>
      </c>
      <c r="Q586" s="86" t="s">
        <v>503</v>
      </c>
    </row>
    <row r="587" spans="1:17" ht="18" customHeight="1">
      <c r="A587">
        <v>3751</v>
      </c>
      <c r="B587">
        <v>3751</v>
      </c>
      <c r="C587" s="14">
        <v>41073</v>
      </c>
      <c r="D587">
        <v>41118</v>
      </c>
      <c r="E587" t="s">
        <v>1709</v>
      </c>
      <c r="F587" t="s">
        <v>1554</v>
      </c>
      <c r="G587" t="s">
        <v>4164</v>
      </c>
      <c r="H587" s="86" t="s">
        <v>503</v>
      </c>
      <c r="I587" s="86" t="s">
        <v>503</v>
      </c>
      <c r="J587" t="s">
        <v>4395</v>
      </c>
      <c r="K587" t="s">
        <v>4396</v>
      </c>
      <c r="L587" t="s">
        <v>4174</v>
      </c>
      <c r="M587" s="86" t="s">
        <v>503</v>
      </c>
      <c r="N587" s="86" t="s">
        <v>503</v>
      </c>
      <c r="O587" s="86" t="s">
        <v>503</v>
      </c>
      <c r="P587" t="s">
        <v>4397</v>
      </c>
      <c r="Q587" s="86" t="s">
        <v>503</v>
      </c>
    </row>
    <row r="588" spans="1:17" ht="18" customHeight="1">
      <c r="A588">
        <v>3749</v>
      </c>
      <c r="B588">
        <v>3749</v>
      </c>
      <c r="C588" s="14">
        <v>41073</v>
      </c>
      <c r="D588">
        <v>41118</v>
      </c>
      <c r="E588" t="s">
        <v>1709</v>
      </c>
      <c r="F588" t="s">
        <v>1554</v>
      </c>
      <c r="G588" t="s">
        <v>4271</v>
      </c>
      <c r="H588" s="86" t="s">
        <v>503</v>
      </c>
      <c r="I588" s="86" t="s">
        <v>503</v>
      </c>
      <c r="J588" t="s">
        <v>4398</v>
      </c>
      <c r="K588" t="s">
        <v>4399</v>
      </c>
      <c r="L588" t="s">
        <v>4400</v>
      </c>
      <c r="M588" s="86" t="s">
        <v>503</v>
      </c>
      <c r="N588" s="86" t="s">
        <v>503</v>
      </c>
      <c r="O588" s="86" t="s">
        <v>503</v>
      </c>
      <c r="P588" t="s">
        <v>4401</v>
      </c>
      <c r="Q588" s="86" t="s">
        <v>503</v>
      </c>
    </row>
    <row r="589" spans="1:17" ht="18" customHeight="1">
      <c r="A589">
        <v>3735</v>
      </c>
      <c r="B589">
        <v>3735</v>
      </c>
      <c r="C589" s="14">
        <v>41073</v>
      </c>
      <c r="D589">
        <v>41118</v>
      </c>
      <c r="E589" t="s">
        <v>1709</v>
      </c>
      <c r="F589" t="s">
        <v>1554</v>
      </c>
      <c r="G589" t="s">
        <v>2467</v>
      </c>
      <c r="H589" s="86" t="s">
        <v>503</v>
      </c>
      <c r="I589" s="86" t="s">
        <v>503</v>
      </c>
      <c r="J589" t="s">
        <v>4402</v>
      </c>
      <c r="K589" t="s">
        <v>4403</v>
      </c>
      <c r="L589" t="s">
        <v>4404</v>
      </c>
      <c r="M589" s="86" t="s">
        <v>503</v>
      </c>
      <c r="N589" s="86" t="s">
        <v>503</v>
      </c>
      <c r="O589" s="86" t="s">
        <v>503</v>
      </c>
      <c r="P589" t="s">
        <v>4405</v>
      </c>
      <c r="Q589" s="86" t="s">
        <v>503</v>
      </c>
    </row>
    <row r="590" spans="1:17" ht="18" customHeight="1">
      <c r="A590">
        <v>3742</v>
      </c>
      <c r="B590">
        <v>3742</v>
      </c>
      <c r="C590" s="14">
        <v>41073</v>
      </c>
      <c r="D590">
        <v>41118</v>
      </c>
      <c r="E590" t="s">
        <v>1709</v>
      </c>
      <c r="F590" t="s">
        <v>1554</v>
      </c>
      <c r="G590" t="s">
        <v>2467</v>
      </c>
      <c r="H590" s="86" t="s">
        <v>503</v>
      </c>
      <c r="I590" s="86" t="s">
        <v>503</v>
      </c>
      <c r="J590" t="s">
        <v>4406</v>
      </c>
      <c r="K590" t="s">
        <v>4407</v>
      </c>
      <c r="L590" t="s">
        <v>4408</v>
      </c>
      <c r="M590" s="86" t="s">
        <v>503</v>
      </c>
      <c r="N590" s="86" t="s">
        <v>503</v>
      </c>
      <c r="O590" s="86" t="s">
        <v>503</v>
      </c>
      <c r="P590" t="s">
        <v>4409</v>
      </c>
      <c r="Q590" s="86" t="s">
        <v>503</v>
      </c>
    </row>
    <row r="591" spans="1:17" ht="18" customHeight="1">
      <c r="A591">
        <v>3724</v>
      </c>
      <c r="B591">
        <v>3724</v>
      </c>
      <c r="C591" s="14">
        <v>41072</v>
      </c>
      <c r="D591">
        <v>41117</v>
      </c>
      <c r="E591" t="s">
        <v>1709</v>
      </c>
      <c r="F591" t="s">
        <v>1554</v>
      </c>
      <c r="G591" t="s">
        <v>4269</v>
      </c>
      <c r="H591" s="86" t="s">
        <v>503</v>
      </c>
      <c r="I591" s="86" t="s">
        <v>503</v>
      </c>
      <c r="J591" t="s">
        <v>4410</v>
      </c>
      <c r="K591" t="s">
        <v>4411</v>
      </c>
      <c r="L591" t="s">
        <v>4321</v>
      </c>
      <c r="M591" s="86" t="s">
        <v>503</v>
      </c>
      <c r="N591" s="86" t="s">
        <v>503</v>
      </c>
      <c r="O591" s="86" t="s">
        <v>503</v>
      </c>
      <c r="P591" t="s">
        <v>4412</v>
      </c>
      <c r="Q591" s="86" t="s">
        <v>503</v>
      </c>
    </row>
    <row r="592" spans="1:17" ht="18" customHeight="1">
      <c r="A592">
        <v>3750</v>
      </c>
      <c r="B592">
        <v>3750</v>
      </c>
      <c r="C592" s="14">
        <v>41073</v>
      </c>
      <c r="D592">
        <v>41118</v>
      </c>
      <c r="E592" t="s">
        <v>1709</v>
      </c>
      <c r="F592" t="s">
        <v>1554</v>
      </c>
      <c r="G592" t="s">
        <v>4272</v>
      </c>
      <c r="H592" s="86" t="s">
        <v>503</v>
      </c>
      <c r="I592" s="86" t="s">
        <v>503</v>
      </c>
      <c r="J592" t="s">
        <v>4413</v>
      </c>
      <c r="K592" t="s">
        <v>4414</v>
      </c>
      <c r="L592" t="s">
        <v>4415</v>
      </c>
      <c r="M592" s="86" t="s">
        <v>503</v>
      </c>
      <c r="N592" s="86" t="s">
        <v>503</v>
      </c>
      <c r="O592" s="86" t="s">
        <v>503</v>
      </c>
      <c r="P592" t="s">
        <v>4416</v>
      </c>
      <c r="Q592" s="86" t="s">
        <v>503</v>
      </c>
    </row>
    <row r="593" spans="1:17" ht="18" customHeight="1">
      <c r="A593">
        <v>3743</v>
      </c>
      <c r="B593">
        <v>3743</v>
      </c>
      <c r="C593" s="14">
        <v>41073</v>
      </c>
      <c r="D593">
        <v>41118</v>
      </c>
      <c r="E593" t="s">
        <v>1709</v>
      </c>
      <c r="F593" t="s">
        <v>1554</v>
      </c>
      <c r="G593" t="s">
        <v>181</v>
      </c>
      <c r="H593" s="86" t="s">
        <v>503</v>
      </c>
      <c r="I593" s="86" t="s">
        <v>503</v>
      </c>
      <c r="J593" t="s">
        <v>4417</v>
      </c>
      <c r="K593" t="s">
        <v>4418</v>
      </c>
      <c r="L593" t="s">
        <v>4419</v>
      </c>
      <c r="M593" s="86" t="s">
        <v>503</v>
      </c>
      <c r="N593" s="86" t="s">
        <v>503</v>
      </c>
      <c r="O593" s="86" t="s">
        <v>503</v>
      </c>
      <c r="P593" t="s">
        <v>4420</v>
      </c>
      <c r="Q593" s="86" t="s">
        <v>503</v>
      </c>
    </row>
    <row r="594" spans="1:17" ht="18" customHeight="1">
      <c r="A594">
        <v>3740</v>
      </c>
      <c r="B594">
        <v>3740</v>
      </c>
      <c r="C594" s="14">
        <v>41073</v>
      </c>
      <c r="D594">
        <v>41118</v>
      </c>
      <c r="E594" t="s">
        <v>1709</v>
      </c>
      <c r="F594" t="s">
        <v>1554</v>
      </c>
      <c r="G594" t="s">
        <v>2467</v>
      </c>
      <c r="H594" s="86" t="s">
        <v>503</v>
      </c>
      <c r="I594" s="86" t="s">
        <v>503</v>
      </c>
      <c r="J594" t="s">
        <v>4421</v>
      </c>
      <c r="K594" t="s">
        <v>4422</v>
      </c>
      <c r="L594" t="s">
        <v>4423</v>
      </c>
      <c r="M594" s="86" t="s">
        <v>503</v>
      </c>
      <c r="N594" s="86" t="s">
        <v>503</v>
      </c>
      <c r="O594" s="86" t="s">
        <v>503</v>
      </c>
      <c r="P594" t="s">
        <v>4424</v>
      </c>
      <c r="Q594" s="86" t="s">
        <v>503</v>
      </c>
    </row>
    <row r="595" spans="1:17" ht="18" customHeight="1">
      <c r="A595">
        <v>3723</v>
      </c>
      <c r="B595">
        <v>3723</v>
      </c>
      <c r="C595" s="14">
        <v>41072</v>
      </c>
      <c r="D595">
        <v>41117</v>
      </c>
      <c r="E595" t="s">
        <v>1709</v>
      </c>
      <c r="F595" t="s">
        <v>1554</v>
      </c>
      <c r="G595" t="s">
        <v>4269</v>
      </c>
      <c r="H595" s="86" t="s">
        <v>503</v>
      </c>
      <c r="I595" s="86" t="s">
        <v>503</v>
      </c>
      <c r="J595" t="s">
        <v>4425</v>
      </c>
      <c r="K595" t="s">
        <v>4426</v>
      </c>
      <c r="L595" t="s">
        <v>4321</v>
      </c>
      <c r="M595" s="86" t="s">
        <v>503</v>
      </c>
      <c r="N595" s="86" t="s">
        <v>503</v>
      </c>
      <c r="O595" s="86" t="s">
        <v>503</v>
      </c>
      <c r="P595" t="s">
        <v>4427</v>
      </c>
      <c r="Q595" s="86" t="s">
        <v>503</v>
      </c>
    </row>
    <row r="596" spans="1:17" ht="18" customHeight="1">
      <c r="A596">
        <v>3734</v>
      </c>
      <c r="B596">
        <v>3734</v>
      </c>
      <c r="C596" s="14">
        <v>41073</v>
      </c>
      <c r="D596">
        <v>41118</v>
      </c>
      <c r="E596" t="s">
        <v>1709</v>
      </c>
      <c r="F596" t="s">
        <v>1554</v>
      </c>
      <c r="G596" t="s">
        <v>2467</v>
      </c>
      <c r="H596" s="86" t="s">
        <v>503</v>
      </c>
      <c r="I596" s="86" t="s">
        <v>503</v>
      </c>
      <c r="J596" t="s">
        <v>4428</v>
      </c>
      <c r="K596" t="s">
        <v>4429</v>
      </c>
      <c r="L596" t="s">
        <v>4430</v>
      </c>
      <c r="M596" s="86" t="s">
        <v>503</v>
      </c>
      <c r="N596" s="86" t="s">
        <v>503</v>
      </c>
      <c r="O596" s="86" t="s">
        <v>503</v>
      </c>
      <c r="P596" t="s">
        <v>4431</v>
      </c>
      <c r="Q596" s="86" t="s">
        <v>503</v>
      </c>
    </row>
    <row r="597" spans="1:17" ht="18" customHeight="1">
      <c r="A597">
        <v>3739</v>
      </c>
      <c r="B597">
        <v>3739</v>
      </c>
      <c r="C597" s="14">
        <v>41073</v>
      </c>
      <c r="D597">
        <v>41118</v>
      </c>
      <c r="E597" t="s">
        <v>1709</v>
      </c>
      <c r="F597" t="s">
        <v>1554</v>
      </c>
      <c r="G597" t="s">
        <v>2467</v>
      </c>
      <c r="H597" s="86" t="s">
        <v>503</v>
      </c>
      <c r="I597" s="86" t="s">
        <v>503</v>
      </c>
      <c r="J597" t="s">
        <v>4432</v>
      </c>
      <c r="K597" t="s">
        <v>4433</v>
      </c>
      <c r="L597" t="s">
        <v>4434</v>
      </c>
      <c r="M597" s="86" t="s">
        <v>503</v>
      </c>
      <c r="N597" s="86" t="s">
        <v>503</v>
      </c>
      <c r="O597" s="86" t="s">
        <v>503</v>
      </c>
      <c r="P597" t="s">
        <v>4435</v>
      </c>
      <c r="Q597" s="86" t="s">
        <v>503</v>
      </c>
    </row>
    <row r="598" spans="1:17" ht="18" customHeight="1">
      <c r="A598">
        <v>3738</v>
      </c>
      <c r="B598">
        <v>3738</v>
      </c>
      <c r="C598" s="14">
        <v>41073</v>
      </c>
      <c r="D598">
        <v>41118</v>
      </c>
      <c r="E598" t="s">
        <v>1709</v>
      </c>
      <c r="F598" t="s">
        <v>1554</v>
      </c>
      <c r="G598" t="s">
        <v>2467</v>
      </c>
      <c r="H598" s="86" t="s">
        <v>503</v>
      </c>
      <c r="I598" s="86" t="s">
        <v>503</v>
      </c>
      <c r="J598" t="s">
        <v>4436</v>
      </c>
      <c r="K598" t="s">
        <v>4437</v>
      </c>
      <c r="L598" t="s">
        <v>4438</v>
      </c>
      <c r="M598" s="86" t="s">
        <v>503</v>
      </c>
      <c r="N598" s="86" t="s">
        <v>503</v>
      </c>
      <c r="O598" s="86" t="s">
        <v>503</v>
      </c>
      <c r="P598" t="s">
        <v>4439</v>
      </c>
      <c r="Q598" s="86" t="s">
        <v>503</v>
      </c>
    </row>
    <row r="599" spans="1:17" ht="18" customHeight="1">
      <c r="A599">
        <v>3737</v>
      </c>
      <c r="B599">
        <v>3737</v>
      </c>
      <c r="C599" s="14">
        <v>41073</v>
      </c>
      <c r="D599">
        <v>41118</v>
      </c>
      <c r="E599" t="s">
        <v>1709</v>
      </c>
      <c r="F599" t="s">
        <v>1554</v>
      </c>
      <c r="G599" t="s">
        <v>2467</v>
      </c>
      <c r="H599" s="86" t="s">
        <v>503</v>
      </c>
      <c r="I599" s="86" t="s">
        <v>503</v>
      </c>
      <c r="J599" t="s">
        <v>4440</v>
      </c>
      <c r="K599" t="s">
        <v>4441</v>
      </c>
      <c r="L599" t="s">
        <v>4442</v>
      </c>
      <c r="M599" s="86" t="s">
        <v>503</v>
      </c>
      <c r="N599" s="86" t="s">
        <v>503</v>
      </c>
      <c r="O599" s="86" t="s">
        <v>503</v>
      </c>
      <c r="P599" t="s">
        <v>4443</v>
      </c>
      <c r="Q599" s="86" t="s">
        <v>503</v>
      </c>
    </row>
    <row r="600" spans="1:17" ht="18" customHeight="1">
      <c r="A600">
        <v>3736</v>
      </c>
      <c r="B600">
        <v>3736</v>
      </c>
      <c r="C600" s="14">
        <v>41073</v>
      </c>
      <c r="D600">
        <v>41118</v>
      </c>
      <c r="E600" t="s">
        <v>1709</v>
      </c>
      <c r="F600" t="s">
        <v>1554</v>
      </c>
      <c r="G600" t="s">
        <v>2467</v>
      </c>
      <c r="H600" s="86" t="s">
        <v>503</v>
      </c>
      <c r="I600" s="86" t="s">
        <v>503</v>
      </c>
      <c r="J600" t="s">
        <v>4444</v>
      </c>
      <c r="K600" t="s">
        <v>4445</v>
      </c>
      <c r="L600" t="s">
        <v>4446</v>
      </c>
      <c r="M600" s="86" t="s">
        <v>503</v>
      </c>
      <c r="N600" s="86" t="s">
        <v>503</v>
      </c>
      <c r="O600" s="86" t="s">
        <v>503</v>
      </c>
      <c r="P600" t="s">
        <v>4447</v>
      </c>
      <c r="Q600" s="86" t="s">
        <v>503</v>
      </c>
    </row>
    <row r="601" spans="1:17" ht="18" customHeight="1">
      <c r="A601">
        <v>3733</v>
      </c>
      <c r="B601">
        <v>3733</v>
      </c>
      <c r="C601" s="14">
        <v>41073</v>
      </c>
      <c r="D601">
        <v>41118</v>
      </c>
      <c r="E601" t="s">
        <v>1709</v>
      </c>
      <c r="F601" t="s">
        <v>1554</v>
      </c>
      <c r="G601" t="s">
        <v>2467</v>
      </c>
      <c r="H601" s="86" t="s">
        <v>503</v>
      </c>
      <c r="I601" s="86" t="s">
        <v>503</v>
      </c>
      <c r="J601" t="s">
        <v>4448</v>
      </c>
      <c r="K601" t="s">
        <v>4449</v>
      </c>
      <c r="L601" t="s">
        <v>4450</v>
      </c>
      <c r="M601" s="86" t="s">
        <v>503</v>
      </c>
      <c r="N601" s="86" t="s">
        <v>503</v>
      </c>
      <c r="O601" s="86" t="s">
        <v>503</v>
      </c>
      <c r="P601" t="s">
        <v>4451</v>
      </c>
      <c r="Q601" s="86" t="s">
        <v>503</v>
      </c>
    </row>
    <row r="602" spans="1:17" ht="18" customHeight="1">
      <c r="A602">
        <v>3658</v>
      </c>
      <c r="B602">
        <v>3658</v>
      </c>
      <c r="C602" s="14">
        <v>41066</v>
      </c>
      <c r="D602">
        <v>41111</v>
      </c>
      <c r="E602" t="s">
        <v>1709</v>
      </c>
      <c r="F602" t="s">
        <v>1554</v>
      </c>
      <c r="G602" t="s">
        <v>4189</v>
      </c>
      <c r="H602" s="86" t="s">
        <v>503</v>
      </c>
      <c r="I602" s="86" t="s">
        <v>503</v>
      </c>
      <c r="J602" t="s">
        <v>4452</v>
      </c>
      <c r="K602" t="s">
        <v>4453</v>
      </c>
      <c r="L602" t="s">
        <v>4454</v>
      </c>
      <c r="M602" s="86" t="s">
        <v>503</v>
      </c>
      <c r="N602" s="86" t="s">
        <v>503</v>
      </c>
      <c r="O602" s="86" t="s">
        <v>503</v>
      </c>
      <c r="P602" t="s">
        <v>4455</v>
      </c>
      <c r="Q602" s="86" t="s">
        <v>503</v>
      </c>
    </row>
    <row r="603" spans="1:17" ht="18" customHeight="1">
      <c r="A603">
        <v>3659</v>
      </c>
      <c r="B603">
        <v>3659</v>
      </c>
      <c r="C603" s="14">
        <v>41066</v>
      </c>
      <c r="D603">
        <v>41111</v>
      </c>
      <c r="E603" t="s">
        <v>1709</v>
      </c>
      <c r="F603" t="s">
        <v>1554</v>
      </c>
      <c r="G603" t="s">
        <v>4189</v>
      </c>
      <c r="H603" s="86" t="s">
        <v>503</v>
      </c>
      <c r="I603" s="86" t="s">
        <v>503</v>
      </c>
      <c r="J603" t="s">
        <v>4456</v>
      </c>
      <c r="K603" t="s">
        <v>4457</v>
      </c>
      <c r="L603" t="s">
        <v>4458</v>
      </c>
      <c r="M603" s="86" t="s">
        <v>503</v>
      </c>
      <c r="N603" s="86" t="s">
        <v>503</v>
      </c>
      <c r="O603" s="86" t="s">
        <v>503</v>
      </c>
      <c r="P603" t="s">
        <v>4459</v>
      </c>
      <c r="Q603" s="86" t="s">
        <v>503</v>
      </c>
    </row>
    <row r="604" spans="1:17" ht="18" customHeight="1">
      <c r="A604">
        <v>3652</v>
      </c>
      <c r="B604">
        <v>3652</v>
      </c>
      <c r="C604" s="14">
        <v>41066</v>
      </c>
      <c r="D604">
        <v>41111</v>
      </c>
      <c r="E604" t="s">
        <v>1709</v>
      </c>
      <c r="F604" t="s">
        <v>1554</v>
      </c>
      <c r="G604" t="s">
        <v>2796</v>
      </c>
      <c r="H604" s="86" t="s">
        <v>503</v>
      </c>
      <c r="I604" s="86" t="s">
        <v>503</v>
      </c>
      <c r="J604" t="s">
        <v>4460</v>
      </c>
      <c r="K604" t="s">
        <v>4461</v>
      </c>
      <c r="L604" t="s">
        <v>4462</v>
      </c>
      <c r="M604" s="86" t="s">
        <v>503</v>
      </c>
      <c r="N604" s="86" t="s">
        <v>503</v>
      </c>
      <c r="O604" s="86" t="s">
        <v>503</v>
      </c>
      <c r="P604" t="s">
        <v>4542</v>
      </c>
      <c r="Q604" s="86" t="s">
        <v>503</v>
      </c>
    </row>
    <row r="605" spans="1:17" ht="18" customHeight="1">
      <c r="A605">
        <v>3655</v>
      </c>
      <c r="B605">
        <v>3655</v>
      </c>
      <c r="C605" s="14">
        <v>41066</v>
      </c>
      <c r="D605">
        <v>41111</v>
      </c>
      <c r="E605" t="s">
        <v>1709</v>
      </c>
      <c r="F605" t="s">
        <v>1554</v>
      </c>
      <c r="G605" t="s">
        <v>2903</v>
      </c>
      <c r="H605" s="86" t="s">
        <v>503</v>
      </c>
      <c r="I605" s="86" t="s">
        <v>503</v>
      </c>
      <c r="J605" t="s">
        <v>4463</v>
      </c>
      <c r="K605" t="s">
        <v>4464</v>
      </c>
      <c r="L605" t="s">
        <v>4465</v>
      </c>
      <c r="M605" s="86" t="s">
        <v>503</v>
      </c>
      <c r="N605" s="86" t="s">
        <v>503</v>
      </c>
      <c r="O605" s="86" t="s">
        <v>503</v>
      </c>
      <c r="P605" t="s">
        <v>4466</v>
      </c>
      <c r="Q605" s="86" t="s">
        <v>503</v>
      </c>
    </row>
    <row r="606" spans="1:17" ht="18" customHeight="1">
      <c r="A606">
        <v>3654</v>
      </c>
      <c r="B606">
        <v>3654</v>
      </c>
      <c r="C606" s="14">
        <v>41066</v>
      </c>
      <c r="D606">
        <v>41111</v>
      </c>
      <c r="E606" t="s">
        <v>1709</v>
      </c>
      <c r="F606" t="s">
        <v>1554</v>
      </c>
      <c r="G606" t="s">
        <v>2903</v>
      </c>
      <c r="H606" s="86" t="s">
        <v>503</v>
      </c>
      <c r="I606" s="86" t="s">
        <v>503</v>
      </c>
      <c r="J606" t="s">
        <v>4467</v>
      </c>
      <c r="K606" t="s">
        <v>4468</v>
      </c>
      <c r="L606" t="s">
        <v>4469</v>
      </c>
      <c r="M606" s="86" t="s">
        <v>503</v>
      </c>
      <c r="N606" s="86" t="s">
        <v>503</v>
      </c>
      <c r="O606" s="86" t="s">
        <v>503</v>
      </c>
      <c r="P606" t="s">
        <v>4470</v>
      </c>
      <c r="Q606" s="86" t="s">
        <v>503</v>
      </c>
    </row>
    <row r="607" spans="1:17" ht="18" customHeight="1">
      <c r="A607">
        <v>3653</v>
      </c>
      <c r="B607">
        <v>3653</v>
      </c>
      <c r="C607" s="14">
        <v>41066</v>
      </c>
      <c r="D607">
        <v>41111</v>
      </c>
      <c r="E607" t="s">
        <v>1709</v>
      </c>
      <c r="F607" t="s">
        <v>1554</v>
      </c>
      <c r="G607" t="s">
        <v>2903</v>
      </c>
      <c r="H607" s="86" t="s">
        <v>503</v>
      </c>
      <c r="I607" s="86" t="s">
        <v>503</v>
      </c>
      <c r="J607" t="s">
        <v>4471</v>
      </c>
      <c r="K607" t="s">
        <v>4472</v>
      </c>
      <c r="L607" t="s">
        <v>2906</v>
      </c>
      <c r="M607" s="86" t="s">
        <v>503</v>
      </c>
      <c r="N607" s="86" t="s">
        <v>503</v>
      </c>
      <c r="O607" s="86" t="s">
        <v>503</v>
      </c>
      <c r="P607" t="s">
        <v>4473</v>
      </c>
      <c r="Q607" s="86" t="s">
        <v>503</v>
      </c>
    </row>
    <row r="608" spans="1:17" ht="18" customHeight="1">
      <c r="A608">
        <v>3650</v>
      </c>
      <c r="B608">
        <v>3650</v>
      </c>
      <c r="C608" s="14">
        <v>41066</v>
      </c>
      <c r="D608">
        <v>41111</v>
      </c>
      <c r="E608" t="s">
        <v>1709</v>
      </c>
      <c r="F608" t="s">
        <v>1554</v>
      </c>
      <c r="G608" t="s">
        <v>2796</v>
      </c>
      <c r="H608" s="86" t="s">
        <v>503</v>
      </c>
      <c r="I608" s="86" t="s">
        <v>503</v>
      </c>
      <c r="J608" t="s">
        <v>4496</v>
      </c>
      <c r="K608" t="s">
        <v>4497</v>
      </c>
      <c r="L608" t="s">
        <v>4498</v>
      </c>
      <c r="M608" s="86" t="s">
        <v>503</v>
      </c>
      <c r="N608" s="86" t="s">
        <v>503</v>
      </c>
      <c r="O608" s="86" t="s">
        <v>503</v>
      </c>
      <c r="P608" t="s">
        <v>4499</v>
      </c>
      <c r="Q608" s="86" t="s">
        <v>503</v>
      </c>
    </row>
    <row r="609" spans="1:17" ht="18" customHeight="1">
      <c r="A609">
        <v>3744</v>
      </c>
      <c r="B609">
        <v>3744</v>
      </c>
      <c r="C609" s="14">
        <v>41073</v>
      </c>
      <c r="D609">
        <v>41118</v>
      </c>
      <c r="E609" t="s">
        <v>1709</v>
      </c>
      <c r="F609" t="s">
        <v>1798</v>
      </c>
      <c r="G609" t="s">
        <v>181</v>
      </c>
      <c r="H609" s="86" t="s">
        <v>503</v>
      </c>
      <c r="I609" s="86" t="s">
        <v>503</v>
      </c>
      <c r="J609" t="s">
        <v>4543</v>
      </c>
      <c r="K609" t="s">
        <v>4544</v>
      </c>
      <c r="L609" t="s">
        <v>4545</v>
      </c>
      <c r="M609" s="86" t="s">
        <v>503</v>
      </c>
      <c r="N609" s="86" t="s">
        <v>503</v>
      </c>
      <c r="O609" s="86" t="s">
        <v>503</v>
      </c>
      <c r="P609" t="s">
        <v>4546</v>
      </c>
      <c r="Q609" s="86" t="s">
        <v>503</v>
      </c>
    </row>
    <row r="610" spans="1:17" ht="18" customHeight="1">
      <c r="A610">
        <v>3741</v>
      </c>
      <c r="B610">
        <v>3741</v>
      </c>
      <c r="C610" s="14">
        <v>41073</v>
      </c>
      <c r="D610">
        <v>41118</v>
      </c>
      <c r="E610" t="s">
        <v>1709</v>
      </c>
      <c r="F610" t="s">
        <v>1798</v>
      </c>
      <c r="G610" t="s">
        <v>2467</v>
      </c>
      <c r="H610" s="86" t="s">
        <v>503</v>
      </c>
      <c r="I610" s="86" t="s">
        <v>503</v>
      </c>
      <c r="J610" t="s">
        <v>4547</v>
      </c>
      <c r="K610" t="s">
        <v>4548</v>
      </c>
      <c r="L610" t="s">
        <v>4549</v>
      </c>
      <c r="M610" s="86" t="s">
        <v>503</v>
      </c>
      <c r="N610" s="86" t="s">
        <v>503</v>
      </c>
      <c r="O610" s="86" t="s">
        <v>503</v>
      </c>
      <c r="P610" t="s">
        <v>4550</v>
      </c>
      <c r="Q610" s="86" t="s">
        <v>503</v>
      </c>
    </row>
    <row r="611" spans="1:17" ht="18" customHeight="1">
      <c r="A611">
        <v>3672</v>
      </c>
      <c r="B611">
        <v>3672</v>
      </c>
      <c r="C611" s="14">
        <v>41071</v>
      </c>
      <c r="D611">
        <v>41116</v>
      </c>
      <c r="E611" t="s">
        <v>1709</v>
      </c>
      <c r="F611" t="s">
        <v>1554</v>
      </c>
      <c r="G611" t="s">
        <v>4270</v>
      </c>
      <c r="H611" s="86" t="s">
        <v>503</v>
      </c>
      <c r="I611" s="86" t="s">
        <v>503</v>
      </c>
      <c r="J611" t="s">
        <v>4551</v>
      </c>
      <c r="K611" t="s">
        <v>4552</v>
      </c>
      <c r="L611" t="s">
        <v>4553</v>
      </c>
      <c r="M611" s="86" t="s">
        <v>503</v>
      </c>
      <c r="N611" s="86" t="s">
        <v>503</v>
      </c>
      <c r="O611" s="86" t="s">
        <v>503</v>
      </c>
      <c r="P611" t="s">
        <v>4554</v>
      </c>
      <c r="Q611" s="86" t="s">
        <v>503</v>
      </c>
    </row>
    <row r="612" spans="1:17" ht="18" customHeight="1">
      <c r="A612">
        <v>3712</v>
      </c>
      <c r="B612">
        <v>3712</v>
      </c>
      <c r="C612" s="14">
        <v>41071</v>
      </c>
      <c r="D612">
        <v>41116</v>
      </c>
      <c r="E612" t="s">
        <v>1709</v>
      </c>
      <c r="F612" t="s">
        <v>1554</v>
      </c>
      <c r="G612" t="s">
        <v>175</v>
      </c>
      <c r="H612" s="86" t="s">
        <v>503</v>
      </c>
      <c r="I612" s="86" t="s">
        <v>503</v>
      </c>
      <c r="J612" t="s">
        <v>4555</v>
      </c>
      <c r="K612" t="s">
        <v>4556</v>
      </c>
      <c r="L612" t="s">
        <v>4557</v>
      </c>
      <c r="M612" s="86" t="s">
        <v>503</v>
      </c>
      <c r="N612" s="86" t="s">
        <v>503</v>
      </c>
      <c r="O612" s="86" t="s">
        <v>503</v>
      </c>
      <c r="P612" t="s">
        <v>4558</v>
      </c>
      <c r="Q612" s="86" t="s">
        <v>503</v>
      </c>
    </row>
    <row r="613" spans="1:17" ht="18" customHeight="1">
      <c r="A613">
        <v>3782</v>
      </c>
      <c r="B613">
        <v>3782</v>
      </c>
      <c r="C613" s="14">
        <v>41079</v>
      </c>
      <c r="D613">
        <v>41124</v>
      </c>
      <c r="E613" t="s">
        <v>1709</v>
      </c>
      <c r="F613" t="s">
        <v>1554</v>
      </c>
      <c r="G613" t="s">
        <v>4559</v>
      </c>
      <c r="H613" s="86" t="s">
        <v>503</v>
      </c>
      <c r="I613" s="86" t="s">
        <v>503</v>
      </c>
      <c r="J613" t="s">
        <v>4560</v>
      </c>
      <c r="K613" t="s">
        <v>4561</v>
      </c>
      <c r="L613" t="s">
        <v>4562</v>
      </c>
      <c r="M613" s="86" t="s">
        <v>503</v>
      </c>
      <c r="N613" s="86" t="s">
        <v>503</v>
      </c>
      <c r="O613" s="86" t="s">
        <v>503</v>
      </c>
      <c r="P613" t="s">
        <v>4563</v>
      </c>
      <c r="Q613" s="86" t="s">
        <v>503</v>
      </c>
    </row>
    <row r="614" spans="1:17" ht="18" customHeight="1">
      <c r="A614">
        <v>3783</v>
      </c>
      <c r="B614">
        <v>3783</v>
      </c>
      <c r="C614" s="14">
        <v>41079</v>
      </c>
      <c r="D614">
        <v>41124</v>
      </c>
      <c r="E614" t="s">
        <v>1709</v>
      </c>
      <c r="F614" t="s">
        <v>1554</v>
      </c>
      <c r="G614" t="s">
        <v>4559</v>
      </c>
      <c r="H614" s="86" t="s">
        <v>503</v>
      </c>
      <c r="I614" s="86" t="s">
        <v>503</v>
      </c>
      <c r="J614" t="s">
        <v>4564</v>
      </c>
      <c r="K614" t="s">
        <v>4565</v>
      </c>
      <c r="L614" t="s">
        <v>4566</v>
      </c>
      <c r="M614" s="86" t="s">
        <v>503</v>
      </c>
      <c r="N614" s="86" t="s">
        <v>503</v>
      </c>
      <c r="O614" s="86" t="s">
        <v>503</v>
      </c>
      <c r="P614" t="s">
        <v>4567</v>
      </c>
      <c r="Q614" s="86" t="s">
        <v>503</v>
      </c>
    </row>
    <row r="615" spans="1:17" ht="18" customHeight="1">
      <c r="A615">
        <v>3784</v>
      </c>
      <c r="B615">
        <v>3784</v>
      </c>
      <c r="C615" s="14">
        <v>41079</v>
      </c>
      <c r="D615">
        <v>41124</v>
      </c>
      <c r="E615" t="s">
        <v>1709</v>
      </c>
      <c r="F615" t="s">
        <v>1554</v>
      </c>
      <c r="G615" t="s">
        <v>4559</v>
      </c>
      <c r="H615" s="86" t="s">
        <v>503</v>
      </c>
      <c r="I615" s="86" t="s">
        <v>503</v>
      </c>
      <c r="J615" t="s">
        <v>4568</v>
      </c>
      <c r="K615" t="s">
        <v>4569</v>
      </c>
      <c r="L615" t="s">
        <v>4570</v>
      </c>
      <c r="M615" s="86" t="s">
        <v>503</v>
      </c>
      <c r="N615" s="86" t="s">
        <v>503</v>
      </c>
      <c r="O615" s="86" t="s">
        <v>503</v>
      </c>
      <c r="P615" t="s">
        <v>4571</v>
      </c>
      <c r="Q615" s="86" t="s">
        <v>503</v>
      </c>
    </row>
    <row r="616" spans="1:17" ht="18" customHeight="1">
      <c r="A616">
        <v>3745</v>
      </c>
      <c r="B616">
        <v>3745</v>
      </c>
      <c r="C616" s="14">
        <v>41073</v>
      </c>
      <c r="D616">
        <v>41118</v>
      </c>
      <c r="E616" t="s">
        <v>1709</v>
      </c>
      <c r="F616" t="s">
        <v>1554</v>
      </c>
      <c r="G616" t="s">
        <v>4787</v>
      </c>
      <c r="H616" s="86" t="s">
        <v>503</v>
      </c>
      <c r="I616" s="86" t="s">
        <v>503</v>
      </c>
      <c r="J616" t="s">
        <v>4788</v>
      </c>
      <c r="K616" t="s">
        <v>4789</v>
      </c>
      <c r="L616" t="s">
        <v>4790</v>
      </c>
      <c r="M616" s="86" t="s">
        <v>503</v>
      </c>
      <c r="N616" s="86" t="s">
        <v>503</v>
      </c>
      <c r="O616" s="86" t="s">
        <v>503</v>
      </c>
      <c r="P616" t="s">
        <v>4791</v>
      </c>
      <c r="Q616" s="86" t="s">
        <v>503</v>
      </c>
    </row>
    <row r="617" spans="1:17" ht="18" customHeight="1">
      <c r="A617">
        <v>3662</v>
      </c>
      <c r="B617">
        <v>3662</v>
      </c>
      <c r="C617" s="14">
        <v>41066</v>
      </c>
      <c r="D617">
        <v>41111</v>
      </c>
      <c r="E617" t="s">
        <v>1709</v>
      </c>
      <c r="F617" t="s">
        <v>1554</v>
      </c>
      <c r="G617" t="s">
        <v>4792</v>
      </c>
      <c r="H617" s="86" t="s">
        <v>503</v>
      </c>
      <c r="I617" s="86" t="s">
        <v>503</v>
      </c>
      <c r="J617" t="s">
        <v>4793</v>
      </c>
      <c r="K617" t="s">
        <v>4794</v>
      </c>
      <c r="L617" t="s">
        <v>4795</v>
      </c>
      <c r="M617" s="86" t="s">
        <v>503</v>
      </c>
      <c r="N617" s="86" t="s">
        <v>503</v>
      </c>
      <c r="O617" s="86" t="s">
        <v>503</v>
      </c>
      <c r="P617" t="s">
        <v>4796</v>
      </c>
      <c r="Q617" s="86" t="s">
        <v>503</v>
      </c>
    </row>
    <row r="618" spans="1:17" ht="18" customHeight="1">
      <c r="A618">
        <v>3799</v>
      </c>
      <c r="B618">
        <v>3799</v>
      </c>
      <c r="C618" s="14">
        <v>41079</v>
      </c>
      <c r="D618">
        <v>41124</v>
      </c>
      <c r="E618" t="s">
        <v>1709</v>
      </c>
      <c r="F618" t="s">
        <v>1798</v>
      </c>
      <c r="G618" t="s">
        <v>4797</v>
      </c>
      <c r="H618" s="86" t="s">
        <v>503</v>
      </c>
      <c r="I618" s="86" t="s">
        <v>503</v>
      </c>
      <c r="J618" t="s">
        <v>4798</v>
      </c>
      <c r="K618" t="s">
        <v>4799</v>
      </c>
      <c r="L618" t="s">
        <v>4800</v>
      </c>
      <c r="M618" s="86" t="s">
        <v>503</v>
      </c>
      <c r="N618" s="86" t="s">
        <v>503</v>
      </c>
      <c r="O618" s="86" t="s">
        <v>503</v>
      </c>
      <c r="P618" t="s">
        <v>4801</v>
      </c>
      <c r="Q618" s="86" t="s">
        <v>503</v>
      </c>
    </row>
    <row r="619" spans="1:17" ht="18" customHeight="1">
      <c r="A619">
        <v>3797</v>
      </c>
      <c r="B619">
        <v>3797</v>
      </c>
      <c r="C619" s="14">
        <v>41079</v>
      </c>
      <c r="D619">
        <v>41124</v>
      </c>
      <c r="E619" t="s">
        <v>1709</v>
      </c>
      <c r="F619" t="s">
        <v>1798</v>
      </c>
      <c r="G619" t="s">
        <v>4797</v>
      </c>
      <c r="H619" s="86" t="s">
        <v>503</v>
      </c>
      <c r="I619" s="86" t="s">
        <v>503</v>
      </c>
      <c r="J619" t="s">
        <v>4802</v>
      </c>
      <c r="K619" t="s">
        <v>4803</v>
      </c>
      <c r="L619" t="s">
        <v>4804</v>
      </c>
      <c r="M619" s="86" t="s">
        <v>503</v>
      </c>
      <c r="N619" s="86" t="s">
        <v>503</v>
      </c>
      <c r="O619" s="86" t="s">
        <v>503</v>
      </c>
      <c r="P619" t="s">
        <v>4805</v>
      </c>
      <c r="Q619" s="86" t="s">
        <v>503</v>
      </c>
    </row>
    <row r="620" spans="1:17" ht="18" customHeight="1">
      <c r="A620">
        <v>3795</v>
      </c>
      <c r="B620">
        <v>3795</v>
      </c>
      <c r="C620" s="14">
        <v>41079</v>
      </c>
      <c r="D620">
        <v>41124</v>
      </c>
      <c r="E620" t="s">
        <v>1709</v>
      </c>
      <c r="F620" t="s">
        <v>1798</v>
      </c>
      <c r="G620" t="s">
        <v>4797</v>
      </c>
      <c r="H620" s="86" t="s">
        <v>503</v>
      </c>
      <c r="I620" s="86" t="s">
        <v>503</v>
      </c>
      <c r="J620" t="s">
        <v>4806</v>
      </c>
      <c r="K620" t="s">
        <v>4807</v>
      </c>
      <c r="L620" t="s">
        <v>4808</v>
      </c>
      <c r="M620" s="86" t="s">
        <v>503</v>
      </c>
      <c r="N620" s="86" t="s">
        <v>503</v>
      </c>
      <c r="O620" s="86" t="s">
        <v>503</v>
      </c>
      <c r="P620" t="s">
        <v>4809</v>
      </c>
      <c r="Q620" s="86" t="s">
        <v>503</v>
      </c>
    </row>
    <row r="621" spans="1:17" ht="18" customHeight="1">
      <c r="A621">
        <v>3793</v>
      </c>
      <c r="B621">
        <v>3793</v>
      </c>
      <c r="C621" s="14">
        <v>41079</v>
      </c>
      <c r="D621">
        <v>41124</v>
      </c>
      <c r="E621" t="s">
        <v>1709</v>
      </c>
      <c r="F621" t="s">
        <v>1798</v>
      </c>
      <c r="G621" t="s">
        <v>4797</v>
      </c>
      <c r="H621" s="86" t="s">
        <v>503</v>
      </c>
      <c r="I621" s="86" t="s">
        <v>503</v>
      </c>
      <c r="J621" t="s">
        <v>4070</v>
      </c>
      <c r="K621" t="s">
        <v>4810</v>
      </c>
      <c r="L621" t="s">
        <v>4811</v>
      </c>
      <c r="M621" s="86" t="s">
        <v>503</v>
      </c>
      <c r="N621" s="86" t="s">
        <v>503</v>
      </c>
      <c r="O621" s="86" t="s">
        <v>503</v>
      </c>
      <c r="P621" t="s">
        <v>4812</v>
      </c>
      <c r="Q621" s="86" t="s">
        <v>503</v>
      </c>
    </row>
    <row r="622" spans="1:17" ht="18" customHeight="1">
      <c r="A622">
        <v>3791</v>
      </c>
      <c r="B622">
        <v>3791</v>
      </c>
      <c r="C622" s="14">
        <v>41079</v>
      </c>
      <c r="D622">
        <v>41124</v>
      </c>
      <c r="E622" t="s">
        <v>1709</v>
      </c>
      <c r="F622" t="s">
        <v>1798</v>
      </c>
      <c r="G622" t="s">
        <v>4797</v>
      </c>
      <c r="H622" s="86" t="s">
        <v>503</v>
      </c>
      <c r="I622" s="86" t="s">
        <v>503</v>
      </c>
      <c r="J622" t="s">
        <v>4813</v>
      </c>
      <c r="K622" t="s">
        <v>4814</v>
      </c>
      <c r="L622" t="s">
        <v>4815</v>
      </c>
      <c r="M622" s="86" t="s">
        <v>503</v>
      </c>
      <c r="N622" s="86" t="s">
        <v>503</v>
      </c>
      <c r="O622" s="86" t="s">
        <v>503</v>
      </c>
      <c r="P622" t="s">
        <v>4816</v>
      </c>
      <c r="Q622" s="86" t="s">
        <v>503</v>
      </c>
    </row>
    <row r="623" spans="1:17" ht="18" customHeight="1">
      <c r="A623">
        <v>3789</v>
      </c>
      <c r="B623">
        <v>3789</v>
      </c>
      <c r="C623" s="14">
        <v>41079</v>
      </c>
      <c r="D623">
        <v>41124</v>
      </c>
      <c r="E623" t="s">
        <v>1709</v>
      </c>
      <c r="F623" t="s">
        <v>1798</v>
      </c>
      <c r="G623" t="s">
        <v>4797</v>
      </c>
      <c r="H623" s="86" t="s">
        <v>503</v>
      </c>
      <c r="I623" s="86" t="s">
        <v>503</v>
      </c>
      <c r="J623" t="s">
        <v>4817</v>
      </c>
      <c r="K623" t="s">
        <v>4818</v>
      </c>
      <c r="L623" t="s">
        <v>4819</v>
      </c>
      <c r="M623" s="86" t="s">
        <v>503</v>
      </c>
      <c r="N623" s="86" t="s">
        <v>503</v>
      </c>
      <c r="O623" s="86" t="s">
        <v>503</v>
      </c>
      <c r="P623" t="s">
        <v>4820</v>
      </c>
      <c r="Q623" s="86" t="s">
        <v>503</v>
      </c>
    </row>
    <row r="624" spans="1:17" ht="18" customHeight="1">
      <c r="A624">
        <v>3788</v>
      </c>
      <c r="B624">
        <v>3788</v>
      </c>
      <c r="C624" s="14">
        <v>41079</v>
      </c>
      <c r="D624">
        <v>41124</v>
      </c>
      <c r="E624" t="s">
        <v>1709</v>
      </c>
      <c r="F624" t="s">
        <v>1798</v>
      </c>
      <c r="G624" t="s">
        <v>4797</v>
      </c>
      <c r="H624" s="86" t="s">
        <v>503</v>
      </c>
      <c r="I624" s="86" t="s">
        <v>503</v>
      </c>
      <c r="J624" t="s">
        <v>4821</v>
      </c>
      <c r="K624" t="s">
        <v>4822</v>
      </c>
      <c r="L624" t="s">
        <v>4823</v>
      </c>
      <c r="M624" s="86" t="s">
        <v>503</v>
      </c>
      <c r="N624" s="86" t="s">
        <v>503</v>
      </c>
      <c r="O624" s="86" t="s">
        <v>503</v>
      </c>
      <c r="P624" t="s">
        <v>4824</v>
      </c>
      <c r="Q624" s="86" t="s">
        <v>503</v>
      </c>
    </row>
    <row r="625" spans="1:17" ht="18" customHeight="1">
      <c r="A625">
        <v>3787</v>
      </c>
      <c r="B625">
        <v>3787</v>
      </c>
      <c r="C625" s="14">
        <v>41079</v>
      </c>
      <c r="D625">
        <v>41124</v>
      </c>
      <c r="E625" t="s">
        <v>1709</v>
      </c>
      <c r="F625" t="s">
        <v>1798</v>
      </c>
      <c r="G625" t="s">
        <v>4797</v>
      </c>
      <c r="H625" s="86" t="s">
        <v>503</v>
      </c>
      <c r="I625" s="86" t="s">
        <v>503</v>
      </c>
      <c r="J625" t="s">
        <v>4821</v>
      </c>
      <c r="K625" t="s">
        <v>4825</v>
      </c>
      <c r="L625" t="s">
        <v>4826</v>
      </c>
      <c r="M625" s="86" t="s">
        <v>503</v>
      </c>
      <c r="N625" s="86" t="s">
        <v>503</v>
      </c>
      <c r="O625" s="86" t="s">
        <v>503</v>
      </c>
      <c r="P625" t="s">
        <v>4827</v>
      </c>
      <c r="Q625" s="86" t="s">
        <v>503</v>
      </c>
    </row>
    <row r="626" spans="1:17" ht="18" customHeight="1">
      <c r="A626">
        <v>3786</v>
      </c>
      <c r="B626">
        <v>3786</v>
      </c>
      <c r="C626" s="14">
        <v>41079</v>
      </c>
      <c r="D626">
        <v>41124</v>
      </c>
      <c r="E626" t="s">
        <v>1709</v>
      </c>
      <c r="F626" t="s">
        <v>1798</v>
      </c>
      <c r="G626" t="s">
        <v>4797</v>
      </c>
      <c r="H626" s="86" t="s">
        <v>503</v>
      </c>
      <c r="I626" s="86" t="s">
        <v>503</v>
      </c>
      <c r="J626" t="s">
        <v>4828</v>
      </c>
      <c r="K626" t="s">
        <v>4829</v>
      </c>
      <c r="L626" t="s">
        <v>4830</v>
      </c>
      <c r="M626" s="86" t="s">
        <v>503</v>
      </c>
      <c r="N626" s="86" t="s">
        <v>503</v>
      </c>
      <c r="O626" s="86" t="s">
        <v>503</v>
      </c>
      <c r="P626" t="s">
        <v>4831</v>
      </c>
      <c r="Q626" s="86" t="s">
        <v>503</v>
      </c>
    </row>
    <row r="627" spans="1:17" ht="18" customHeight="1">
      <c r="A627">
        <v>3800</v>
      </c>
      <c r="B627">
        <v>3800</v>
      </c>
      <c r="C627" s="14">
        <v>41079</v>
      </c>
      <c r="D627">
        <v>41124</v>
      </c>
      <c r="E627" t="s">
        <v>1709</v>
      </c>
      <c r="F627" t="s">
        <v>1798</v>
      </c>
      <c r="G627" t="s">
        <v>4797</v>
      </c>
      <c r="H627" s="86" t="s">
        <v>503</v>
      </c>
      <c r="I627" s="86" t="s">
        <v>503</v>
      </c>
      <c r="J627" t="s">
        <v>4832</v>
      </c>
      <c r="K627" t="s">
        <v>4833</v>
      </c>
      <c r="L627" t="s">
        <v>4834</v>
      </c>
      <c r="M627" s="86" t="s">
        <v>503</v>
      </c>
      <c r="N627" s="86" t="s">
        <v>503</v>
      </c>
      <c r="O627" s="86" t="s">
        <v>503</v>
      </c>
      <c r="P627" t="s">
        <v>4835</v>
      </c>
      <c r="Q627" s="86" t="s">
        <v>503</v>
      </c>
    </row>
    <row r="628" spans="1:17" ht="18" customHeight="1">
      <c r="A628">
        <v>3798</v>
      </c>
      <c r="B628">
        <v>3798</v>
      </c>
      <c r="C628" s="14">
        <v>41079</v>
      </c>
      <c r="D628">
        <v>41124</v>
      </c>
      <c r="E628" t="s">
        <v>1709</v>
      </c>
      <c r="F628" t="s">
        <v>1798</v>
      </c>
      <c r="G628" t="s">
        <v>4797</v>
      </c>
      <c r="H628" s="86" t="s">
        <v>503</v>
      </c>
      <c r="I628" s="86" t="s">
        <v>503</v>
      </c>
      <c r="J628" t="s">
        <v>4836</v>
      </c>
      <c r="K628" t="s">
        <v>4837</v>
      </c>
      <c r="L628" t="s">
        <v>4838</v>
      </c>
      <c r="M628" s="86" t="s">
        <v>503</v>
      </c>
      <c r="N628" s="86" t="s">
        <v>503</v>
      </c>
      <c r="O628" s="86" t="s">
        <v>503</v>
      </c>
      <c r="P628" t="s">
        <v>4839</v>
      </c>
      <c r="Q628" s="86" t="s">
        <v>503</v>
      </c>
    </row>
    <row r="629" spans="1:17" ht="18" customHeight="1">
      <c r="A629">
        <v>3796</v>
      </c>
      <c r="B629">
        <v>3796</v>
      </c>
      <c r="C629" s="14">
        <v>41079</v>
      </c>
      <c r="D629">
        <v>41124</v>
      </c>
      <c r="E629" t="s">
        <v>1709</v>
      </c>
      <c r="F629" t="s">
        <v>1798</v>
      </c>
      <c r="G629" t="s">
        <v>4797</v>
      </c>
      <c r="H629" s="86" t="s">
        <v>503</v>
      </c>
      <c r="I629" s="86" t="s">
        <v>503</v>
      </c>
      <c r="J629" t="s">
        <v>4840</v>
      </c>
      <c r="K629" t="s">
        <v>4841</v>
      </c>
      <c r="L629" t="s">
        <v>4842</v>
      </c>
      <c r="M629" s="86" t="s">
        <v>503</v>
      </c>
      <c r="N629" s="86" t="s">
        <v>503</v>
      </c>
      <c r="O629" s="86" t="s">
        <v>503</v>
      </c>
      <c r="P629" t="s">
        <v>4843</v>
      </c>
      <c r="Q629" s="86" t="s">
        <v>503</v>
      </c>
    </row>
    <row r="630" spans="1:17" ht="18" customHeight="1">
      <c r="A630">
        <v>3794</v>
      </c>
      <c r="B630">
        <v>3794</v>
      </c>
      <c r="C630" s="14">
        <v>41079</v>
      </c>
      <c r="D630">
        <v>41124</v>
      </c>
      <c r="E630" t="s">
        <v>1709</v>
      </c>
      <c r="F630" t="s">
        <v>1798</v>
      </c>
      <c r="G630" t="s">
        <v>4797</v>
      </c>
      <c r="H630" s="86" t="s">
        <v>503</v>
      </c>
      <c r="I630" s="86" t="s">
        <v>503</v>
      </c>
      <c r="J630" t="s">
        <v>4844</v>
      </c>
      <c r="K630" t="s">
        <v>4845</v>
      </c>
      <c r="L630" t="s">
        <v>4846</v>
      </c>
      <c r="M630" s="86" t="s">
        <v>503</v>
      </c>
      <c r="N630" s="86" t="s">
        <v>503</v>
      </c>
      <c r="O630" s="86" t="s">
        <v>503</v>
      </c>
      <c r="P630" t="s">
        <v>4847</v>
      </c>
      <c r="Q630" s="86" t="s">
        <v>503</v>
      </c>
    </row>
    <row r="631" spans="1:17" ht="18" customHeight="1">
      <c r="A631">
        <v>3792</v>
      </c>
      <c r="B631">
        <v>3792</v>
      </c>
      <c r="C631" s="14">
        <v>41079</v>
      </c>
      <c r="D631">
        <v>41124</v>
      </c>
      <c r="E631" t="s">
        <v>1709</v>
      </c>
      <c r="F631" t="s">
        <v>1798</v>
      </c>
      <c r="G631" t="s">
        <v>4797</v>
      </c>
      <c r="H631" s="86" t="s">
        <v>503</v>
      </c>
      <c r="I631" s="86" t="s">
        <v>503</v>
      </c>
      <c r="J631" t="s">
        <v>4848</v>
      </c>
      <c r="K631" t="s">
        <v>4849</v>
      </c>
      <c r="L631" t="s">
        <v>4850</v>
      </c>
      <c r="M631" s="86" t="s">
        <v>503</v>
      </c>
      <c r="N631" s="86" t="s">
        <v>503</v>
      </c>
      <c r="O631" s="86" t="s">
        <v>503</v>
      </c>
      <c r="P631" t="s">
        <v>4851</v>
      </c>
      <c r="Q631" s="86" t="s">
        <v>503</v>
      </c>
    </row>
    <row r="632" spans="1:17" ht="18" customHeight="1">
      <c r="A632">
        <v>3790</v>
      </c>
      <c r="B632">
        <v>3790</v>
      </c>
      <c r="C632" s="14">
        <v>41079</v>
      </c>
      <c r="D632">
        <v>41124</v>
      </c>
      <c r="E632" t="s">
        <v>1709</v>
      </c>
      <c r="F632" t="s">
        <v>1798</v>
      </c>
      <c r="G632" t="s">
        <v>4797</v>
      </c>
      <c r="H632" s="86" t="s">
        <v>503</v>
      </c>
      <c r="I632" s="86" t="s">
        <v>503</v>
      </c>
      <c r="J632" t="s">
        <v>4852</v>
      </c>
      <c r="K632" t="s">
        <v>4853</v>
      </c>
      <c r="L632" t="s">
        <v>4854</v>
      </c>
      <c r="M632" s="86" t="s">
        <v>503</v>
      </c>
      <c r="N632" s="86" t="s">
        <v>503</v>
      </c>
      <c r="O632" s="86" t="s">
        <v>503</v>
      </c>
      <c r="P632" t="s">
        <v>4855</v>
      </c>
      <c r="Q632" s="86" t="s">
        <v>503</v>
      </c>
    </row>
    <row r="633" spans="1:17" ht="18" customHeight="1">
      <c r="A633">
        <v>3656</v>
      </c>
      <c r="B633">
        <v>3656</v>
      </c>
      <c r="C633" s="14">
        <v>41066</v>
      </c>
      <c r="D633">
        <v>41111</v>
      </c>
      <c r="E633" t="s">
        <v>1709</v>
      </c>
      <c r="F633" t="s">
        <v>1798</v>
      </c>
      <c r="G633" t="s">
        <v>4868</v>
      </c>
      <c r="H633" s="86" t="s">
        <v>503</v>
      </c>
      <c r="I633" s="86" t="s">
        <v>503</v>
      </c>
      <c r="J633" t="s">
        <v>4882</v>
      </c>
      <c r="K633" t="s">
        <v>4883</v>
      </c>
      <c r="L633" t="s">
        <v>4884</v>
      </c>
      <c r="M633" s="86" t="s">
        <v>503</v>
      </c>
      <c r="N633" s="86" t="s">
        <v>503</v>
      </c>
      <c r="O633" s="86" t="s">
        <v>503</v>
      </c>
      <c r="P633" t="s">
        <v>4885</v>
      </c>
      <c r="Q633" s="86" t="s">
        <v>503</v>
      </c>
    </row>
    <row r="634" spans="1:17" ht="18" customHeight="1">
      <c r="A634">
        <v>3657</v>
      </c>
      <c r="B634">
        <v>3657</v>
      </c>
      <c r="C634" s="14">
        <v>41066</v>
      </c>
      <c r="D634">
        <v>41111</v>
      </c>
      <c r="E634" t="s">
        <v>1709</v>
      </c>
      <c r="F634" t="s">
        <v>1798</v>
      </c>
      <c r="G634" t="s">
        <v>4868</v>
      </c>
      <c r="H634" s="86" t="s">
        <v>503</v>
      </c>
      <c r="I634" s="86" t="s">
        <v>503</v>
      </c>
      <c r="J634" t="s">
        <v>4882</v>
      </c>
      <c r="K634" t="s">
        <v>4886</v>
      </c>
      <c r="L634" t="s">
        <v>4887</v>
      </c>
      <c r="M634" s="86" t="s">
        <v>503</v>
      </c>
      <c r="N634" s="86" t="s">
        <v>503</v>
      </c>
      <c r="O634" s="86" t="s">
        <v>503</v>
      </c>
      <c r="P634" t="s">
        <v>4888</v>
      </c>
      <c r="Q634" s="86" t="s">
        <v>503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showPageBreaks="1">
      <selection sqref="A1:P632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2986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2987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3128</v>
      </c>
      <c r="G5" t="s">
        <v>498</v>
      </c>
      <c r="H5" t="s">
        <v>2988</v>
      </c>
      <c r="I5">
        <v>4033</v>
      </c>
      <c r="J5" t="s">
        <v>3128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2987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2987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2987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2987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2987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2987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2987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787</v>
      </c>
      <c r="B15" t="s">
        <v>788</v>
      </c>
      <c r="C15" t="s">
        <v>968</v>
      </c>
      <c r="D15" t="s">
        <v>969</v>
      </c>
      <c r="E15" t="s">
        <v>503</v>
      </c>
      <c r="F15" t="s">
        <v>687</v>
      </c>
      <c r="G15" t="s">
        <v>676</v>
      </c>
      <c r="H15" s="86" t="s">
        <v>3234</v>
      </c>
      <c r="I15">
        <v>4033</v>
      </c>
      <c r="J15" t="s">
        <v>687</v>
      </c>
    </row>
    <row r="16" spans="1:10">
      <c r="A16" t="s">
        <v>801</v>
      </c>
      <c r="B16" t="s">
        <v>802</v>
      </c>
      <c r="C16" t="s">
        <v>972</v>
      </c>
      <c r="D16" t="s">
        <v>973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817</v>
      </c>
      <c r="B17" t="s">
        <v>818</v>
      </c>
      <c r="C17" t="s">
        <v>974</v>
      </c>
      <c r="D17" t="s">
        <v>973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791</v>
      </c>
      <c r="B18" t="s">
        <v>792</v>
      </c>
      <c r="C18" t="s">
        <v>977</v>
      </c>
      <c r="D18" t="s">
        <v>978</v>
      </c>
      <c r="E18" t="s">
        <v>503</v>
      </c>
      <c r="F18" t="s">
        <v>687</v>
      </c>
      <c r="G18" t="s">
        <v>676</v>
      </c>
      <c r="H18" s="86" t="s">
        <v>3234</v>
      </c>
      <c r="I18">
        <v>4033</v>
      </c>
      <c r="J18" t="s">
        <v>687</v>
      </c>
    </row>
    <row r="19" spans="1:10" ht="30">
      <c r="A19" t="s">
        <v>813</v>
      </c>
      <c r="B19" t="s">
        <v>814</v>
      </c>
      <c r="C19" t="s">
        <v>979</v>
      </c>
      <c r="D19" t="s">
        <v>980</v>
      </c>
      <c r="E19" t="s">
        <v>503</v>
      </c>
      <c r="F19" t="s">
        <v>687</v>
      </c>
      <c r="G19" t="s">
        <v>676</v>
      </c>
      <c r="H19" s="86" t="s">
        <v>3234</v>
      </c>
      <c r="I19">
        <v>4033</v>
      </c>
      <c r="J19" t="s">
        <v>687</v>
      </c>
    </row>
    <row r="20" spans="1:10" ht="30">
      <c r="A20" t="s">
        <v>799</v>
      </c>
      <c r="B20" t="s">
        <v>800</v>
      </c>
      <c r="C20" t="s">
        <v>981</v>
      </c>
      <c r="D20" t="s">
        <v>780</v>
      </c>
      <c r="E20" t="s">
        <v>503</v>
      </c>
      <c r="F20" t="s">
        <v>687</v>
      </c>
      <c r="G20" t="s">
        <v>676</v>
      </c>
      <c r="H20" s="86" t="s">
        <v>3234</v>
      </c>
      <c r="I20">
        <v>4035</v>
      </c>
      <c r="J20" t="s">
        <v>687</v>
      </c>
    </row>
    <row r="21" spans="1:10" ht="30">
      <c r="A21" t="s">
        <v>811</v>
      </c>
      <c r="B21" t="s">
        <v>812</v>
      </c>
      <c r="C21" t="s">
        <v>982</v>
      </c>
      <c r="D21" t="s">
        <v>983</v>
      </c>
      <c r="E21" t="s">
        <v>503</v>
      </c>
      <c r="F21" t="s">
        <v>687</v>
      </c>
      <c r="G21" t="s">
        <v>676</v>
      </c>
      <c r="H21" s="86" t="s">
        <v>3234</v>
      </c>
      <c r="I21">
        <v>4033</v>
      </c>
      <c r="J21" t="s">
        <v>687</v>
      </c>
    </row>
    <row r="22" spans="1:10">
      <c r="A22" t="s">
        <v>2381</v>
      </c>
      <c r="B22" t="s">
        <v>2459</v>
      </c>
      <c r="C22" t="s">
        <v>2430</v>
      </c>
      <c r="D22" t="s">
        <v>1390</v>
      </c>
      <c r="E22">
        <v>41015</v>
      </c>
      <c r="F22" t="s">
        <v>498</v>
      </c>
      <c r="G22" t="s">
        <v>498</v>
      </c>
      <c r="H22" t="s">
        <v>2346</v>
      </c>
      <c r="I22">
        <v>4035</v>
      </c>
      <c r="J22" t="s">
        <v>498</v>
      </c>
    </row>
    <row r="23" spans="1:10">
      <c r="A23" t="s">
        <v>793</v>
      </c>
      <c r="B23" t="s">
        <v>794</v>
      </c>
      <c r="C23" t="s">
        <v>986</v>
      </c>
      <c r="D23" t="s">
        <v>987</v>
      </c>
      <c r="E23">
        <v>40968</v>
      </c>
      <c r="F23" t="s">
        <v>498</v>
      </c>
      <c r="G23" t="s">
        <v>498</v>
      </c>
      <c r="H23" t="s">
        <v>1427</v>
      </c>
      <c r="I23">
        <v>4035</v>
      </c>
      <c r="J23" t="s">
        <v>498</v>
      </c>
    </row>
    <row r="24" spans="1:10">
      <c r="A24" t="s">
        <v>996</v>
      </c>
      <c r="B24" t="s">
        <v>169</v>
      </c>
      <c r="C24" t="s">
        <v>1410</v>
      </c>
      <c r="D24" t="s">
        <v>1386</v>
      </c>
      <c r="E24" t="s">
        <v>503</v>
      </c>
      <c r="F24" t="s">
        <v>687</v>
      </c>
      <c r="G24" t="s">
        <v>676</v>
      </c>
      <c r="H24" t="s">
        <v>695</v>
      </c>
      <c r="I24">
        <v>4033</v>
      </c>
      <c r="J24" t="s">
        <v>687</v>
      </c>
    </row>
    <row r="25" spans="1:10">
      <c r="A25" t="s">
        <v>893</v>
      </c>
      <c r="B25" t="s">
        <v>894</v>
      </c>
      <c r="C25" t="s">
        <v>1428</v>
      </c>
      <c r="D25" t="s">
        <v>987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1350</v>
      </c>
      <c r="B26" t="s">
        <v>2260</v>
      </c>
      <c r="C26" t="s">
        <v>2261</v>
      </c>
      <c r="D26" t="s">
        <v>1390</v>
      </c>
      <c r="E26">
        <v>40983</v>
      </c>
      <c r="F26" t="s">
        <v>498</v>
      </c>
      <c r="G26" t="s">
        <v>498</v>
      </c>
      <c r="H26" t="s">
        <v>2262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2987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2262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687</v>
      </c>
      <c r="G29" t="s">
        <v>676</v>
      </c>
      <c r="H29" s="86" t="s">
        <v>3234</v>
      </c>
      <c r="I29">
        <v>4035</v>
      </c>
      <c r="J29" t="s">
        <v>687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687</v>
      </c>
      <c r="G30" t="s">
        <v>676</v>
      </c>
      <c r="H30" s="86" t="s">
        <v>3234</v>
      </c>
      <c r="I30">
        <v>4035</v>
      </c>
      <c r="J30" t="s">
        <v>687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695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2989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691</v>
      </c>
      <c r="I34">
        <v>4035</v>
      </c>
      <c r="J34" t="s">
        <v>498</v>
      </c>
    </row>
    <row r="35" spans="1:10">
      <c r="A35" t="s">
        <v>2299</v>
      </c>
      <c r="B35" t="s">
        <v>1130</v>
      </c>
      <c r="C35" t="s">
        <v>1432</v>
      </c>
      <c r="D35" t="s">
        <v>1394</v>
      </c>
      <c r="E35">
        <v>40996</v>
      </c>
      <c r="F35" t="s">
        <v>498</v>
      </c>
      <c r="G35" t="s">
        <v>498</v>
      </c>
      <c r="H35" t="s">
        <v>2262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687</v>
      </c>
      <c r="G36" t="s">
        <v>676</v>
      </c>
      <c r="H36" s="86" t="s">
        <v>3234</v>
      </c>
      <c r="I36">
        <v>4035</v>
      </c>
      <c r="J36" t="s">
        <v>687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2987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2990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2991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687</v>
      </c>
      <c r="G48" t="s">
        <v>676</v>
      </c>
      <c r="H48" s="86" t="s">
        <v>3234</v>
      </c>
      <c r="I48">
        <v>4033</v>
      </c>
      <c r="J48" t="s">
        <v>687</v>
      </c>
    </row>
    <row r="49" spans="1:10">
      <c r="A49" t="s">
        <v>2377</v>
      </c>
      <c r="B49" t="s">
        <v>2390</v>
      </c>
      <c r="C49" t="s">
        <v>2524</v>
      </c>
      <c r="D49" t="s">
        <v>983</v>
      </c>
      <c r="E49">
        <v>41009</v>
      </c>
      <c r="F49" t="s">
        <v>498</v>
      </c>
      <c r="G49" t="s">
        <v>498</v>
      </c>
      <c r="H49" t="s">
        <v>2992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694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694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61" t="s">
        <v>2987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2987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2513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2560</v>
      </c>
      <c r="B63" t="s">
        <v>2768</v>
      </c>
      <c r="C63" t="s">
        <v>2993</v>
      </c>
      <c r="D63" t="s">
        <v>989</v>
      </c>
      <c r="E63">
        <v>41022</v>
      </c>
      <c r="F63" t="s">
        <v>498</v>
      </c>
      <c r="G63" t="s">
        <v>498</v>
      </c>
      <c r="H63" t="s">
        <v>2992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2987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2989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2990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693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692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686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2989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2987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2987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3128</v>
      </c>
      <c r="G88" t="s">
        <v>498</v>
      </c>
      <c r="H88" t="s">
        <v>2988</v>
      </c>
      <c r="I88">
        <v>4033</v>
      </c>
      <c r="J88" t="s">
        <v>3128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3128</v>
      </c>
      <c r="G89" t="s">
        <v>498</v>
      </c>
      <c r="H89" s="61" t="s">
        <v>2988</v>
      </c>
      <c r="I89">
        <v>4033</v>
      </c>
      <c r="J89" t="s">
        <v>3128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687</v>
      </c>
      <c r="G91" t="s">
        <v>676</v>
      </c>
      <c r="H91" s="86" t="s">
        <v>3234</v>
      </c>
      <c r="I91">
        <v>4035</v>
      </c>
      <c r="J91" t="s">
        <v>687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2991</v>
      </c>
      <c r="I92">
        <v>4033</v>
      </c>
      <c r="J92" t="s">
        <v>498</v>
      </c>
    </row>
    <row r="93" spans="1:10">
      <c r="A93" t="s">
        <v>715</v>
      </c>
      <c r="B93" t="s">
        <v>716</v>
      </c>
      <c r="C93" t="s">
        <v>766</v>
      </c>
      <c r="D93" t="s">
        <v>769</v>
      </c>
      <c r="E93">
        <v>40945</v>
      </c>
      <c r="F93" t="s">
        <v>498</v>
      </c>
      <c r="G93" t="s">
        <v>498</v>
      </c>
      <c r="H93" t="s">
        <v>770</v>
      </c>
      <c r="I93">
        <v>4033</v>
      </c>
      <c r="J93" t="s">
        <v>498</v>
      </c>
    </row>
    <row r="94" spans="1:10">
      <c r="A94" t="s">
        <v>699</v>
      </c>
      <c r="B94" t="s">
        <v>771</v>
      </c>
      <c r="C94" t="s">
        <v>760</v>
      </c>
      <c r="D94" t="s">
        <v>680</v>
      </c>
      <c r="E94">
        <v>40945</v>
      </c>
      <c r="F94" t="s">
        <v>498</v>
      </c>
      <c r="G94" t="s">
        <v>498</v>
      </c>
      <c r="H94" t="s">
        <v>772</v>
      </c>
      <c r="I94">
        <v>4033</v>
      </c>
      <c r="J94" t="s">
        <v>498</v>
      </c>
    </row>
    <row r="95" spans="1:10">
      <c r="A95" t="s">
        <v>707</v>
      </c>
      <c r="B95" t="s">
        <v>773</v>
      </c>
      <c r="C95" t="s">
        <v>762</v>
      </c>
      <c r="D95" t="s">
        <v>774</v>
      </c>
      <c r="E95">
        <v>40946</v>
      </c>
      <c r="F95" t="s">
        <v>498</v>
      </c>
      <c r="G95" t="s">
        <v>498</v>
      </c>
      <c r="H95" t="s">
        <v>775</v>
      </c>
      <c r="I95">
        <v>4035</v>
      </c>
      <c r="J95" t="s">
        <v>498</v>
      </c>
    </row>
    <row r="96" spans="1:10">
      <c r="A96" t="s">
        <v>709</v>
      </c>
      <c r="B96" t="s">
        <v>710</v>
      </c>
      <c r="C96" t="s">
        <v>776</v>
      </c>
      <c r="D96" t="s">
        <v>774</v>
      </c>
      <c r="E96">
        <v>40948</v>
      </c>
      <c r="F96" t="s">
        <v>498</v>
      </c>
      <c r="G96" t="s">
        <v>498</v>
      </c>
      <c r="H96" t="s">
        <v>775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754</v>
      </c>
      <c r="I97">
        <v>4035</v>
      </c>
      <c r="J97" t="s">
        <v>498</v>
      </c>
    </row>
    <row r="98" spans="1:10">
      <c r="A98" t="s">
        <v>705</v>
      </c>
      <c r="B98" t="s">
        <v>778</v>
      </c>
      <c r="C98" t="s">
        <v>779</v>
      </c>
      <c r="D98" t="s">
        <v>780</v>
      </c>
      <c r="E98">
        <v>40947</v>
      </c>
      <c r="F98" t="s">
        <v>498</v>
      </c>
      <c r="G98" t="s">
        <v>498</v>
      </c>
      <c r="H98" t="s">
        <v>781</v>
      </c>
      <c r="I98">
        <v>4033</v>
      </c>
      <c r="J98" t="s">
        <v>498</v>
      </c>
    </row>
    <row r="99" spans="1:10">
      <c r="A99" t="s">
        <v>805</v>
      </c>
      <c r="B99" t="s">
        <v>806</v>
      </c>
      <c r="C99" t="s">
        <v>970</v>
      </c>
      <c r="D99" t="s">
        <v>971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833</v>
      </c>
      <c r="B100" t="s">
        <v>834</v>
      </c>
      <c r="C100" t="s">
        <v>975</v>
      </c>
      <c r="D100" t="s">
        <v>973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823</v>
      </c>
      <c r="B101" t="s">
        <v>824</v>
      </c>
      <c r="C101" t="s">
        <v>976</v>
      </c>
      <c r="D101" t="s">
        <v>973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835</v>
      </c>
      <c r="B102" t="s">
        <v>836</v>
      </c>
      <c r="C102" t="s">
        <v>988</v>
      </c>
      <c r="D102" t="s">
        <v>989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903</v>
      </c>
      <c r="B103" t="s">
        <v>1061</v>
      </c>
      <c r="C103" t="s">
        <v>1062</v>
      </c>
      <c r="D103" t="s">
        <v>969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1003</v>
      </c>
      <c r="B104" t="s">
        <v>1020</v>
      </c>
      <c r="C104" t="s">
        <v>1377</v>
      </c>
      <c r="D104" t="s">
        <v>1378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997</v>
      </c>
      <c r="B105" t="s">
        <v>1015</v>
      </c>
      <c r="C105" t="s">
        <v>1379</v>
      </c>
      <c r="D105" t="s">
        <v>971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1002</v>
      </c>
      <c r="B106" t="s">
        <v>1088</v>
      </c>
      <c r="C106" t="s">
        <v>1065</v>
      </c>
      <c r="D106" t="s">
        <v>1380</v>
      </c>
      <c r="E106">
        <v>40970</v>
      </c>
      <c r="F106" t="s">
        <v>498</v>
      </c>
      <c r="G106" t="s">
        <v>498</v>
      </c>
      <c r="H106" t="s">
        <v>1381</v>
      </c>
      <c r="I106">
        <v>4033</v>
      </c>
      <c r="J106" t="s">
        <v>498</v>
      </c>
    </row>
    <row r="107" spans="1:10">
      <c r="A107" t="s">
        <v>831</v>
      </c>
      <c r="B107" t="s">
        <v>832</v>
      </c>
      <c r="C107" t="s">
        <v>1441</v>
      </c>
      <c r="D107" t="s">
        <v>973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905</v>
      </c>
      <c r="B108" t="s">
        <v>906</v>
      </c>
      <c r="C108" t="s">
        <v>1442</v>
      </c>
      <c r="D108" t="s">
        <v>1387</v>
      </c>
      <c r="E108">
        <v>40974</v>
      </c>
      <c r="F108" t="s">
        <v>498</v>
      </c>
      <c r="G108" t="s">
        <v>498</v>
      </c>
      <c r="H108" t="s">
        <v>1509</v>
      </c>
      <c r="I108">
        <v>4033</v>
      </c>
      <c r="J108" t="s">
        <v>498</v>
      </c>
    </row>
    <row r="109" spans="1:10">
      <c r="A109" t="s">
        <v>913</v>
      </c>
      <c r="B109" t="s">
        <v>914</v>
      </c>
      <c r="C109" t="s">
        <v>1443</v>
      </c>
      <c r="D109" t="s">
        <v>1387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925</v>
      </c>
      <c r="B110" t="s">
        <v>926</v>
      </c>
      <c r="C110" t="s">
        <v>1401</v>
      </c>
      <c r="D110" t="s">
        <v>989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992</v>
      </c>
      <c r="B111" t="s">
        <v>1011</v>
      </c>
      <c r="C111" t="s">
        <v>1444</v>
      </c>
      <c r="D111" t="s">
        <v>971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2304</v>
      </c>
      <c r="B112" t="s">
        <v>1012</v>
      </c>
      <c r="C112" t="s">
        <v>1445</v>
      </c>
      <c r="D112" t="s">
        <v>973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1005</v>
      </c>
      <c r="B113" t="s">
        <v>1022</v>
      </c>
      <c r="C113" t="s">
        <v>1446</v>
      </c>
      <c r="D113" t="s">
        <v>978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887</v>
      </c>
      <c r="B114" t="s">
        <v>888</v>
      </c>
      <c r="C114" t="s">
        <v>1447</v>
      </c>
      <c r="D114" t="s">
        <v>980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1000</v>
      </c>
      <c r="B115" t="s">
        <v>1018</v>
      </c>
      <c r="C115" t="s">
        <v>1448</v>
      </c>
      <c r="D115" t="s">
        <v>980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1007</v>
      </c>
      <c r="B116" t="s">
        <v>1024</v>
      </c>
      <c r="C116" t="s">
        <v>1449</v>
      </c>
      <c r="D116" t="s">
        <v>1380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1395</v>
      </c>
      <c r="B117" t="s">
        <v>1388</v>
      </c>
      <c r="C117" t="s">
        <v>1417</v>
      </c>
      <c r="D117" t="s">
        <v>980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907</v>
      </c>
      <c r="B118" t="s">
        <v>908</v>
      </c>
      <c r="C118" t="s">
        <v>1450</v>
      </c>
      <c r="D118" t="s">
        <v>1378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1488</v>
      </c>
      <c r="B119" t="s">
        <v>1389</v>
      </c>
      <c r="C119" t="s">
        <v>1451</v>
      </c>
      <c r="D119" t="s">
        <v>1390</v>
      </c>
      <c r="E119">
        <v>41012</v>
      </c>
      <c r="F119" t="s">
        <v>498</v>
      </c>
      <c r="G119" t="s">
        <v>498</v>
      </c>
      <c r="H119" t="s">
        <v>2346</v>
      </c>
      <c r="I119">
        <v>4035</v>
      </c>
      <c r="J119" t="s">
        <v>498</v>
      </c>
    </row>
    <row r="120" spans="1:10">
      <c r="A120" t="s">
        <v>1374</v>
      </c>
      <c r="B120" t="s">
        <v>1225</v>
      </c>
      <c r="C120" t="s">
        <v>1433</v>
      </c>
      <c r="D120" t="s">
        <v>1394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807</v>
      </c>
      <c r="B121" t="s">
        <v>808</v>
      </c>
      <c r="C121" t="s">
        <v>1453</v>
      </c>
      <c r="D121" t="s">
        <v>1391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803</v>
      </c>
      <c r="B122" t="s">
        <v>804</v>
      </c>
      <c r="C122" t="s">
        <v>1454</v>
      </c>
      <c r="D122" t="s">
        <v>1392</v>
      </c>
      <c r="E122">
        <v>40967</v>
      </c>
      <c r="F122" t="s">
        <v>498</v>
      </c>
      <c r="G122" t="s">
        <v>498</v>
      </c>
      <c r="H122" t="s">
        <v>1429</v>
      </c>
      <c r="I122">
        <v>4035</v>
      </c>
      <c r="J122" t="s">
        <v>498</v>
      </c>
    </row>
    <row r="123" spans="1:10" ht="30">
      <c r="A123" t="s">
        <v>829</v>
      </c>
      <c r="B123" t="s">
        <v>830</v>
      </c>
      <c r="C123" t="s">
        <v>1455</v>
      </c>
      <c r="D123" t="s">
        <v>1393</v>
      </c>
      <c r="E123" t="s">
        <v>503</v>
      </c>
      <c r="F123" t="s">
        <v>687</v>
      </c>
      <c r="G123" t="s">
        <v>676</v>
      </c>
      <c r="H123" s="86" t="s">
        <v>3234</v>
      </c>
      <c r="I123">
        <v>4033</v>
      </c>
      <c r="J123" t="s">
        <v>687</v>
      </c>
    </row>
    <row r="124" spans="1:10" ht="30">
      <c r="A124" t="s">
        <v>825</v>
      </c>
      <c r="B124" t="s">
        <v>826</v>
      </c>
      <c r="C124" t="s">
        <v>1456</v>
      </c>
      <c r="D124" t="s">
        <v>1393</v>
      </c>
      <c r="E124" t="s">
        <v>503</v>
      </c>
      <c r="F124" t="s">
        <v>687</v>
      </c>
      <c r="G124" t="s">
        <v>676</v>
      </c>
      <c r="H124" s="86" t="s">
        <v>3234</v>
      </c>
      <c r="I124">
        <v>4033</v>
      </c>
      <c r="J124" t="s">
        <v>687</v>
      </c>
    </row>
    <row r="125" spans="1:10">
      <c r="A125" t="s">
        <v>797</v>
      </c>
      <c r="B125" t="s">
        <v>798</v>
      </c>
      <c r="C125" t="s">
        <v>1457</v>
      </c>
      <c r="D125" t="s">
        <v>971</v>
      </c>
      <c r="E125">
        <v>40995</v>
      </c>
      <c r="F125" t="s">
        <v>498</v>
      </c>
      <c r="G125" t="s">
        <v>498</v>
      </c>
      <c r="H125" t="s">
        <v>2347</v>
      </c>
      <c r="I125">
        <v>4033</v>
      </c>
      <c r="J125" t="s">
        <v>498</v>
      </c>
    </row>
    <row r="126" spans="1:10">
      <c r="A126" t="s">
        <v>897</v>
      </c>
      <c r="B126" t="s">
        <v>898</v>
      </c>
      <c r="C126" t="s">
        <v>1458</v>
      </c>
      <c r="D126" t="s">
        <v>969</v>
      </c>
      <c r="E126">
        <v>40988</v>
      </c>
      <c r="F126" t="s">
        <v>498</v>
      </c>
      <c r="G126" t="s">
        <v>498</v>
      </c>
      <c r="H126" t="s">
        <v>2347</v>
      </c>
      <c r="I126">
        <v>4033</v>
      </c>
      <c r="J126" t="s">
        <v>498</v>
      </c>
    </row>
    <row r="127" spans="1:10" ht="30">
      <c r="A127" t="s">
        <v>915</v>
      </c>
      <c r="B127" t="s">
        <v>916</v>
      </c>
      <c r="C127" t="s">
        <v>1459</v>
      </c>
      <c r="D127" t="s">
        <v>1387</v>
      </c>
      <c r="E127" t="s">
        <v>503</v>
      </c>
      <c r="F127" t="s">
        <v>687</v>
      </c>
      <c r="G127" t="s">
        <v>676</v>
      </c>
      <c r="H127" s="86" t="s">
        <v>3234</v>
      </c>
      <c r="I127">
        <v>4033</v>
      </c>
      <c r="J127" t="s">
        <v>687</v>
      </c>
    </row>
    <row r="128" spans="1:10" ht="30">
      <c r="A128" t="s">
        <v>917</v>
      </c>
      <c r="B128" t="s">
        <v>918</v>
      </c>
      <c r="C128" t="s">
        <v>1460</v>
      </c>
      <c r="D128" t="s">
        <v>1387</v>
      </c>
      <c r="E128" t="s">
        <v>503</v>
      </c>
      <c r="F128" t="s">
        <v>687</v>
      </c>
      <c r="G128" t="s">
        <v>676</v>
      </c>
      <c r="H128" s="86" t="s">
        <v>3234</v>
      </c>
      <c r="I128">
        <v>4033</v>
      </c>
      <c r="J128" t="s">
        <v>687</v>
      </c>
    </row>
    <row r="129" spans="1:10" ht="30">
      <c r="A129" t="s">
        <v>919</v>
      </c>
      <c r="B129" t="s">
        <v>920</v>
      </c>
      <c r="C129" t="s">
        <v>1461</v>
      </c>
      <c r="D129" t="s">
        <v>1387</v>
      </c>
      <c r="E129" t="s">
        <v>503</v>
      </c>
      <c r="F129" t="s">
        <v>687</v>
      </c>
      <c r="G129" t="s">
        <v>676</v>
      </c>
      <c r="H129" s="86" t="s">
        <v>3234</v>
      </c>
      <c r="I129">
        <v>4033</v>
      </c>
      <c r="J129" t="s">
        <v>687</v>
      </c>
    </row>
    <row r="130" spans="1:10" ht="30">
      <c r="A130" t="s">
        <v>921</v>
      </c>
      <c r="B130" t="s">
        <v>922</v>
      </c>
      <c r="C130" t="s">
        <v>1462</v>
      </c>
      <c r="D130" t="s">
        <v>1387</v>
      </c>
      <c r="E130" t="s">
        <v>503</v>
      </c>
      <c r="F130" t="s">
        <v>687</v>
      </c>
      <c r="G130" t="s">
        <v>676</v>
      </c>
      <c r="H130" s="86" t="s">
        <v>3234</v>
      </c>
      <c r="I130">
        <v>4033</v>
      </c>
      <c r="J130" t="s">
        <v>687</v>
      </c>
    </row>
    <row r="131" spans="1:10" ht="30">
      <c r="A131" t="s">
        <v>991</v>
      </c>
      <c r="B131" t="s">
        <v>1010</v>
      </c>
      <c r="C131" t="s">
        <v>1463</v>
      </c>
      <c r="D131" t="s">
        <v>987</v>
      </c>
      <c r="E131" t="s">
        <v>503</v>
      </c>
      <c r="F131" t="s">
        <v>687</v>
      </c>
      <c r="G131" t="s">
        <v>676</v>
      </c>
      <c r="H131" s="86" t="s">
        <v>3234</v>
      </c>
      <c r="I131">
        <v>4033</v>
      </c>
      <c r="J131" t="s">
        <v>687</v>
      </c>
    </row>
    <row r="132" spans="1:10" ht="30">
      <c r="A132" t="s">
        <v>994</v>
      </c>
      <c r="B132" t="s">
        <v>1013</v>
      </c>
      <c r="C132" t="s">
        <v>1464</v>
      </c>
      <c r="D132" t="s">
        <v>973</v>
      </c>
      <c r="E132" t="s">
        <v>503</v>
      </c>
      <c r="F132" t="s">
        <v>687</v>
      </c>
      <c r="G132" t="s">
        <v>676</v>
      </c>
      <c r="H132" s="86" t="s">
        <v>3234</v>
      </c>
      <c r="I132">
        <v>4033</v>
      </c>
      <c r="J132" t="s">
        <v>687</v>
      </c>
    </row>
    <row r="133" spans="1:10" ht="30">
      <c r="A133" t="s">
        <v>998</v>
      </c>
      <c r="B133" t="s">
        <v>1016</v>
      </c>
      <c r="C133" t="s">
        <v>1465</v>
      </c>
      <c r="D133" t="s">
        <v>971</v>
      </c>
      <c r="E133" t="s">
        <v>503</v>
      </c>
      <c r="F133" t="s">
        <v>687</v>
      </c>
      <c r="G133" t="s">
        <v>676</v>
      </c>
      <c r="H133" s="86" t="s">
        <v>3234</v>
      </c>
      <c r="I133">
        <v>4033</v>
      </c>
      <c r="J133" t="s">
        <v>687</v>
      </c>
    </row>
    <row r="134" spans="1:10" ht="30">
      <c r="A134" t="s">
        <v>999</v>
      </c>
      <c r="B134" t="s">
        <v>1017</v>
      </c>
      <c r="C134" t="s">
        <v>1466</v>
      </c>
      <c r="D134" t="s">
        <v>971</v>
      </c>
      <c r="E134" t="s">
        <v>503</v>
      </c>
      <c r="F134" t="s">
        <v>687</v>
      </c>
      <c r="G134" t="s">
        <v>676</v>
      </c>
      <c r="H134" s="86" t="s">
        <v>3234</v>
      </c>
      <c r="I134">
        <v>4033</v>
      </c>
      <c r="J134" t="s">
        <v>687</v>
      </c>
    </row>
    <row r="135" spans="1:10">
      <c r="A135" t="s">
        <v>1004</v>
      </c>
      <c r="B135" t="s">
        <v>1021</v>
      </c>
      <c r="C135" t="s">
        <v>1467</v>
      </c>
      <c r="D135" t="s">
        <v>1378</v>
      </c>
      <c r="E135">
        <v>40996</v>
      </c>
      <c r="F135" t="s">
        <v>498</v>
      </c>
      <c r="G135" t="s">
        <v>498</v>
      </c>
      <c r="H135" t="s">
        <v>2470</v>
      </c>
      <c r="I135">
        <v>4033</v>
      </c>
      <c r="J135" t="s">
        <v>498</v>
      </c>
    </row>
    <row r="136" spans="1:10" ht="30">
      <c r="A136" t="s">
        <v>1006</v>
      </c>
      <c r="B136" t="s">
        <v>1023</v>
      </c>
      <c r="C136" t="s">
        <v>1468</v>
      </c>
      <c r="D136" t="s">
        <v>1380</v>
      </c>
      <c r="E136" t="s">
        <v>503</v>
      </c>
      <c r="F136" t="s">
        <v>687</v>
      </c>
      <c r="G136" t="s">
        <v>676</v>
      </c>
      <c r="H136" s="86" t="s">
        <v>3234</v>
      </c>
      <c r="I136">
        <v>4033</v>
      </c>
      <c r="J136" t="s">
        <v>687</v>
      </c>
    </row>
    <row r="137" spans="1:10" ht="30">
      <c r="A137" t="s">
        <v>1008</v>
      </c>
      <c r="B137" t="s">
        <v>1025</v>
      </c>
      <c r="C137" t="s">
        <v>1469</v>
      </c>
      <c r="D137" t="s">
        <v>983</v>
      </c>
      <c r="E137" t="s">
        <v>503</v>
      </c>
      <c r="F137" t="s">
        <v>687</v>
      </c>
      <c r="G137" t="s">
        <v>676</v>
      </c>
      <c r="H137" s="86" t="s">
        <v>3234</v>
      </c>
      <c r="I137">
        <v>4033</v>
      </c>
      <c r="J137" t="s">
        <v>687</v>
      </c>
    </row>
    <row r="138" spans="1:10">
      <c r="A138" t="s">
        <v>827</v>
      </c>
      <c r="B138" t="s">
        <v>828</v>
      </c>
      <c r="C138" t="s">
        <v>1470</v>
      </c>
      <c r="D138" t="s">
        <v>980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899</v>
      </c>
      <c r="B139" t="s">
        <v>900</v>
      </c>
      <c r="C139" t="s">
        <v>1471</v>
      </c>
      <c r="D139" t="s">
        <v>1387</v>
      </c>
      <c r="E139" t="s">
        <v>503</v>
      </c>
      <c r="F139" t="s">
        <v>687</v>
      </c>
      <c r="G139" t="s">
        <v>676</v>
      </c>
      <c r="H139" s="86" t="s">
        <v>3234</v>
      </c>
      <c r="I139">
        <v>4033</v>
      </c>
      <c r="J139" t="s">
        <v>687</v>
      </c>
    </row>
    <row r="140" spans="1:10" ht="30">
      <c r="A140" t="s">
        <v>911</v>
      </c>
      <c r="B140" t="s">
        <v>912</v>
      </c>
      <c r="C140" t="s">
        <v>1472</v>
      </c>
      <c r="D140" t="s">
        <v>983</v>
      </c>
      <c r="E140" t="s">
        <v>503</v>
      </c>
      <c r="F140" t="s">
        <v>687</v>
      </c>
      <c r="G140" t="s">
        <v>676</v>
      </c>
      <c r="H140" s="86" t="s">
        <v>3234</v>
      </c>
      <c r="I140">
        <v>4033</v>
      </c>
      <c r="J140" t="s">
        <v>687</v>
      </c>
    </row>
    <row r="141" spans="1:10" ht="30">
      <c r="A141" t="s">
        <v>923</v>
      </c>
      <c r="B141" t="s">
        <v>924</v>
      </c>
      <c r="C141" t="s">
        <v>1473</v>
      </c>
      <c r="D141" t="s">
        <v>1387</v>
      </c>
      <c r="E141" t="s">
        <v>503</v>
      </c>
      <c r="F141" t="s">
        <v>687</v>
      </c>
      <c r="G141" t="s">
        <v>676</v>
      </c>
      <c r="H141" s="86" t="s">
        <v>3234</v>
      </c>
      <c r="I141">
        <v>4033</v>
      </c>
      <c r="J141" t="s">
        <v>687</v>
      </c>
    </row>
    <row r="142" spans="1:10" ht="30">
      <c r="A142" t="s">
        <v>995</v>
      </c>
      <c r="B142" t="s">
        <v>1014</v>
      </c>
      <c r="C142" t="s">
        <v>1474</v>
      </c>
      <c r="D142" t="s">
        <v>1386</v>
      </c>
      <c r="E142" t="s">
        <v>503</v>
      </c>
      <c r="F142" t="s">
        <v>687</v>
      </c>
      <c r="G142" t="s">
        <v>676</v>
      </c>
      <c r="H142" s="86" t="s">
        <v>3234</v>
      </c>
      <c r="I142">
        <v>4033</v>
      </c>
      <c r="J142" t="s">
        <v>687</v>
      </c>
    </row>
    <row r="143" spans="1:10" ht="30">
      <c r="A143" t="s">
        <v>1001</v>
      </c>
      <c r="B143" t="s">
        <v>1019</v>
      </c>
      <c r="C143" t="s">
        <v>1475</v>
      </c>
      <c r="D143" t="s">
        <v>980</v>
      </c>
      <c r="E143" t="s">
        <v>503</v>
      </c>
      <c r="F143" t="s">
        <v>687</v>
      </c>
      <c r="G143" t="s">
        <v>676</v>
      </c>
      <c r="H143" s="86" t="s">
        <v>3234</v>
      </c>
      <c r="I143">
        <v>4033</v>
      </c>
      <c r="J143" t="s">
        <v>687</v>
      </c>
    </row>
    <row r="144" spans="1:10" ht="30">
      <c r="A144" t="s">
        <v>909</v>
      </c>
      <c r="B144" t="s">
        <v>910</v>
      </c>
      <c r="C144" t="s">
        <v>1476</v>
      </c>
      <c r="D144" t="s">
        <v>1387</v>
      </c>
      <c r="E144" t="s">
        <v>503</v>
      </c>
      <c r="F144" t="s">
        <v>687</v>
      </c>
      <c r="G144" t="s">
        <v>676</v>
      </c>
      <c r="H144" s="86" t="s">
        <v>3234</v>
      </c>
      <c r="I144">
        <v>4033</v>
      </c>
      <c r="J144" t="s">
        <v>687</v>
      </c>
    </row>
    <row r="145" spans="1:10">
      <c r="A145" t="s">
        <v>1009</v>
      </c>
      <c r="B145" t="s">
        <v>1026</v>
      </c>
      <c r="C145" t="s">
        <v>1477</v>
      </c>
      <c r="D145" t="s">
        <v>980</v>
      </c>
      <c r="E145" t="s">
        <v>503</v>
      </c>
      <c r="F145" t="s">
        <v>687</v>
      </c>
      <c r="G145" t="s">
        <v>676</v>
      </c>
      <c r="H145" t="s">
        <v>2348</v>
      </c>
      <c r="I145">
        <v>4033</v>
      </c>
      <c r="J145" t="s">
        <v>687</v>
      </c>
    </row>
    <row r="146" spans="1:10" ht="30">
      <c r="A146" t="s">
        <v>789</v>
      </c>
      <c r="B146" t="s">
        <v>790</v>
      </c>
      <c r="C146" t="s">
        <v>1478</v>
      </c>
      <c r="D146" t="s">
        <v>780</v>
      </c>
      <c r="E146" t="s">
        <v>503</v>
      </c>
      <c r="F146" t="s">
        <v>687</v>
      </c>
      <c r="G146" t="s">
        <v>676</v>
      </c>
      <c r="H146" s="86" t="s">
        <v>3234</v>
      </c>
      <c r="I146">
        <v>4035</v>
      </c>
      <c r="J146" t="s">
        <v>687</v>
      </c>
    </row>
    <row r="147" spans="1:10" ht="30">
      <c r="A147" t="s">
        <v>815</v>
      </c>
      <c r="B147" t="s">
        <v>816</v>
      </c>
      <c r="C147" t="s">
        <v>1479</v>
      </c>
      <c r="D147" t="s">
        <v>983</v>
      </c>
      <c r="E147" t="s">
        <v>503</v>
      </c>
      <c r="F147" t="s">
        <v>687</v>
      </c>
      <c r="G147" t="s">
        <v>676</v>
      </c>
      <c r="H147" s="86" t="s">
        <v>3234</v>
      </c>
      <c r="I147">
        <v>4033</v>
      </c>
      <c r="J147" t="s">
        <v>687</v>
      </c>
    </row>
    <row r="148" spans="1:10" ht="30">
      <c r="A148" t="s">
        <v>895</v>
      </c>
      <c r="B148" t="s">
        <v>896</v>
      </c>
      <c r="C148" t="s">
        <v>1480</v>
      </c>
      <c r="D148" t="s">
        <v>983</v>
      </c>
      <c r="E148" t="s">
        <v>503</v>
      </c>
      <c r="F148" t="s">
        <v>687</v>
      </c>
      <c r="G148" t="s">
        <v>676</v>
      </c>
      <c r="H148" s="86" t="s">
        <v>3234</v>
      </c>
      <c r="I148">
        <v>4035</v>
      </c>
      <c r="J148" t="s">
        <v>687</v>
      </c>
    </row>
    <row r="149" spans="1:10" ht="30">
      <c r="A149" t="s">
        <v>901</v>
      </c>
      <c r="B149" t="s">
        <v>902</v>
      </c>
      <c r="C149" t="s">
        <v>1481</v>
      </c>
      <c r="D149" t="s">
        <v>1394</v>
      </c>
      <c r="E149" t="s">
        <v>503</v>
      </c>
      <c r="F149" t="s">
        <v>687</v>
      </c>
      <c r="G149" t="s">
        <v>676</v>
      </c>
      <c r="H149" s="86" t="s">
        <v>3234</v>
      </c>
      <c r="I149">
        <v>4035</v>
      </c>
      <c r="J149" t="s">
        <v>687</v>
      </c>
    </row>
    <row r="150" spans="1:10" ht="30">
      <c r="A150" t="s">
        <v>809</v>
      </c>
      <c r="B150" t="s">
        <v>810</v>
      </c>
      <c r="C150" t="s">
        <v>1482</v>
      </c>
      <c r="D150" t="s">
        <v>1391</v>
      </c>
      <c r="E150" t="s">
        <v>503</v>
      </c>
      <c r="F150" t="s">
        <v>687</v>
      </c>
      <c r="G150" t="s">
        <v>676</v>
      </c>
      <c r="H150" s="86" t="s">
        <v>3234</v>
      </c>
      <c r="I150">
        <v>4035</v>
      </c>
      <c r="J150" t="s">
        <v>687</v>
      </c>
    </row>
    <row r="151" spans="1:10" ht="30">
      <c r="A151" t="s">
        <v>821</v>
      </c>
      <c r="B151" t="s">
        <v>822</v>
      </c>
      <c r="C151" t="s">
        <v>1483</v>
      </c>
      <c r="D151" t="s">
        <v>1391</v>
      </c>
      <c r="E151" t="s">
        <v>503</v>
      </c>
      <c r="F151" t="s">
        <v>687</v>
      </c>
      <c r="G151" t="s">
        <v>676</v>
      </c>
      <c r="H151" s="86" t="s">
        <v>3234</v>
      </c>
      <c r="I151">
        <v>4035</v>
      </c>
      <c r="J151" t="s">
        <v>687</v>
      </c>
    </row>
    <row r="152" spans="1:10" ht="30">
      <c r="A152" t="s">
        <v>795</v>
      </c>
      <c r="B152" t="s">
        <v>796</v>
      </c>
      <c r="C152" t="s">
        <v>1484</v>
      </c>
      <c r="D152" t="s">
        <v>987</v>
      </c>
      <c r="E152" t="s">
        <v>503</v>
      </c>
      <c r="F152" t="s">
        <v>687</v>
      </c>
      <c r="G152" t="s">
        <v>676</v>
      </c>
      <c r="H152" s="86" t="s">
        <v>3234</v>
      </c>
      <c r="I152">
        <v>4033</v>
      </c>
      <c r="J152" t="s">
        <v>687</v>
      </c>
    </row>
    <row r="153" spans="1:10" ht="30">
      <c r="A153" t="s">
        <v>891</v>
      </c>
      <c r="B153" t="s">
        <v>892</v>
      </c>
      <c r="C153" t="s">
        <v>1485</v>
      </c>
      <c r="D153" t="s">
        <v>987</v>
      </c>
      <c r="E153" t="s">
        <v>503</v>
      </c>
      <c r="F153" t="s">
        <v>687</v>
      </c>
      <c r="G153" t="s">
        <v>676</v>
      </c>
      <c r="H153" s="86" t="s">
        <v>3234</v>
      </c>
      <c r="I153">
        <v>4033</v>
      </c>
      <c r="J153" t="s">
        <v>687</v>
      </c>
    </row>
    <row r="154" spans="1:10" ht="30">
      <c r="A154" t="s">
        <v>1489</v>
      </c>
      <c r="B154" t="s">
        <v>1072</v>
      </c>
      <c r="C154" t="s">
        <v>1486</v>
      </c>
      <c r="D154" t="s">
        <v>1391</v>
      </c>
      <c r="E154" t="s">
        <v>503</v>
      </c>
      <c r="F154" t="s">
        <v>687</v>
      </c>
      <c r="G154" t="s">
        <v>676</v>
      </c>
      <c r="H154" s="86" t="s">
        <v>3234</v>
      </c>
      <c r="I154">
        <v>4035</v>
      </c>
      <c r="J154" t="s">
        <v>687</v>
      </c>
    </row>
    <row r="155" spans="1:10" ht="30">
      <c r="A155" t="s">
        <v>1490</v>
      </c>
      <c r="B155" t="s">
        <v>1071</v>
      </c>
      <c r="C155" t="s">
        <v>1487</v>
      </c>
      <c r="D155" t="s">
        <v>980</v>
      </c>
      <c r="E155" t="s">
        <v>503</v>
      </c>
      <c r="F155" t="s">
        <v>687</v>
      </c>
      <c r="G155" t="s">
        <v>676</v>
      </c>
      <c r="H155" s="86" t="s">
        <v>3234</v>
      </c>
      <c r="I155">
        <v>4033</v>
      </c>
      <c r="J155" t="s">
        <v>687</v>
      </c>
    </row>
    <row r="156" spans="1:10" ht="30">
      <c r="A156" t="s">
        <v>1109</v>
      </c>
      <c r="B156" t="s">
        <v>1110</v>
      </c>
      <c r="C156" t="s">
        <v>1112</v>
      </c>
      <c r="D156" t="s">
        <v>983</v>
      </c>
      <c r="E156" t="s">
        <v>503</v>
      </c>
      <c r="F156" t="s">
        <v>687</v>
      </c>
      <c r="G156" t="s">
        <v>676</v>
      </c>
      <c r="H156" s="86" t="s">
        <v>3234</v>
      </c>
      <c r="I156">
        <v>4033</v>
      </c>
      <c r="J156" t="s">
        <v>687</v>
      </c>
    </row>
    <row r="157" spans="1:10">
      <c r="A157" t="s">
        <v>1312</v>
      </c>
      <c r="B157" t="s">
        <v>1313</v>
      </c>
      <c r="C157" t="s">
        <v>1430</v>
      </c>
      <c r="D157" t="s">
        <v>1431</v>
      </c>
      <c r="E157">
        <v>40981</v>
      </c>
      <c r="F157" t="s">
        <v>498</v>
      </c>
      <c r="G157" t="s">
        <v>498</v>
      </c>
      <c r="H157" t="s">
        <v>2259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755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1318</v>
      </c>
      <c r="B160" t="s">
        <v>1319</v>
      </c>
      <c r="C160" t="s">
        <v>1434</v>
      </c>
      <c r="D160" t="s">
        <v>1394</v>
      </c>
      <c r="E160" t="s">
        <v>503</v>
      </c>
      <c r="F160" t="s">
        <v>502</v>
      </c>
      <c r="G160" t="s">
        <v>676</v>
      </c>
      <c r="H160" t="s">
        <v>758</v>
      </c>
      <c r="I160">
        <v>4035</v>
      </c>
      <c r="J160" t="s">
        <v>502</v>
      </c>
    </row>
    <row r="161" spans="1:10">
      <c r="A161" t="s">
        <v>2302</v>
      </c>
      <c r="B161" t="s">
        <v>1150</v>
      </c>
      <c r="C161" t="s">
        <v>1152</v>
      </c>
      <c r="D161" t="s">
        <v>989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1346</v>
      </c>
      <c r="B162" t="s">
        <v>1197</v>
      </c>
      <c r="C162" t="s">
        <v>1435</v>
      </c>
      <c r="D162" t="s">
        <v>1431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2323</v>
      </c>
      <c r="B163" t="s">
        <v>2162</v>
      </c>
      <c r="C163" t="s">
        <v>1436</v>
      </c>
      <c r="D163" t="s">
        <v>1387</v>
      </c>
      <c r="E163">
        <v>40991</v>
      </c>
      <c r="F163" t="s">
        <v>498</v>
      </c>
      <c r="G163" t="s">
        <v>498</v>
      </c>
      <c r="H163" t="s">
        <v>695</v>
      </c>
      <c r="I163">
        <v>4033</v>
      </c>
      <c r="J163" t="s">
        <v>498</v>
      </c>
    </row>
    <row r="164" spans="1:10" ht="30">
      <c r="A164" t="s">
        <v>1373</v>
      </c>
      <c r="B164" t="s">
        <v>1224</v>
      </c>
      <c r="C164" t="s">
        <v>1437</v>
      </c>
      <c r="D164" t="s">
        <v>1391</v>
      </c>
      <c r="E164" t="s">
        <v>503</v>
      </c>
      <c r="F164" t="s">
        <v>687</v>
      </c>
      <c r="G164" t="s">
        <v>676</v>
      </c>
      <c r="H164" s="86" t="s">
        <v>3234</v>
      </c>
      <c r="I164">
        <v>4035</v>
      </c>
      <c r="J164" t="s">
        <v>687</v>
      </c>
    </row>
    <row r="165" spans="1:10">
      <c r="A165" t="s">
        <v>1344</v>
      </c>
      <c r="B165" t="s">
        <v>1195</v>
      </c>
      <c r="C165" t="s">
        <v>1438</v>
      </c>
      <c r="D165" t="s">
        <v>1391</v>
      </c>
      <c r="E165">
        <v>40973</v>
      </c>
      <c r="F165" t="s">
        <v>498</v>
      </c>
      <c r="G165" t="s">
        <v>498</v>
      </c>
      <c r="H165" t="s">
        <v>1510</v>
      </c>
      <c r="I165">
        <v>4035</v>
      </c>
      <c r="J165" t="s">
        <v>498</v>
      </c>
    </row>
    <row r="166" spans="1:10" ht="30">
      <c r="A166" t="s">
        <v>1353</v>
      </c>
      <c r="B166" t="s">
        <v>1202</v>
      </c>
      <c r="C166" t="s">
        <v>1439</v>
      </c>
      <c r="D166" t="s">
        <v>987</v>
      </c>
      <c r="E166" t="s">
        <v>503</v>
      </c>
      <c r="F166" t="s">
        <v>687</v>
      </c>
      <c r="G166" t="s">
        <v>676</v>
      </c>
      <c r="H166" s="86" t="s">
        <v>3234</v>
      </c>
      <c r="I166">
        <v>4035</v>
      </c>
      <c r="J166" t="s">
        <v>687</v>
      </c>
    </row>
    <row r="167" spans="1:10" ht="30">
      <c r="A167" t="s">
        <v>1340</v>
      </c>
      <c r="B167" t="s">
        <v>1191</v>
      </c>
      <c r="C167" t="s">
        <v>1391</v>
      </c>
      <c r="D167" t="s">
        <v>1391</v>
      </c>
      <c r="E167" t="s">
        <v>503</v>
      </c>
      <c r="F167" t="s">
        <v>687</v>
      </c>
      <c r="G167" t="s">
        <v>676</v>
      </c>
      <c r="H167" s="86" t="s">
        <v>3234</v>
      </c>
      <c r="I167">
        <v>4035</v>
      </c>
      <c r="J167" t="s">
        <v>687</v>
      </c>
    </row>
    <row r="168" spans="1:10" ht="30">
      <c r="A168" t="s">
        <v>1372</v>
      </c>
      <c r="B168" t="s">
        <v>1223</v>
      </c>
      <c r="C168" t="s">
        <v>1440</v>
      </c>
      <c r="D168" s="86" t="s">
        <v>3234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1415</v>
      </c>
      <c r="B169" t="s">
        <v>1412</v>
      </c>
      <c r="C169" t="s">
        <v>1416</v>
      </c>
      <c r="D169" t="s">
        <v>1387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701</v>
      </c>
      <c r="B170" t="s">
        <v>702</v>
      </c>
      <c r="C170" t="s">
        <v>777</v>
      </c>
      <c r="D170" t="s">
        <v>353</v>
      </c>
      <c r="E170">
        <v>40954</v>
      </c>
      <c r="F170" t="s">
        <v>498</v>
      </c>
      <c r="G170" t="s">
        <v>498</v>
      </c>
      <c r="H170" t="s">
        <v>755</v>
      </c>
      <c r="I170">
        <v>4033</v>
      </c>
      <c r="J170" t="s">
        <v>498</v>
      </c>
    </row>
    <row r="171" spans="1:10">
      <c r="A171" t="s">
        <v>1351</v>
      </c>
      <c r="B171" t="s">
        <v>2263</v>
      </c>
      <c r="C171" t="s">
        <v>2091</v>
      </c>
      <c r="D171" t="s">
        <v>989</v>
      </c>
      <c r="E171">
        <v>40982</v>
      </c>
      <c r="F171" t="s">
        <v>498</v>
      </c>
      <c r="G171" t="s">
        <v>498</v>
      </c>
      <c r="H171" t="s">
        <v>692</v>
      </c>
      <c r="I171">
        <v>4033</v>
      </c>
      <c r="J171" t="s">
        <v>498</v>
      </c>
    </row>
    <row r="172" spans="1:10">
      <c r="A172" t="s">
        <v>697</v>
      </c>
      <c r="B172" t="s">
        <v>698</v>
      </c>
      <c r="C172" t="s">
        <v>2264</v>
      </c>
      <c r="D172" t="s">
        <v>2265</v>
      </c>
      <c r="E172">
        <v>40990</v>
      </c>
      <c r="F172" t="s">
        <v>498</v>
      </c>
      <c r="G172" t="s">
        <v>498</v>
      </c>
      <c r="H172" t="s">
        <v>692</v>
      </c>
      <c r="I172">
        <v>4033</v>
      </c>
      <c r="J172" t="s">
        <v>498</v>
      </c>
    </row>
    <row r="173" spans="1:10">
      <c r="A173" t="s">
        <v>713</v>
      </c>
      <c r="B173" t="s">
        <v>2266</v>
      </c>
      <c r="C173" t="s">
        <v>2267</v>
      </c>
      <c r="D173" t="s">
        <v>1378</v>
      </c>
      <c r="E173">
        <v>40989</v>
      </c>
      <c r="F173" t="s">
        <v>498</v>
      </c>
      <c r="G173" t="s">
        <v>498</v>
      </c>
      <c r="H173" t="s">
        <v>695</v>
      </c>
      <c r="I173">
        <v>4033</v>
      </c>
      <c r="J173" t="s">
        <v>498</v>
      </c>
    </row>
    <row r="174" spans="1:10">
      <c r="A174" t="s">
        <v>1544</v>
      </c>
      <c r="B174" t="s">
        <v>1545</v>
      </c>
      <c r="C174" t="s">
        <v>1549</v>
      </c>
      <c r="D174" t="s">
        <v>983</v>
      </c>
      <c r="E174">
        <v>40987</v>
      </c>
      <c r="F174" t="s">
        <v>498</v>
      </c>
      <c r="G174" t="s">
        <v>498</v>
      </c>
      <c r="H174" t="s">
        <v>694</v>
      </c>
      <c r="I174">
        <v>4033</v>
      </c>
      <c r="J174" t="s">
        <v>498</v>
      </c>
    </row>
    <row r="175" spans="1:10" ht="30">
      <c r="A175" t="s">
        <v>1090</v>
      </c>
      <c r="B175" t="s">
        <v>1089</v>
      </c>
      <c r="C175" t="s">
        <v>2268</v>
      </c>
      <c r="D175" s="86" t="s">
        <v>3234</v>
      </c>
      <c r="E175" s="61" t="s">
        <v>503</v>
      </c>
      <c r="F175" t="s">
        <v>687</v>
      </c>
      <c r="G175" t="s">
        <v>676</v>
      </c>
      <c r="H175" s="86" t="s">
        <v>3234</v>
      </c>
      <c r="I175">
        <v>4035</v>
      </c>
      <c r="J175" t="s">
        <v>687</v>
      </c>
    </row>
    <row r="176" spans="1:10" ht="30">
      <c r="A176" t="s">
        <v>1099</v>
      </c>
      <c r="B176" t="s">
        <v>1100</v>
      </c>
      <c r="C176" t="s">
        <v>2269</v>
      </c>
      <c r="D176" s="86" t="s">
        <v>3234</v>
      </c>
      <c r="E176" s="61" t="s">
        <v>503</v>
      </c>
      <c r="F176" t="s">
        <v>687</v>
      </c>
      <c r="G176" t="s">
        <v>676</v>
      </c>
      <c r="H176" s="86" t="s">
        <v>3234</v>
      </c>
      <c r="I176">
        <v>4033</v>
      </c>
      <c r="J176" t="s">
        <v>687</v>
      </c>
    </row>
    <row r="177" spans="1:10" ht="30">
      <c r="A177" t="s">
        <v>1114</v>
      </c>
      <c r="B177" t="s">
        <v>1115</v>
      </c>
      <c r="C177" t="s">
        <v>2270</v>
      </c>
      <c r="D177" s="86" t="s">
        <v>3234</v>
      </c>
      <c r="E177" s="61" t="s">
        <v>503</v>
      </c>
      <c r="F177" t="s">
        <v>687</v>
      </c>
      <c r="G177" t="s">
        <v>676</v>
      </c>
      <c r="H177" s="86" t="s">
        <v>3234</v>
      </c>
      <c r="I177">
        <v>4033</v>
      </c>
      <c r="J177" t="s">
        <v>687</v>
      </c>
    </row>
    <row r="178" spans="1:10">
      <c r="A178" t="s">
        <v>2298</v>
      </c>
      <c r="B178" t="s">
        <v>1120</v>
      </c>
      <c r="C178" t="s">
        <v>1122</v>
      </c>
      <c r="D178" s="61" t="s">
        <v>1387</v>
      </c>
      <c r="E178">
        <v>40996</v>
      </c>
      <c r="F178" t="s">
        <v>498</v>
      </c>
      <c r="G178" t="s">
        <v>498</v>
      </c>
      <c r="H178" t="s">
        <v>692</v>
      </c>
      <c r="I178">
        <v>4033</v>
      </c>
      <c r="J178" t="s">
        <v>498</v>
      </c>
    </row>
    <row r="179" spans="1:10" ht="30">
      <c r="A179" t="s">
        <v>1124</v>
      </c>
      <c r="B179" t="s">
        <v>1125</v>
      </c>
      <c r="C179" t="s">
        <v>2271</v>
      </c>
      <c r="D179" t="s">
        <v>983</v>
      </c>
      <c r="E179" s="61" t="s">
        <v>503</v>
      </c>
      <c r="F179" t="s">
        <v>687</v>
      </c>
      <c r="G179" t="s">
        <v>676</v>
      </c>
      <c r="H179" s="86" t="s">
        <v>3234</v>
      </c>
      <c r="I179">
        <v>4033</v>
      </c>
      <c r="J179" t="s">
        <v>687</v>
      </c>
    </row>
    <row r="180" spans="1:10" ht="30">
      <c r="A180" t="s">
        <v>1134</v>
      </c>
      <c r="B180" t="s">
        <v>1135</v>
      </c>
      <c r="C180" t="s">
        <v>1137</v>
      </c>
      <c r="D180" s="86" t="s">
        <v>3234</v>
      </c>
      <c r="E180" s="61" t="s">
        <v>503</v>
      </c>
      <c r="F180" t="s">
        <v>687</v>
      </c>
      <c r="G180" t="s">
        <v>676</v>
      </c>
      <c r="H180" s="86" t="s">
        <v>3234</v>
      </c>
      <c r="I180">
        <v>4033</v>
      </c>
      <c r="J180" t="s">
        <v>687</v>
      </c>
    </row>
    <row r="181" spans="1:10" ht="30">
      <c r="A181" t="s">
        <v>1144</v>
      </c>
      <c r="B181" t="s">
        <v>1145</v>
      </c>
      <c r="C181" t="s">
        <v>1147</v>
      </c>
      <c r="D181" t="s">
        <v>973</v>
      </c>
      <c r="E181" s="61" t="s">
        <v>503</v>
      </c>
      <c r="F181" t="s">
        <v>687</v>
      </c>
      <c r="G181" t="s">
        <v>676</v>
      </c>
      <c r="H181" s="86" t="s">
        <v>3234</v>
      </c>
      <c r="I181">
        <v>4033</v>
      </c>
      <c r="J181" t="s">
        <v>687</v>
      </c>
    </row>
    <row r="182" spans="1:10" ht="30">
      <c r="A182" t="s">
        <v>1154</v>
      </c>
      <c r="B182" t="s">
        <v>1155</v>
      </c>
      <c r="C182" t="s">
        <v>1157</v>
      </c>
      <c r="D182" t="s">
        <v>1390</v>
      </c>
      <c r="E182" s="61" t="s">
        <v>503</v>
      </c>
      <c r="F182" t="s">
        <v>687</v>
      </c>
      <c r="G182" t="s">
        <v>676</v>
      </c>
      <c r="H182" s="86" t="s">
        <v>3234</v>
      </c>
      <c r="I182">
        <v>4035</v>
      </c>
      <c r="J182" t="s">
        <v>687</v>
      </c>
    </row>
    <row r="183" spans="1:10" ht="30">
      <c r="A183" t="s">
        <v>1338</v>
      </c>
      <c r="B183" t="s">
        <v>1189</v>
      </c>
      <c r="C183" t="s">
        <v>2272</v>
      </c>
      <c r="D183" t="s">
        <v>980</v>
      </c>
      <c r="E183" s="61" t="s">
        <v>503</v>
      </c>
      <c r="F183" t="s">
        <v>687</v>
      </c>
      <c r="G183" t="s">
        <v>676</v>
      </c>
      <c r="H183" s="86" t="s">
        <v>3234</v>
      </c>
      <c r="I183">
        <v>4033</v>
      </c>
      <c r="J183" t="s">
        <v>687</v>
      </c>
    </row>
    <row r="184" spans="1:10" ht="30">
      <c r="A184" t="s">
        <v>1339</v>
      </c>
      <c r="B184" t="s">
        <v>1190</v>
      </c>
      <c r="C184" t="s">
        <v>2273</v>
      </c>
      <c r="D184" t="s">
        <v>983</v>
      </c>
      <c r="E184" s="61" t="s">
        <v>503</v>
      </c>
      <c r="F184" t="s">
        <v>687</v>
      </c>
      <c r="G184" t="s">
        <v>676</v>
      </c>
      <c r="H184" s="86" t="s">
        <v>3234</v>
      </c>
      <c r="I184">
        <v>4033</v>
      </c>
      <c r="J184" t="s">
        <v>687</v>
      </c>
    </row>
    <row r="185" spans="1:10" ht="30">
      <c r="A185" t="s">
        <v>1341</v>
      </c>
      <c r="B185" t="s">
        <v>1192</v>
      </c>
      <c r="C185" t="s">
        <v>2274</v>
      </c>
      <c r="D185" t="s">
        <v>1393</v>
      </c>
      <c r="E185" s="61" t="s">
        <v>503</v>
      </c>
      <c r="F185" t="s">
        <v>687</v>
      </c>
      <c r="G185" t="s">
        <v>676</v>
      </c>
      <c r="H185" s="86" t="s">
        <v>3234</v>
      </c>
      <c r="I185">
        <v>4033</v>
      </c>
      <c r="J185" t="s">
        <v>687</v>
      </c>
    </row>
    <row r="186" spans="1:10" ht="30">
      <c r="A186" t="s">
        <v>1342</v>
      </c>
      <c r="B186" t="s">
        <v>1193</v>
      </c>
      <c r="C186" t="s">
        <v>2275</v>
      </c>
      <c r="D186" t="s">
        <v>973</v>
      </c>
      <c r="E186" s="61" t="s">
        <v>503</v>
      </c>
      <c r="F186" t="s">
        <v>687</v>
      </c>
      <c r="G186" t="s">
        <v>676</v>
      </c>
      <c r="H186" s="86" t="s">
        <v>3234</v>
      </c>
      <c r="I186">
        <v>4033</v>
      </c>
      <c r="J186" t="s">
        <v>687</v>
      </c>
    </row>
    <row r="187" spans="1:10" ht="30">
      <c r="A187" t="s">
        <v>1345</v>
      </c>
      <c r="B187" t="s">
        <v>1196</v>
      </c>
      <c r="C187" t="s">
        <v>2276</v>
      </c>
      <c r="D187" t="s">
        <v>971</v>
      </c>
      <c r="E187" s="61" t="s">
        <v>503</v>
      </c>
      <c r="F187" t="s">
        <v>687</v>
      </c>
      <c r="G187" t="s">
        <v>676</v>
      </c>
      <c r="H187" s="86" t="s">
        <v>3234</v>
      </c>
      <c r="I187">
        <v>4033</v>
      </c>
      <c r="J187" t="s">
        <v>687</v>
      </c>
    </row>
    <row r="188" spans="1:10" ht="30">
      <c r="A188" t="s">
        <v>1347</v>
      </c>
      <c r="B188" t="s">
        <v>1198</v>
      </c>
      <c r="C188" t="s">
        <v>2221</v>
      </c>
      <c r="D188" t="s">
        <v>989</v>
      </c>
      <c r="E188" s="61" t="s">
        <v>503</v>
      </c>
      <c r="F188" t="s">
        <v>687</v>
      </c>
      <c r="G188" t="s">
        <v>676</v>
      </c>
      <c r="H188" s="86" t="s">
        <v>3234</v>
      </c>
      <c r="I188">
        <v>4033</v>
      </c>
      <c r="J188" t="s">
        <v>687</v>
      </c>
    </row>
    <row r="189" spans="1:10" ht="30">
      <c r="A189" t="s">
        <v>1348</v>
      </c>
      <c r="B189" t="s">
        <v>1199</v>
      </c>
      <c r="C189" t="s">
        <v>2277</v>
      </c>
      <c r="D189" t="s">
        <v>973</v>
      </c>
      <c r="E189" s="61" t="s">
        <v>503</v>
      </c>
      <c r="F189" t="s">
        <v>687</v>
      </c>
      <c r="G189" t="s">
        <v>676</v>
      </c>
      <c r="H189" s="86" t="s">
        <v>3234</v>
      </c>
      <c r="I189">
        <v>4033</v>
      </c>
      <c r="J189" t="s">
        <v>687</v>
      </c>
    </row>
    <row r="190" spans="1:10" ht="30">
      <c r="A190" t="s">
        <v>1349</v>
      </c>
      <c r="B190" t="s">
        <v>1200</v>
      </c>
      <c r="C190" t="s">
        <v>2185</v>
      </c>
      <c r="D190" t="s">
        <v>973</v>
      </c>
      <c r="E190" s="61" t="s">
        <v>503</v>
      </c>
      <c r="F190" t="s">
        <v>687</v>
      </c>
      <c r="G190" t="s">
        <v>676</v>
      </c>
      <c r="H190" s="86" t="s">
        <v>3234</v>
      </c>
      <c r="I190">
        <v>4033</v>
      </c>
      <c r="J190" t="s">
        <v>687</v>
      </c>
    </row>
    <row r="191" spans="1:10" ht="30">
      <c r="A191" t="s">
        <v>1352</v>
      </c>
      <c r="B191" t="s">
        <v>1201</v>
      </c>
      <c r="C191" t="s">
        <v>2197</v>
      </c>
      <c r="D191" t="s">
        <v>2278</v>
      </c>
      <c r="E191" s="61" t="s">
        <v>503</v>
      </c>
      <c r="F191" t="s">
        <v>687</v>
      </c>
      <c r="G191" t="s">
        <v>676</v>
      </c>
      <c r="H191" s="86" t="s">
        <v>3234</v>
      </c>
      <c r="I191">
        <v>4033</v>
      </c>
      <c r="J191" t="s">
        <v>687</v>
      </c>
    </row>
    <row r="192" spans="1:10" ht="30">
      <c r="A192" t="s">
        <v>1354</v>
      </c>
      <c r="B192" t="s">
        <v>1204</v>
      </c>
      <c r="C192" t="s">
        <v>2167</v>
      </c>
      <c r="D192" t="s">
        <v>1393</v>
      </c>
      <c r="E192" s="61" t="s">
        <v>503</v>
      </c>
      <c r="F192" t="s">
        <v>687</v>
      </c>
      <c r="G192" t="s">
        <v>676</v>
      </c>
      <c r="H192" s="86" t="s">
        <v>3234</v>
      </c>
      <c r="I192">
        <v>4033</v>
      </c>
      <c r="J192" t="s">
        <v>687</v>
      </c>
    </row>
    <row r="193" spans="1:10" ht="30">
      <c r="A193" t="s">
        <v>1355</v>
      </c>
      <c r="B193" t="s">
        <v>1205</v>
      </c>
      <c r="C193" t="s">
        <v>2279</v>
      </c>
      <c r="D193" t="s">
        <v>2278</v>
      </c>
      <c r="E193" s="61" t="s">
        <v>503</v>
      </c>
      <c r="F193" t="s">
        <v>687</v>
      </c>
      <c r="G193" t="s">
        <v>676</v>
      </c>
      <c r="H193" s="86" t="s">
        <v>3234</v>
      </c>
      <c r="I193">
        <v>4033</v>
      </c>
      <c r="J193" t="s">
        <v>687</v>
      </c>
    </row>
    <row r="194" spans="1:10" ht="30">
      <c r="A194" t="s">
        <v>1356</v>
      </c>
      <c r="B194" t="s">
        <v>1206</v>
      </c>
      <c r="C194" t="s">
        <v>2211</v>
      </c>
      <c r="D194" t="s">
        <v>980</v>
      </c>
      <c r="E194" s="61" t="s">
        <v>503</v>
      </c>
      <c r="F194" t="s">
        <v>687</v>
      </c>
      <c r="G194" t="s">
        <v>676</v>
      </c>
      <c r="H194" s="86" t="s">
        <v>3234</v>
      </c>
      <c r="I194">
        <v>4033</v>
      </c>
      <c r="J194" t="s">
        <v>687</v>
      </c>
    </row>
    <row r="195" spans="1:10">
      <c r="A195" t="s">
        <v>1357</v>
      </c>
      <c r="B195" t="s">
        <v>1207</v>
      </c>
      <c r="C195" t="s">
        <v>2280</v>
      </c>
      <c r="D195" t="s">
        <v>2281</v>
      </c>
      <c r="E195" s="61">
        <v>41001</v>
      </c>
      <c r="F195" t="s">
        <v>498</v>
      </c>
      <c r="G195" t="s">
        <v>498</v>
      </c>
      <c r="H195" s="61" t="s">
        <v>2994</v>
      </c>
      <c r="I195">
        <v>4033</v>
      </c>
      <c r="J195" t="s">
        <v>498</v>
      </c>
    </row>
    <row r="196" spans="1:10" ht="30">
      <c r="A196" t="s">
        <v>1358</v>
      </c>
      <c r="B196" t="s">
        <v>1208</v>
      </c>
      <c r="C196" t="s">
        <v>2282</v>
      </c>
      <c r="D196" t="s">
        <v>774</v>
      </c>
      <c r="E196" s="61" t="s">
        <v>503</v>
      </c>
      <c r="F196" t="s">
        <v>687</v>
      </c>
      <c r="G196" t="s">
        <v>676</v>
      </c>
      <c r="H196" s="86" t="s">
        <v>3234</v>
      </c>
      <c r="I196">
        <v>4035</v>
      </c>
      <c r="J196" t="s">
        <v>687</v>
      </c>
    </row>
    <row r="197" spans="1:10" ht="30">
      <c r="A197" t="s">
        <v>1359</v>
      </c>
      <c r="B197" t="s">
        <v>1209</v>
      </c>
      <c r="C197" t="s">
        <v>2189</v>
      </c>
      <c r="D197" t="s">
        <v>2283</v>
      </c>
      <c r="E197" s="61" t="s">
        <v>503</v>
      </c>
      <c r="F197" t="s">
        <v>687</v>
      </c>
      <c r="G197" t="s">
        <v>676</v>
      </c>
      <c r="H197" s="86" t="s">
        <v>3234</v>
      </c>
      <c r="I197">
        <v>4033</v>
      </c>
      <c r="J197" t="s">
        <v>687</v>
      </c>
    </row>
    <row r="198" spans="1:10" ht="30">
      <c r="A198" t="s">
        <v>1360</v>
      </c>
      <c r="B198" t="s">
        <v>1210</v>
      </c>
      <c r="C198" t="s">
        <v>2284</v>
      </c>
      <c r="D198" t="s">
        <v>780</v>
      </c>
      <c r="E198" s="61" t="s">
        <v>503</v>
      </c>
      <c r="F198" t="s">
        <v>687</v>
      </c>
      <c r="G198" t="s">
        <v>676</v>
      </c>
      <c r="H198" s="86" t="s">
        <v>3234</v>
      </c>
      <c r="I198">
        <v>4033</v>
      </c>
      <c r="J198" t="s">
        <v>687</v>
      </c>
    </row>
    <row r="199" spans="1:10" ht="30">
      <c r="A199" t="s">
        <v>1361</v>
      </c>
      <c r="B199" t="s">
        <v>1211</v>
      </c>
      <c r="C199" t="s">
        <v>2285</v>
      </c>
      <c r="D199" t="s">
        <v>983</v>
      </c>
      <c r="E199" s="61" t="s">
        <v>503</v>
      </c>
      <c r="F199" t="s">
        <v>687</v>
      </c>
      <c r="G199" t="s">
        <v>676</v>
      </c>
      <c r="H199" s="86" t="s">
        <v>3234</v>
      </c>
      <c r="I199">
        <v>4033</v>
      </c>
      <c r="J199" t="s">
        <v>687</v>
      </c>
    </row>
    <row r="200" spans="1:10" ht="30">
      <c r="A200" t="s">
        <v>1362</v>
      </c>
      <c r="B200" t="s">
        <v>1213</v>
      </c>
      <c r="C200" t="s">
        <v>2286</v>
      </c>
      <c r="D200" t="s">
        <v>1393</v>
      </c>
      <c r="E200" s="61" t="s">
        <v>503</v>
      </c>
      <c r="F200" t="s">
        <v>687</v>
      </c>
      <c r="G200" t="s">
        <v>676</v>
      </c>
      <c r="H200" s="86" t="s">
        <v>3234</v>
      </c>
      <c r="I200">
        <v>4033</v>
      </c>
      <c r="J200" t="s">
        <v>687</v>
      </c>
    </row>
    <row r="201" spans="1:10">
      <c r="A201" t="s">
        <v>1363</v>
      </c>
      <c r="B201" t="s">
        <v>1214</v>
      </c>
      <c r="C201" t="s">
        <v>2200</v>
      </c>
      <c r="D201" t="s">
        <v>989</v>
      </c>
      <c r="E201">
        <v>40990</v>
      </c>
      <c r="F201" t="s">
        <v>498</v>
      </c>
      <c r="G201" t="s">
        <v>498</v>
      </c>
      <c r="H201" t="s">
        <v>2349</v>
      </c>
      <c r="I201">
        <v>4033</v>
      </c>
      <c r="J201" t="s">
        <v>498</v>
      </c>
    </row>
    <row r="202" spans="1:10" ht="30">
      <c r="A202" t="s">
        <v>1365</v>
      </c>
      <c r="B202" t="s">
        <v>1216</v>
      </c>
      <c r="C202" t="s">
        <v>2350</v>
      </c>
      <c r="D202" t="s">
        <v>164</v>
      </c>
      <c r="E202" s="61" t="s">
        <v>503</v>
      </c>
      <c r="F202" t="s">
        <v>687</v>
      </c>
      <c r="G202" t="s">
        <v>676</v>
      </c>
      <c r="H202" s="86" t="s">
        <v>3234</v>
      </c>
      <c r="I202">
        <v>4035</v>
      </c>
      <c r="J202" t="s">
        <v>687</v>
      </c>
    </row>
    <row r="203" spans="1:10">
      <c r="A203" t="s">
        <v>2300</v>
      </c>
      <c r="B203" t="s">
        <v>2213</v>
      </c>
      <c r="C203" t="s">
        <v>2351</v>
      </c>
      <c r="D203" t="s">
        <v>1378</v>
      </c>
      <c r="E203">
        <v>40990</v>
      </c>
      <c r="F203" t="s">
        <v>498</v>
      </c>
      <c r="G203" t="s">
        <v>498</v>
      </c>
      <c r="H203" t="s">
        <v>694</v>
      </c>
      <c r="I203">
        <v>4033</v>
      </c>
      <c r="J203" t="s">
        <v>498</v>
      </c>
    </row>
    <row r="204" spans="1:10" ht="30">
      <c r="A204" t="s">
        <v>1367</v>
      </c>
      <c r="B204" t="s">
        <v>1218</v>
      </c>
      <c r="C204" t="s">
        <v>2352</v>
      </c>
      <c r="D204" t="s">
        <v>1431</v>
      </c>
      <c r="E204" s="61" t="s">
        <v>503</v>
      </c>
      <c r="F204" t="s">
        <v>687</v>
      </c>
      <c r="G204" t="s">
        <v>676</v>
      </c>
      <c r="H204" s="86" t="s">
        <v>3234</v>
      </c>
      <c r="I204">
        <v>4033</v>
      </c>
      <c r="J204" t="s">
        <v>687</v>
      </c>
    </row>
    <row r="205" spans="1:10" ht="30">
      <c r="A205" t="s">
        <v>1368</v>
      </c>
      <c r="B205" t="s">
        <v>1219</v>
      </c>
      <c r="C205" t="s">
        <v>2353</v>
      </c>
      <c r="D205" t="s">
        <v>1387</v>
      </c>
      <c r="E205" s="61" t="s">
        <v>503</v>
      </c>
      <c r="F205" t="s">
        <v>687</v>
      </c>
      <c r="G205" t="s">
        <v>676</v>
      </c>
      <c r="H205" s="86" t="s">
        <v>3234</v>
      </c>
      <c r="I205">
        <v>4033</v>
      </c>
      <c r="J205" t="s">
        <v>687</v>
      </c>
    </row>
    <row r="206" spans="1:10" ht="30">
      <c r="A206" t="s">
        <v>1369</v>
      </c>
      <c r="B206" t="s">
        <v>1220</v>
      </c>
      <c r="C206" t="s">
        <v>2354</v>
      </c>
      <c r="D206" t="s">
        <v>1387</v>
      </c>
      <c r="E206" s="61" t="s">
        <v>503</v>
      </c>
      <c r="F206" t="s">
        <v>687</v>
      </c>
      <c r="G206" t="s">
        <v>676</v>
      </c>
      <c r="H206" s="86" t="s">
        <v>3234</v>
      </c>
      <c r="I206">
        <v>4033</v>
      </c>
      <c r="J206" t="s">
        <v>687</v>
      </c>
    </row>
    <row r="207" spans="1:10" ht="30">
      <c r="A207" t="s">
        <v>1370</v>
      </c>
      <c r="B207" t="s">
        <v>1221</v>
      </c>
      <c r="C207" t="s">
        <v>2145</v>
      </c>
      <c r="D207" t="s">
        <v>1391</v>
      </c>
      <c r="E207" s="61" t="s">
        <v>503</v>
      </c>
      <c r="F207" t="s">
        <v>687</v>
      </c>
      <c r="G207" t="s">
        <v>676</v>
      </c>
      <c r="H207" s="86" t="s">
        <v>3234</v>
      </c>
      <c r="I207">
        <v>4035</v>
      </c>
      <c r="J207" t="s">
        <v>687</v>
      </c>
    </row>
    <row r="208" spans="1:10" ht="30">
      <c r="A208" t="s">
        <v>1371</v>
      </c>
      <c r="B208" t="s">
        <v>1222</v>
      </c>
      <c r="C208" t="s">
        <v>2355</v>
      </c>
      <c r="D208" t="s">
        <v>989</v>
      </c>
      <c r="E208" s="61" t="s">
        <v>503</v>
      </c>
      <c r="F208" t="s">
        <v>687</v>
      </c>
      <c r="G208" t="s">
        <v>676</v>
      </c>
      <c r="H208" s="86" t="s">
        <v>3234</v>
      </c>
      <c r="I208">
        <v>4033</v>
      </c>
      <c r="J208" t="s">
        <v>687</v>
      </c>
    </row>
    <row r="209" spans="1:10" ht="30">
      <c r="A209" t="s">
        <v>1375</v>
      </c>
      <c r="B209" t="s">
        <v>1226</v>
      </c>
      <c r="C209" t="s">
        <v>2356</v>
      </c>
      <c r="D209" t="s">
        <v>1387</v>
      </c>
      <c r="E209" s="61" t="s">
        <v>503</v>
      </c>
      <c r="F209" t="s">
        <v>687</v>
      </c>
      <c r="G209" t="s">
        <v>676</v>
      </c>
      <c r="H209" s="86" t="s">
        <v>3234</v>
      </c>
      <c r="I209">
        <v>4033</v>
      </c>
      <c r="J209" t="s">
        <v>687</v>
      </c>
    </row>
    <row r="210" spans="1:10" ht="30">
      <c r="A210" t="s">
        <v>1376</v>
      </c>
      <c r="B210" t="s">
        <v>1227</v>
      </c>
      <c r="C210" t="s">
        <v>2357</v>
      </c>
      <c r="D210" t="s">
        <v>1387</v>
      </c>
      <c r="E210" s="61" t="s">
        <v>503</v>
      </c>
      <c r="F210" t="s">
        <v>687</v>
      </c>
      <c r="G210" t="s">
        <v>676</v>
      </c>
      <c r="H210" s="86" t="s">
        <v>3234</v>
      </c>
      <c r="I210">
        <v>4033</v>
      </c>
      <c r="J210" t="s">
        <v>687</v>
      </c>
    </row>
    <row r="211" spans="1:10" ht="30">
      <c r="A211" t="s">
        <v>1310</v>
      </c>
      <c r="B211" t="s">
        <v>1311</v>
      </c>
      <c r="C211" t="s">
        <v>2226</v>
      </c>
      <c r="D211" t="s">
        <v>1391</v>
      </c>
      <c r="E211" s="61" t="s">
        <v>503</v>
      </c>
      <c r="F211" t="s">
        <v>687</v>
      </c>
      <c r="G211" t="s">
        <v>676</v>
      </c>
      <c r="H211" s="86" t="s">
        <v>3234</v>
      </c>
      <c r="I211">
        <v>4033</v>
      </c>
      <c r="J211" t="s">
        <v>687</v>
      </c>
    </row>
    <row r="212" spans="1:10" ht="30">
      <c r="A212" t="s">
        <v>1314</v>
      </c>
      <c r="B212" t="s">
        <v>1315</v>
      </c>
      <c r="C212" s="61" t="s">
        <v>2514</v>
      </c>
      <c r="D212" s="61" t="s">
        <v>983</v>
      </c>
      <c r="E212" s="61" t="s">
        <v>503</v>
      </c>
      <c r="F212" t="s">
        <v>687</v>
      </c>
      <c r="G212" t="s">
        <v>676</v>
      </c>
      <c r="H212" s="86" t="s">
        <v>3234</v>
      </c>
      <c r="I212">
        <v>4033</v>
      </c>
      <c r="J212" t="s">
        <v>687</v>
      </c>
    </row>
    <row r="213" spans="1:10" ht="30">
      <c r="A213" t="s">
        <v>1316</v>
      </c>
      <c r="B213" t="s">
        <v>1317</v>
      </c>
      <c r="C213" s="61" t="s">
        <v>2236</v>
      </c>
      <c r="D213" s="61" t="s">
        <v>1394</v>
      </c>
      <c r="E213" s="61" t="s">
        <v>503</v>
      </c>
      <c r="F213" t="s">
        <v>687</v>
      </c>
      <c r="G213" t="s">
        <v>676</v>
      </c>
      <c r="H213" s="86" t="s">
        <v>3234</v>
      </c>
      <c r="I213">
        <v>4035</v>
      </c>
      <c r="J213" t="s">
        <v>687</v>
      </c>
    </row>
    <row r="214" spans="1:10" ht="30">
      <c r="A214" t="s">
        <v>1320</v>
      </c>
      <c r="B214" t="s">
        <v>1321</v>
      </c>
      <c r="C214" s="61" t="s">
        <v>2241</v>
      </c>
      <c r="D214" s="61" t="s">
        <v>983</v>
      </c>
      <c r="E214" s="61" t="s">
        <v>503</v>
      </c>
      <c r="F214" t="s">
        <v>687</v>
      </c>
      <c r="G214" t="s">
        <v>676</v>
      </c>
      <c r="H214" s="86" t="s">
        <v>3234</v>
      </c>
      <c r="I214">
        <v>4033</v>
      </c>
      <c r="J214" t="s">
        <v>687</v>
      </c>
    </row>
    <row r="215" spans="1:10" ht="30">
      <c r="A215" t="s">
        <v>1322</v>
      </c>
      <c r="B215" t="s">
        <v>1323</v>
      </c>
      <c r="C215" s="61" t="s">
        <v>2245</v>
      </c>
      <c r="D215" s="61" t="s">
        <v>1394</v>
      </c>
      <c r="E215" s="61" t="s">
        <v>503</v>
      </c>
      <c r="F215" t="s">
        <v>687</v>
      </c>
      <c r="G215" t="s">
        <v>676</v>
      </c>
      <c r="H215" s="86" t="s">
        <v>3234</v>
      </c>
      <c r="I215">
        <v>4033</v>
      </c>
      <c r="J215" t="s">
        <v>687</v>
      </c>
    </row>
    <row r="216" spans="1:10">
      <c r="A216" t="s">
        <v>717</v>
      </c>
      <c r="B216" t="s">
        <v>718</v>
      </c>
      <c r="C216" t="s">
        <v>2289</v>
      </c>
      <c r="D216" t="s">
        <v>969</v>
      </c>
      <c r="E216">
        <v>40988</v>
      </c>
      <c r="F216" t="s">
        <v>498</v>
      </c>
      <c r="G216" t="s">
        <v>498</v>
      </c>
      <c r="H216" t="s">
        <v>692</v>
      </c>
      <c r="I216">
        <v>4033</v>
      </c>
      <c r="J216" t="s">
        <v>498</v>
      </c>
    </row>
    <row r="217" spans="1:10">
      <c r="A217" t="s">
        <v>1382</v>
      </c>
      <c r="B217" t="s">
        <v>1383</v>
      </c>
      <c r="C217" t="s">
        <v>2358</v>
      </c>
      <c r="D217" t="s">
        <v>983</v>
      </c>
      <c r="E217" t="s">
        <v>503</v>
      </c>
      <c r="F217" t="s">
        <v>687</v>
      </c>
      <c r="G217" s="61" t="s">
        <v>676</v>
      </c>
      <c r="H217" t="s">
        <v>2346</v>
      </c>
      <c r="I217">
        <v>4033</v>
      </c>
      <c r="J217" t="s">
        <v>687</v>
      </c>
    </row>
    <row r="218" spans="1:10">
      <c r="A218" t="s">
        <v>1364</v>
      </c>
      <c r="B218" t="s">
        <v>2168</v>
      </c>
      <c r="C218" t="s">
        <v>2170</v>
      </c>
      <c r="D218" t="s">
        <v>1394</v>
      </c>
      <c r="E218" t="s">
        <v>503</v>
      </c>
      <c r="F218" t="s">
        <v>687</v>
      </c>
      <c r="G218" s="61" t="s">
        <v>676</v>
      </c>
      <c r="H218" t="s">
        <v>2346</v>
      </c>
      <c r="I218">
        <v>4033</v>
      </c>
      <c r="J218" t="s">
        <v>687</v>
      </c>
    </row>
    <row r="219" spans="1:10">
      <c r="A219" t="s">
        <v>819</v>
      </c>
      <c r="B219" t="s">
        <v>820</v>
      </c>
      <c r="C219" s="61" t="s">
        <v>984</v>
      </c>
      <c r="D219" s="61" t="s">
        <v>985</v>
      </c>
      <c r="E219" s="61">
        <v>40975</v>
      </c>
      <c r="F219" t="s">
        <v>498</v>
      </c>
      <c r="G219" t="s">
        <v>498</v>
      </c>
      <c r="H219" t="s">
        <v>758</v>
      </c>
      <c r="I219">
        <v>4035</v>
      </c>
      <c r="J219" t="s">
        <v>498</v>
      </c>
    </row>
    <row r="220" spans="1:10" ht="30">
      <c r="A220" t="s">
        <v>2368</v>
      </c>
      <c r="B220" t="s">
        <v>2382</v>
      </c>
      <c r="C220" s="61" t="s">
        <v>2516</v>
      </c>
      <c r="D220" s="61" t="s">
        <v>1378</v>
      </c>
      <c r="E220" t="s">
        <v>503</v>
      </c>
      <c r="F220" t="s">
        <v>687</v>
      </c>
      <c r="G220" t="s">
        <v>676</v>
      </c>
      <c r="H220" s="86" t="s">
        <v>3234</v>
      </c>
      <c r="I220">
        <v>4033</v>
      </c>
      <c r="J220" t="s">
        <v>687</v>
      </c>
    </row>
    <row r="221" spans="1:10">
      <c r="A221" t="s">
        <v>2369</v>
      </c>
      <c r="B221" t="s">
        <v>2383</v>
      </c>
      <c r="C221" s="61" t="s">
        <v>2397</v>
      </c>
      <c r="D221" s="61" t="s">
        <v>980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2370</v>
      </c>
      <c r="B222" t="s">
        <v>2384</v>
      </c>
      <c r="C222" s="61" t="s">
        <v>2517</v>
      </c>
      <c r="D222" s="61" t="s">
        <v>1390</v>
      </c>
      <c r="E222" s="61" t="s">
        <v>503</v>
      </c>
      <c r="F222" s="61" t="s">
        <v>687</v>
      </c>
      <c r="G222" s="61" t="s">
        <v>676</v>
      </c>
      <c r="H222" s="86" t="s">
        <v>3234</v>
      </c>
      <c r="I222">
        <v>4035</v>
      </c>
      <c r="J222" t="s">
        <v>687</v>
      </c>
    </row>
    <row r="223" spans="1:10">
      <c r="A223" t="s">
        <v>2371</v>
      </c>
      <c r="B223" t="s">
        <v>2467</v>
      </c>
      <c r="C223" t="s">
        <v>2403</v>
      </c>
      <c r="D223" t="s">
        <v>969</v>
      </c>
      <c r="E223">
        <v>40994</v>
      </c>
      <c r="F223" t="s">
        <v>498</v>
      </c>
      <c r="G223" t="s">
        <v>498</v>
      </c>
      <c r="H223" t="s">
        <v>694</v>
      </c>
      <c r="I223">
        <v>4033</v>
      </c>
      <c r="J223" t="s">
        <v>498</v>
      </c>
    </row>
    <row r="224" spans="1:10">
      <c r="A224" t="s">
        <v>2372</v>
      </c>
      <c r="B224" t="s">
        <v>2385</v>
      </c>
      <c r="C224" s="61" t="s">
        <v>2518</v>
      </c>
      <c r="D224" s="61" t="s">
        <v>969</v>
      </c>
      <c r="E224">
        <v>40996</v>
      </c>
      <c r="F224" t="s">
        <v>498</v>
      </c>
      <c r="G224" t="s">
        <v>498</v>
      </c>
      <c r="H224" s="61" t="s">
        <v>2519</v>
      </c>
      <c r="I224">
        <v>4033</v>
      </c>
      <c r="J224" t="s">
        <v>498</v>
      </c>
    </row>
    <row r="225" spans="1:10" ht="30">
      <c r="A225" t="s">
        <v>2373</v>
      </c>
      <c r="B225" t="s">
        <v>2386</v>
      </c>
      <c r="C225" s="61" t="s">
        <v>2520</v>
      </c>
      <c r="D225" s="61" t="s">
        <v>1387</v>
      </c>
      <c r="E225" t="s">
        <v>503</v>
      </c>
      <c r="F225" t="s">
        <v>687</v>
      </c>
      <c r="G225" t="s">
        <v>676</v>
      </c>
      <c r="H225" s="86" t="s">
        <v>3234</v>
      </c>
      <c r="I225">
        <v>4033</v>
      </c>
      <c r="J225" t="s">
        <v>687</v>
      </c>
    </row>
    <row r="226" spans="1:10">
      <c r="A226" t="s">
        <v>2684</v>
      </c>
      <c r="B226" t="s">
        <v>2657</v>
      </c>
      <c r="C226" s="61" t="s">
        <v>2995</v>
      </c>
      <c r="D226" s="61" t="s">
        <v>987</v>
      </c>
      <c r="E226" s="61">
        <v>41038</v>
      </c>
      <c r="F226" s="61" t="s">
        <v>685</v>
      </c>
      <c r="G226" s="61" t="s">
        <v>685</v>
      </c>
      <c r="H226" s="61" t="s">
        <v>2996</v>
      </c>
      <c r="I226">
        <v>4035</v>
      </c>
      <c r="J226" t="s">
        <v>685</v>
      </c>
    </row>
    <row r="227" spans="1:10" ht="30">
      <c r="A227" t="s">
        <v>2375</v>
      </c>
      <c r="B227" t="s">
        <v>2388</v>
      </c>
      <c r="C227" s="61" t="s">
        <v>2522</v>
      </c>
      <c r="D227" s="61" t="s">
        <v>987</v>
      </c>
      <c r="E227" t="s">
        <v>503</v>
      </c>
      <c r="F227" t="s">
        <v>687</v>
      </c>
      <c r="G227" t="s">
        <v>676</v>
      </c>
      <c r="H227" s="86" t="s">
        <v>3234</v>
      </c>
      <c r="I227">
        <v>4033</v>
      </c>
      <c r="J227" t="s">
        <v>687</v>
      </c>
    </row>
    <row r="228" spans="1:10" ht="30">
      <c r="A228" t="s">
        <v>2376</v>
      </c>
      <c r="B228" t="s">
        <v>2389</v>
      </c>
      <c r="C228" s="61" t="s">
        <v>2523</v>
      </c>
      <c r="D228" s="61" t="s">
        <v>980</v>
      </c>
      <c r="E228" s="61" t="s">
        <v>503</v>
      </c>
      <c r="F228" s="61" t="s">
        <v>687</v>
      </c>
      <c r="G228" s="61" t="s">
        <v>676</v>
      </c>
      <c r="H228" s="86" t="s">
        <v>3234</v>
      </c>
      <c r="I228">
        <v>4033</v>
      </c>
      <c r="J228" t="s">
        <v>687</v>
      </c>
    </row>
    <row r="229" spans="1:10">
      <c r="A229" t="s">
        <v>1308</v>
      </c>
      <c r="B229" t="s">
        <v>1309</v>
      </c>
      <c r="C229" s="61" t="s">
        <v>2515</v>
      </c>
      <c r="D229" s="61" t="s">
        <v>1394</v>
      </c>
      <c r="E229" s="61">
        <v>41002</v>
      </c>
      <c r="F229" s="61" t="s">
        <v>498</v>
      </c>
      <c r="G229" s="61" t="s">
        <v>498</v>
      </c>
      <c r="H229" s="61" t="s">
        <v>2346</v>
      </c>
      <c r="I229">
        <v>4035</v>
      </c>
      <c r="J229" t="s">
        <v>498</v>
      </c>
    </row>
    <row r="230" spans="1:10">
      <c r="A230" t="s">
        <v>2378</v>
      </c>
      <c r="B230" t="s">
        <v>2452</v>
      </c>
      <c r="C230" s="61" t="s">
        <v>2525</v>
      </c>
      <c r="D230" s="61" t="s">
        <v>1378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2379</v>
      </c>
      <c r="B231" t="s">
        <v>2391</v>
      </c>
      <c r="C231" s="61" t="s">
        <v>2526</v>
      </c>
      <c r="D231" s="61" t="s">
        <v>1394</v>
      </c>
      <c r="E231" s="61" t="s">
        <v>503</v>
      </c>
      <c r="F231" s="61" t="s">
        <v>687</v>
      </c>
      <c r="G231" s="61" t="s">
        <v>676</v>
      </c>
      <c r="H231" s="86" t="s">
        <v>3234</v>
      </c>
      <c r="I231">
        <v>4035</v>
      </c>
      <c r="J231" t="s">
        <v>687</v>
      </c>
    </row>
    <row r="232" spans="1:10">
      <c r="A232" t="s">
        <v>2380</v>
      </c>
      <c r="B232" t="s">
        <v>2392</v>
      </c>
      <c r="C232" s="61" t="s">
        <v>2427</v>
      </c>
      <c r="D232" s="61" t="s">
        <v>1387</v>
      </c>
      <c r="E232" s="61">
        <v>40998</v>
      </c>
      <c r="F232" s="61" t="s">
        <v>498</v>
      </c>
      <c r="G232" s="61" t="s">
        <v>498</v>
      </c>
      <c r="H232" s="61" t="s">
        <v>2997</v>
      </c>
      <c r="I232">
        <v>4033</v>
      </c>
      <c r="J232" t="s">
        <v>498</v>
      </c>
    </row>
    <row r="233" spans="1:10">
      <c r="A233" t="s">
        <v>2374</v>
      </c>
      <c r="B233" t="s">
        <v>2387</v>
      </c>
      <c r="C233" s="61" t="s">
        <v>2521</v>
      </c>
      <c r="D233" s="61" t="s">
        <v>1391</v>
      </c>
      <c r="E233" s="61">
        <v>41031</v>
      </c>
      <c r="F233" s="61" t="s">
        <v>498</v>
      </c>
      <c r="G233" s="61" t="s">
        <v>498</v>
      </c>
      <c r="H233" s="61" t="s">
        <v>2996</v>
      </c>
      <c r="I233">
        <v>4035</v>
      </c>
      <c r="J233" t="s">
        <v>498</v>
      </c>
    </row>
    <row r="234" spans="1:10">
      <c r="A234" t="s">
        <v>1104</v>
      </c>
      <c r="B234" t="s">
        <v>1105</v>
      </c>
      <c r="C234" t="s">
        <v>2998</v>
      </c>
      <c r="D234" t="s">
        <v>969</v>
      </c>
      <c r="E234">
        <v>41010</v>
      </c>
      <c r="F234" t="s">
        <v>498</v>
      </c>
      <c r="G234" t="s">
        <v>498</v>
      </c>
      <c r="H234" t="s">
        <v>2988</v>
      </c>
      <c r="I234">
        <v>4033</v>
      </c>
      <c r="J234" t="s">
        <v>498</v>
      </c>
    </row>
    <row r="235" spans="1:10">
      <c r="A235" t="s">
        <v>2332</v>
      </c>
      <c r="B235" t="s">
        <v>1195</v>
      </c>
      <c r="C235" t="s">
        <v>2339</v>
      </c>
      <c r="D235" t="s">
        <v>1391</v>
      </c>
      <c r="E235">
        <v>41019</v>
      </c>
      <c r="F235" t="s">
        <v>687</v>
      </c>
      <c r="G235" t="s">
        <v>676</v>
      </c>
      <c r="H235" t="s">
        <v>2996</v>
      </c>
      <c r="I235">
        <v>4035</v>
      </c>
      <c r="J235" t="s">
        <v>687</v>
      </c>
    </row>
    <row r="236" spans="1:10" ht="30">
      <c r="A236" t="s">
        <v>2498</v>
      </c>
      <c r="B236" t="s">
        <v>2499</v>
      </c>
      <c r="C236" t="s">
        <v>2511</v>
      </c>
      <c r="D236" t="s">
        <v>164</v>
      </c>
      <c r="E236" t="s">
        <v>503</v>
      </c>
      <c r="F236" t="s">
        <v>687</v>
      </c>
      <c r="G236" t="s">
        <v>676</v>
      </c>
      <c r="H236" s="86" t="s">
        <v>3234</v>
      </c>
      <c r="I236">
        <v>4033</v>
      </c>
      <c r="J236" t="s">
        <v>687</v>
      </c>
    </row>
    <row r="237" spans="1:10">
      <c r="A237" t="s">
        <v>2559</v>
      </c>
      <c r="B237" t="s">
        <v>2552</v>
      </c>
      <c r="C237" t="s">
        <v>2554</v>
      </c>
      <c r="D237" t="s">
        <v>1387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2548</v>
      </c>
      <c r="B238" t="s">
        <v>1802</v>
      </c>
      <c r="C238" t="s">
        <v>2999</v>
      </c>
      <c r="D238" t="s">
        <v>1431</v>
      </c>
      <c r="E238" t="s">
        <v>503</v>
      </c>
      <c r="F238" t="s">
        <v>687</v>
      </c>
      <c r="G238" t="s">
        <v>676</v>
      </c>
      <c r="H238" t="s">
        <v>2988</v>
      </c>
      <c r="I238">
        <v>4033</v>
      </c>
      <c r="J238" t="s">
        <v>687</v>
      </c>
    </row>
    <row r="239" spans="1:10">
      <c r="A239" t="s">
        <v>2543</v>
      </c>
      <c r="B239" t="s">
        <v>2544</v>
      </c>
      <c r="C239" t="s">
        <v>3000</v>
      </c>
      <c r="D239" t="s">
        <v>1378</v>
      </c>
      <c r="E239">
        <v>41026</v>
      </c>
      <c r="F239" t="s">
        <v>498</v>
      </c>
      <c r="G239" t="s">
        <v>498</v>
      </c>
      <c r="H239" t="s">
        <v>2988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2664</v>
      </c>
      <c r="B241" t="s">
        <v>118</v>
      </c>
      <c r="C241" t="s">
        <v>3001</v>
      </c>
      <c r="D241" t="s">
        <v>969</v>
      </c>
      <c r="E241">
        <v>41011</v>
      </c>
      <c r="F241" t="s">
        <v>498</v>
      </c>
      <c r="G241" t="s">
        <v>498</v>
      </c>
      <c r="H241" t="s">
        <v>2988</v>
      </c>
      <c r="I241">
        <v>4033</v>
      </c>
      <c r="J241" t="s">
        <v>498</v>
      </c>
    </row>
    <row r="242" spans="1:10">
      <c r="A242" t="s">
        <v>2665</v>
      </c>
      <c r="B242" t="s">
        <v>118</v>
      </c>
      <c r="C242" t="s">
        <v>3002</v>
      </c>
      <c r="D242" t="s">
        <v>969</v>
      </c>
      <c r="E242">
        <v>41011</v>
      </c>
      <c r="F242" t="s">
        <v>498</v>
      </c>
      <c r="G242" t="s">
        <v>498</v>
      </c>
      <c r="H242" t="s">
        <v>2988</v>
      </c>
      <c r="I242">
        <v>4033</v>
      </c>
      <c r="J242" t="s">
        <v>498</v>
      </c>
    </row>
    <row r="243" spans="1:10">
      <c r="A243" t="s">
        <v>3064</v>
      </c>
      <c r="B243" t="s">
        <v>2713</v>
      </c>
      <c r="C243" t="s">
        <v>3003</v>
      </c>
      <c r="D243" t="s">
        <v>989</v>
      </c>
      <c r="E243">
        <v>41026</v>
      </c>
      <c r="F243" t="s">
        <v>498</v>
      </c>
      <c r="G243" t="s">
        <v>498</v>
      </c>
      <c r="H243" t="s">
        <v>2988</v>
      </c>
      <c r="I243">
        <v>4033</v>
      </c>
      <c r="J243" t="s">
        <v>498</v>
      </c>
    </row>
    <row r="244" spans="1:10">
      <c r="A244" t="s">
        <v>2667</v>
      </c>
      <c r="B244" t="s">
        <v>118</v>
      </c>
      <c r="C244" t="s">
        <v>3004</v>
      </c>
      <c r="D244" t="s">
        <v>969</v>
      </c>
      <c r="E244">
        <v>41012</v>
      </c>
      <c r="F244" t="s">
        <v>687</v>
      </c>
      <c r="G244" t="s">
        <v>676</v>
      </c>
      <c r="H244" t="s">
        <v>2988</v>
      </c>
      <c r="I244">
        <v>4033</v>
      </c>
      <c r="J244" t="s">
        <v>687</v>
      </c>
    </row>
    <row r="245" spans="1:10">
      <c r="A245" t="s">
        <v>2668</v>
      </c>
      <c r="B245" t="s">
        <v>118</v>
      </c>
      <c r="C245" t="s">
        <v>3005</v>
      </c>
      <c r="D245" t="s">
        <v>969</v>
      </c>
      <c r="E245">
        <v>41012</v>
      </c>
      <c r="F245" t="s">
        <v>498</v>
      </c>
      <c r="G245" t="s">
        <v>498</v>
      </c>
      <c r="H245" t="s">
        <v>2988</v>
      </c>
      <c r="I245">
        <v>4033</v>
      </c>
      <c r="J245" t="s">
        <v>498</v>
      </c>
    </row>
    <row r="246" spans="1:10">
      <c r="A246" t="s">
        <v>2676</v>
      </c>
      <c r="B246" t="s">
        <v>118</v>
      </c>
      <c r="C246" t="s">
        <v>3006</v>
      </c>
      <c r="D246" t="s">
        <v>969</v>
      </c>
      <c r="E246">
        <v>41023</v>
      </c>
      <c r="F246" t="s">
        <v>498</v>
      </c>
      <c r="G246" t="s">
        <v>498</v>
      </c>
      <c r="H246" t="s">
        <v>2988</v>
      </c>
      <c r="I246">
        <v>4033</v>
      </c>
      <c r="J246" t="s">
        <v>498</v>
      </c>
    </row>
    <row r="247" spans="1:10" ht="30">
      <c r="A247" t="s">
        <v>2670</v>
      </c>
      <c r="B247" t="s">
        <v>118</v>
      </c>
      <c r="C247" t="s">
        <v>3007</v>
      </c>
      <c r="D247" t="s">
        <v>969</v>
      </c>
      <c r="E247" t="s">
        <v>503</v>
      </c>
      <c r="F247" t="s">
        <v>687</v>
      </c>
      <c r="G247" t="s">
        <v>676</v>
      </c>
      <c r="H247" s="86" t="s">
        <v>3234</v>
      </c>
      <c r="I247">
        <v>4033</v>
      </c>
      <c r="J247" t="s">
        <v>687</v>
      </c>
    </row>
    <row r="248" spans="1:10">
      <c r="A248" t="s">
        <v>2685</v>
      </c>
      <c r="B248" t="s">
        <v>118</v>
      </c>
      <c r="C248" t="s">
        <v>3008</v>
      </c>
      <c r="D248" t="s">
        <v>969</v>
      </c>
      <c r="E248">
        <v>41019</v>
      </c>
      <c r="F248" t="s">
        <v>498</v>
      </c>
      <c r="G248" t="s">
        <v>498</v>
      </c>
      <c r="H248" t="s">
        <v>2988</v>
      </c>
      <c r="I248">
        <v>4033</v>
      </c>
      <c r="J248" t="s">
        <v>498</v>
      </c>
    </row>
    <row r="249" spans="1:10">
      <c r="A249" t="s">
        <v>3009</v>
      </c>
      <c r="B249" t="s">
        <v>2722</v>
      </c>
      <c r="C249" t="s">
        <v>3010</v>
      </c>
      <c r="D249" t="s">
        <v>1387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2678</v>
      </c>
      <c r="B250" t="s">
        <v>118</v>
      </c>
      <c r="C250" t="s">
        <v>2637</v>
      </c>
      <c r="D250" t="s">
        <v>969</v>
      </c>
      <c r="E250">
        <v>41019</v>
      </c>
      <c r="F250" t="s">
        <v>498</v>
      </c>
      <c r="G250" t="s">
        <v>498</v>
      </c>
      <c r="H250" t="s">
        <v>2988</v>
      </c>
      <c r="I250">
        <v>4033</v>
      </c>
      <c r="J250" t="s">
        <v>498</v>
      </c>
    </row>
    <row r="251" spans="1:10">
      <c r="A251" t="s">
        <v>2674</v>
      </c>
      <c r="B251" t="s">
        <v>118</v>
      </c>
      <c r="C251" t="s">
        <v>3011</v>
      </c>
      <c r="D251" t="s">
        <v>969</v>
      </c>
      <c r="E251">
        <v>41012</v>
      </c>
      <c r="F251" t="s">
        <v>498</v>
      </c>
      <c r="G251" t="s">
        <v>498</v>
      </c>
      <c r="H251" t="s">
        <v>2988</v>
      </c>
      <c r="I251">
        <v>4033</v>
      </c>
      <c r="J251" t="s">
        <v>498</v>
      </c>
    </row>
    <row r="252" spans="1:10">
      <c r="A252" t="s">
        <v>2681</v>
      </c>
      <c r="B252" t="s">
        <v>118</v>
      </c>
      <c r="C252" t="s">
        <v>3012</v>
      </c>
      <c r="D252" t="s">
        <v>969</v>
      </c>
      <c r="E252">
        <v>41019</v>
      </c>
      <c r="F252" t="s">
        <v>498</v>
      </c>
      <c r="G252" t="s">
        <v>498</v>
      </c>
      <c r="H252" t="s">
        <v>2988</v>
      </c>
      <c r="I252">
        <v>4033</v>
      </c>
      <c r="J252" t="s">
        <v>498</v>
      </c>
    </row>
    <row r="253" spans="1:10">
      <c r="A253" t="s">
        <v>2682</v>
      </c>
      <c r="B253" t="s">
        <v>118</v>
      </c>
      <c r="C253" t="s">
        <v>3013</v>
      </c>
      <c r="D253" t="s">
        <v>969</v>
      </c>
      <c r="E253">
        <v>41019</v>
      </c>
      <c r="F253" t="s">
        <v>687</v>
      </c>
      <c r="G253" t="s">
        <v>676</v>
      </c>
      <c r="H253" t="s">
        <v>2988</v>
      </c>
      <c r="I253">
        <v>4033</v>
      </c>
      <c r="J253" t="s">
        <v>687</v>
      </c>
    </row>
    <row r="254" spans="1:10">
      <c r="A254" t="s">
        <v>2683</v>
      </c>
      <c r="B254" t="s">
        <v>118</v>
      </c>
      <c r="C254" t="s">
        <v>3014</v>
      </c>
      <c r="D254" t="s">
        <v>969</v>
      </c>
      <c r="E254">
        <v>41022</v>
      </c>
      <c r="F254" t="s">
        <v>498</v>
      </c>
      <c r="G254" t="s">
        <v>498</v>
      </c>
      <c r="H254" t="s">
        <v>2988</v>
      </c>
      <c r="I254">
        <v>4033</v>
      </c>
      <c r="J254" t="s">
        <v>498</v>
      </c>
    </row>
    <row r="255" spans="1:10">
      <c r="A255" t="s">
        <v>3015</v>
      </c>
      <c r="B255" t="s">
        <v>2717</v>
      </c>
      <c r="C255" t="s">
        <v>3016</v>
      </c>
      <c r="D255" t="s">
        <v>980</v>
      </c>
      <c r="E255">
        <v>41017</v>
      </c>
      <c r="F255" t="s">
        <v>498</v>
      </c>
      <c r="G255" t="s">
        <v>498</v>
      </c>
      <c r="H255" t="s">
        <v>3017</v>
      </c>
      <c r="I255">
        <v>4033</v>
      </c>
      <c r="J255" t="s">
        <v>498</v>
      </c>
    </row>
    <row r="256" spans="1:10">
      <c r="A256" t="s">
        <v>2679</v>
      </c>
      <c r="B256" t="s">
        <v>118</v>
      </c>
      <c r="C256" t="s">
        <v>3018</v>
      </c>
      <c r="D256" t="s">
        <v>969</v>
      </c>
      <c r="E256">
        <v>41012</v>
      </c>
      <c r="F256" t="s">
        <v>498</v>
      </c>
      <c r="G256" t="s">
        <v>498</v>
      </c>
      <c r="H256" t="s">
        <v>2988</v>
      </c>
      <c r="I256">
        <v>4033</v>
      </c>
      <c r="J256" t="s">
        <v>498</v>
      </c>
    </row>
    <row r="257" spans="1:10" ht="30">
      <c r="A257" t="s">
        <v>2680</v>
      </c>
      <c r="B257" t="s">
        <v>118</v>
      </c>
      <c r="C257" t="s">
        <v>3019</v>
      </c>
      <c r="D257" t="s">
        <v>969</v>
      </c>
      <c r="E257" t="s">
        <v>503</v>
      </c>
      <c r="F257" t="s">
        <v>687</v>
      </c>
      <c r="G257" t="s">
        <v>676</v>
      </c>
      <c r="H257" s="86" t="s">
        <v>3234</v>
      </c>
      <c r="I257">
        <v>4033</v>
      </c>
      <c r="J257" t="s">
        <v>687</v>
      </c>
    </row>
    <row r="258" spans="1:10">
      <c r="A258" t="s">
        <v>2677</v>
      </c>
      <c r="B258" t="s">
        <v>118</v>
      </c>
      <c r="C258" t="s">
        <v>3020</v>
      </c>
      <c r="D258" t="s">
        <v>969</v>
      </c>
      <c r="E258">
        <v>41023</v>
      </c>
      <c r="F258" t="s">
        <v>498</v>
      </c>
      <c r="G258" t="s">
        <v>498</v>
      </c>
      <c r="H258" t="s">
        <v>2988</v>
      </c>
      <c r="I258">
        <v>4033</v>
      </c>
      <c r="J258" t="s">
        <v>498</v>
      </c>
    </row>
    <row r="259" spans="1:10">
      <c r="A259" t="s">
        <v>3021</v>
      </c>
      <c r="B259" t="s">
        <v>2717</v>
      </c>
      <c r="C259" t="s">
        <v>3022</v>
      </c>
      <c r="D259" t="s">
        <v>980</v>
      </c>
      <c r="E259">
        <v>41018</v>
      </c>
      <c r="F259" t="s">
        <v>498</v>
      </c>
      <c r="G259" t="s">
        <v>498</v>
      </c>
      <c r="H259" t="s">
        <v>3017</v>
      </c>
      <c r="I259">
        <v>4033</v>
      </c>
      <c r="J259" t="s">
        <v>498</v>
      </c>
    </row>
    <row r="260" spans="1:10">
      <c r="A260" t="s">
        <v>889</v>
      </c>
      <c r="B260" t="s">
        <v>890</v>
      </c>
      <c r="C260" t="s">
        <v>1452</v>
      </c>
      <c r="D260" t="s">
        <v>1390</v>
      </c>
      <c r="E260">
        <v>40982</v>
      </c>
      <c r="F260" t="s">
        <v>498</v>
      </c>
      <c r="G260" t="s">
        <v>498</v>
      </c>
      <c r="H260" t="s">
        <v>758</v>
      </c>
      <c r="I260">
        <v>4035</v>
      </c>
      <c r="J260" t="s">
        <v>498</v>
      </c>
    </row>
    <row r="261" spans="1:10">
      <c r="A261" t="s">
        <v>2666</v>
      </c>
      <c r="B261" t="s">
        <v>118</v>
      </c>
      <c r="C261" t="s">
        <v>3023</v>
      </c>
      <c r="D261" t="s">
        <v>969</v>
      </c>
      <c r="E261">
        <v>41015</v>
      </c>
      <c r="F261" t="s">
        <v>498</v>
      </c>
      <c r="G261" t="s">
        <v>498</v>
      </c>
      <c r="H261" t="s">
        <v>2988</v>
      </c>
      <c r="I261">
        <v>4033</v>
      </c>
      <c r="J261" t="s">
        <v>498</v>
      </c>
    </row>
    <row r="262" spans="1:10">
      <c r="A262" t="s">
        <v>2669</v>
      </c>
      <c r="B262" t="s">
        <v>118</v>
      </c>
      <c r="C262" t="s">
        <v>3024</v>
      </c>
      <c r="D262" t="s">
        <v>969</v>
      </c>
      <c r="E262">
        <v>41019</v>
      </c>
      <c r="F262" t="s">
        <v>498</v>
      </c>
      <c r="G262" t="s">
        <v>498</v>
      </c>
      <c r="H262" t="s">
        <v>2988</v>
      </c>
      <c r="I262">
        <v>4033</v>
      </c>
      <c r="J262" t="s">
        <v>498</v>
      </c>
    </row>
    <row r="263" spans="1:10">
      <c r="A263" t="s">
        <v>2671</v>
      </c>
      <c r="B263" t="s">
        <v>118</v>
      </c>
      <c r="C263" t="s">
        <v>3025</v>
      </c>
      <c r="D263" t="s">
        <v>969</v>
      </c>
      <c r="E263">
        <v>41017</v>
      </c>
      <c r="F263" t="s">
        <v>498</v>
      </c>
      <c r="G263" t="s">
        <v>498</v>
      </c>
      <c r="H263" t="s">
        <v>2988</v>
      </c>
      <c r="I263">
        <v>4033</v>
      </c>
      <c r="J263" t="s">
        <v>498</v>
      </c>
    </row>
    <row r="264" spans="1:10" ht="30">
      <c r="A264">
        <v>3267</v>
      </c>
      <c r="B264" t="s">
        <v>2704</v>
      </c>
      <c r="C264" t="s">
        <v>2706</v>
      </c>
      <c r="D264" t="s">
        <v>1394</v>
      </c>
      <c r="E264" t="s">
        <v>503</v>
      </c>
      <c r="F264" t="s">
        <v>687</v>
      </c>
      <c r="G264" t="s">
        <v>676</v>
      </c>
      <c r="H264" s="86" t="s">
        <v>3234</v>
      </c>
      <c r="I264" s="86" t="s">
        <v>3234</v>
      </c>
      <c r="J264" t="s">
        <v>687</v>
      </c>
    </row>
    <row r="265" spans="1:10" ht="30">
      <c r="A265">
        <v>3268</v>
      </c>
      <c r="B265" t="s">
        <v>2708</v>
      </c>
      <c r="C265" t="s">
        <v>3026</v>
      </c>
      <c r="D265" t="s">
        <v>980</v>
      </c>
      <c r="E265" t="s">
        <v>503</v>
      </c>
      <c r="F265" t="s">
        <v>687</v>
      </c>
      <c r="G265" t="s">
        <v>676</v>
      </c>
      <c r="H265" s="86" t="s">
        <v>3234</v>
      </c>
      <c r="I265" s="86" t="s">
        <v>3234</v>
      </c>
      <c r="J265" t="s">
        <v>687</v>
      </c>
    </row>
    <row r="266" spans="1:10" ht="30">
      <c r="A266">
        <v>3269</v>
      </c>
      <c r="B266" t="s">
        <v>2710</v>
      </c>
      <c r="C266" t="s">
        <v>3027</v>
      </c>
      <c r="D266" t="s">
        <v>1387</v>
      </c>
      <c r="E266" t="s">
        <v>503</v>
      </c>
      <c r="F266" t="s">
        <v>687</v>
      </c>
      <c r="G266" t="s">
        <v>676</v>
      </c>
      <c r="H266" s="86" t="s">
        <v>3234</v>
      </c>
      <c r="I266" s="86" t="s">
        <v>3234</v>
      </c>
      <c r="J266" t="s">
        <v>687</v>
      </c>
    </row>
    <row r="267" spans="1:10">
      <c r="A267" t="s">
        <v>2672</v>
      </c>
      <c r="B267" t="s">
        <v>118</v>
      </c>
      <c r="C267" t="s">
        <v>3028</v>
      </c>
      <c r="D267" t="s">
        <v>969</v>
      </c>
      <c r="E267">
        <v>41015</v>
      </c>
      <c r="F267" t="s">
        <v>498</v>
      </c>
      <c r="G267" t="s">
        <v>498</v>
      </c>
      <c r="H267" t="s">
        <v>2988</v>
      </c>
      <c r="I267">
        <v>4033</v>
      </c>
      <c r="J267" t="s">
        <v>498</v>
      </c>
    </row>
    <row r="268" spans="1:10">
      <c r="A268" t="s">
        <v>2673</v>
      </c>
      <c r="B268" t="s">
        <v>118</v>
      </c>
      <c r="C268" t="s">
        <v>3029</v>
      </c>
      <c r="D268" t="s">
        <v>969</v>
      </c>
      <c r="E268">
        <v>41018</v>
      </c>
      <c r="F268" t="s">
        <v>498</v>
      </c>
      <c r="G268" t="s">
        <v>498</v>
      </c>
      <c r="H268" t="s">
        <v>2988</v>
      </c>
      <c r="I268">
        <v>4033</v>
      </c>
      <c r="J268" t="s">
        <v>498</v>
      </c>
    </row>
    <row r="269" spans="1:10">
      <c r="A269" t="s">
        <v>2675</v>
      </c>
      <c r="B269" t="s">
        <v>118</v>
      </c>
      <c r="C269" t="s">
        <v>3030</v>
      </c>
      <c r="D269" t="s">
        <v>969</v>
      </c>
      <c r="E269">
        <v>41015</v>
      </c>
      <c r="F269" t="s">
        <v>498</v>
      </c>
      <c r="G269" t="s">
        <v>498</v>
      </c>
      <c r="H269" t="s">
        <v>2988</v>
      </c>
      <c r="I269">
        <v>4033</v>
      </c>
      <c r="J269" t="s">
        <v>498</v>
      </c>
    </row>
    <row r="270" spans="1:10">
      <c r="A270" t="s">
        <v>3031</v>
      </c>
      <c r="B270" t="s">
        <v>2700</v>
      </c>
      <c r="C270" t="s">
        <v>2702</v>
      </c>
      <c r="D270" t="s">
        <v>980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2741</v>
      </c>
      <c r="C271" t="s">
        <v>3032</v>
      </c>
      <c r="D271" t="s">
        <v>1390</v>
      </c>
      <c r="E271" t="s">
        <v>503</v>
      </c>
      <c r="F271" t="s">
        <v>687</v>
      </c>
      <c r="G271" t="s">
        <v>676</v>
      </c>
      <c r="H271" s="86" t="s">
        <v>3234</v>
      </c>
      <c r="I271" s="86" t="s">
        <v>3234</v>
      </c>
      <c r="J271" t="s">
        <v>687</v>
      </c>
    </row>
    <row r="272" spans="1:10" ht="30">
      <c r="A272" t="s">
        <v>2529</v>
      </c>
      <c r="B272" t="s">
        <v>3033</v>
      </c>
      <c r="C272" t="s">
        <v>3034</v>
      </c>
      <c r="D272" t="s">
        <v>989</v>
      </c>
      <c r="E272">
        <v>41016</v>
      </c>
      <c r="F272" t="s">
        <v>498</v>
      </c>
      <c r="G272" t="s">
        <v>498</v>
      </c>
      <c r="H272" s="86" t="s">
        <v>3234</v>
      </c>
      <c r="I272" s="86" t="s">
        <v>3234</v>
      </c>
      <c r="J272" t="s">
        <v>498</v>
      </c>
    </row>
    <row r="273" spans="1:10">
      <c r="A273" t="s">
        <v>3035</v>
      </c>
      <c r="B273" t="s">
        <v>2781</v>
      </c>
      <c r="C273" t="s">
        <v>2783</v>
      </c>
      <c r="D273" t="s">
        <v>1394</v>
      </c>
      <c r="E273">
        <v>41036</v>
      </c>
      <c r="F273" t="s">
        <v>498</v>
      </c>
      <c r="G273" t="s">
        <v>498</v>
      </c>
      <c r="H273" t="s">
        <v>2992</v>
      </c>
      <c r="I273">
        <v>4033</v>
      </c>
      <c r="J273" t="s">
        <v>498</v>
      </c>
    </row>
    <row r="274" spans="1:10">
      <c r="A274" t="s">
        <v>3036</v>
      </c>
      <c r="B274" t="s">
        <v>2785</v>
      </c>
      <c r="C274" t="s">
        <v>2787</v>
      </c>
      <c r="D274" t="s">
        <v>980</v>
      </c>
      <c r="E274" t="s">
        <v>503</v>
      </c>
      <c r="F274" t="s">
        <v>687</v>
      </c>
      <c r="G274" t="s">
        <v>676</v>
      </c>
      <c r="H274" t="s">
        <v>316</v>
      </c>
      <c r="I274">
        <v>4033</v>
      </c>
      <c r="J274" t="s">
        <v>687</v>
      </c>
    </row>
    <row r="275" spans="1:10" ht="30">
      <c r="A275" t="s">
        <v>3037</v>
      </c>
      <c r="B275" t="s">
        <v>1802</v>
      </c>
      <c r="C275" t="s">
        <v>2790</v>
      </c>
      <c r="D275" t="s">
        <v>1431</v>
      </c>
      <c r="E275" t="s">
        <v>503</v>
      </c>
      <c r="F275" t="s">
        <v>687</v>
      </c>
      <c r="G275" t="s">
        <v>676</v>
      </c>
      <c r="H275" s="86" t="s">
        <v>3234</v>
      </c>
      <c r="I275">
        <v>4033</v>
      </c>
      <c r="J275" t="s">
        <v>687</v>
      </c>
    </row>
    <row r="276" spans="1:10" ht="30">
      <c r="A276" t="s">
        <v>3038</v>
      </c>
      <c r="B276" t="s">
        <v>2792</v>
      </c>
      <c r="C276" t="s">
        <v>2794</v>
      </c>
      <c r="D276" t="s">
        <v>1394</v>
      </c>
      <c r="E276" t="s">
        <v>503</v>
      </c>
      <c r="F276" t="s">
        <v>687</v>
      </c>
      <c r="G276" t="s">
        <v>676</v>
      </c>
      <c r="H276" s="86" t="s">
        <v>3234</v>
      </c>
      <c r="I276">
        <v>4033</v>
      </c>
      <c r="J276" t="s">
        <v>687</v>
      </c>
    </row>
    <row r="277" spans="1:10" ht="30">
      <c r="A277" t="s">
        <v>3039</v>
      </c>
      <c r="B277" t="s">
        <v>2796</v>
      </c>
      <c r="C277" t="s">
        <v>2798</v>
      </c>
      <c r="D277" t="s">
        <v>987</v>
      </c>
      <c r="E277">
        <v>41033</v>
      </c>
      <c r="F277" s="61" t="s">
        <v>685</v>
      </c>
      <c r="G277" s="61" t="s">
        <v>685</v>
      </c>
      <c r="H277" t="s">
        <v>2988</v>
      </c>
      <c r="I277">
        <v>4033</v>
      </c>
      <c r="J277" s="86" t="s">
        <v>3234</v>
      </c>
    </row>
    <row r="278" spans="1:10">
      <c r="A278" t="s">
        <v>3040</v>
      </c>
      <c r="B278" t="s">
        <v>2800</v>
      </c>
      <c r="C278" t="s">
        <v>2802</v>
      </c>
      <c r="D278" t="s">
        <v>1387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3041</v>
      </c>
      <c r="B279" t="s">
        <v>2804</v>
      </c>
      <c r="C279" t="s">
        <v>2806</v>
      </c>
      <c r="D279" t="s">
        <v>1394</v>
      </c>
      <c r="E279">
        <v>41032</v>
      </c>
      <c r="F279" t="s">
        <v>498</v>
      </c>
      <c r="G279" t="s">
        <v>498</v>
      </c>
      <c r="H279" t="s">
        <v>2992</v>
      </c>
      <c r="I279">
        <v>4033</v>
      </c>
      <c r="J279" t="s">
        <v>498</v>
      </c>
    </row>
    <row r="280" spans="1:10" ht="30">
      <c r="A280" t="s">
        <v>3042</v>
      </c>
      <c r="B280" t="s">
        <v>2808</v>
      </c>
      <c r="C280" t="s">
        <v>2810</v>
      </c>
      <c r="D280" t="s">
        <v>1378</v>
      </c>
      <c r="E280" t="s">
        <v>503</v>
      </c>
      <c r="F280" t="s">
        <v>687</v>
      </c>
      <c r="G280" t="s">
        <v>676</v>
      </c>
      <c r="H280" s="86" t="s">
        <v>3234</v>
      </c>
      <c r="I280">
        <v>4033</v>
      </c>
      <c r="J280" t="s">
        <v>687</v>
      </c>
    </row>
    <row r="281" spans="1:10" ht="30">
      <c r="A281" t="s">
        <v>3043</v>
      </c>
      <c r="B281" t="s">
        <v>2812</v>
      </c>
      <c r="C281" t="s">
        <v>2814</v>
      </c>
      <c r="D281" t="s">
        <v>1387</v>
      </c>
      <c r="E281" t="s">
        <v>503</v>
      </c>
      <c r="F281" t="s">
        <v>687</v>
      </c>
      <c r="G281" t="s">
        <v>676</v>
      </c>
      <c r="H281" s="86" t="s">
        <v>3234</v>
      </c>
      <c r="I281">
        <v>4033</v>
      </c>
      <c r="J281" t="s">
        <v>687</v>
      </c>
    </row>
    <row r="282" spans="1:10" ht="30">
      <c r="A282" t="s">
        <v>3044</v>
      </c>
      <c r="B282" t="s">
        <v>2816</v>
      </c>
      <c r="C282" t="s">
        <v>2818</v>
      </c>
      <c r="D282" t="s">
        <v>1387</v>
      </c>
      <c r="E282" t="s">
        <v>503</v>
      </c>
      <c r="F282" t="s">
        <v>687</v>
      </c>
      <c r="G282" t="s">
        <v>676</v>
      </c>
      <c r="H282" s="86" t="s">
        <v>3234</v>
      </c>
      <c r="I282">
        <v>4033</v>
      </c>
      <c r="J282" t="s">
        <v>687</v>
      </c>
    </row>
    <row r="283" spans="1:10" ht="30">
      <c r="A283" t="s">
        <v>3045</v>
      </c>
      <c r="B283" t="s">
        <v>2847</v>
      </c>
      <c r="C283" t="s">
        <v>2849</v>
      </c>
      <c r="D283" t="s">
        <v>985</v>
      </c>
      <c r="E283" t="s">
        <v>503</v>
      </c>
      <c r="F283" t="s">
        <v>687</v>
      </c>
      <c r="G283" t="s">
        <v>676</v>
      </c>
      <c r="H283" s="86" t="s">
        <v>3234</v>
      </c>
      <c r="I283">
        <v>4035</v>
      </c>
      <c r="J283" t="s">
        <v>687</v>
      </c>
    </row>
    <row r="284" spans="1:10" ht="30">
      <c r="A284" t="s">
        <v>3046</v>
      </c>
      <c r="B284" t="s">
        <v>2851</v>
      </c>
      <c r="C284" t="s">
        <v>2853</v>
      </c>
      <c r="D284" t="s">
        <v>985</v>
      </c>
      <c r="E284" t="s">
        <v>3236</v>
      </c>
      <c r="F284" s="86" t="s">
        <v>3234</v>
      </c>
      <c r="G284" s="86" t="s">
        <v>3234</v>
      </c>
      <c r="H284" t="s">
        <v>2992</v>
      </c>
      <c r="I284">
        <v>4035</v>
      </c>
      <c r="J284" s="86" t="s">
        <v>3234</v>
      </c>
    </row>
    <row r="285" spans="1:10" ht="30">
      <c r="A285" t="s">
        <v>3047</v>
      </c>
      <c r="B285" t="s">
        <v>2855</v>
      </c>
      <c r="C285" t="s">
        <v>3048</v>
      </c>
      <c r="D285" t="s">
        <v>1387</v>
      </c>
      <c r="E285">
        <v>41036</v>
      </c>
      <c r="F285" s="61" t="s">
        <v>685</v>
      </c>
      <c r="G285" s="61" t="s">
        <v>489</v>
      </c>
      <c r="H285" t="s">
        <v>2988</v>
      </c>
      <c r="I285">
        <v>4033</v>
      </c>
      <c r="J285" s="86" t="s">
        <v>3234</v>
      </c>
    </row>
    <row r="286" spans="1:10">
      <c r="A286" t="s">
        <v>3049</v>
      </c>
      <c r="B286" t="s">
        <v>2859</v>
      </c>
      <c r="C286" t="s">
        <v>2861</v>
      </c>
      <c r="D286" t="s">
        <v>989</v>
      </c>
      <c r="E286">
        <v>41023</v>
      </c>
      <c r="F286" t="s">
        <v>498</v>
      </c>
      <c r="G286" t="s">
        <v>498</v>
      </c>
      <c r="H286" t="s">
        <v>2988</v>
      </c>
      <c r="I286">
        <v>4033</v>
      </c>
      <c r="J286" t="s">
        <v>498</v>
      </c>
    </row>
    <row r="287" spans="1:10" ht="30">
      <c r="A287" t="s">
        <v>3129</v>
      </c>
      <c r="B287" t="s">
        <v>2887</v>
      </c>
      <c r="C287" t="s">
        <v>2889</v>
      </c>
      <c r="D287" t="s">
        <v>969</v>
      </c>
      <c r="E287" t="s">
        <v>503</v>
      </c>
      <c r="F287" t="s">
        <v>687</v>
      </c>
      <c r="G287" t="s">
        <v>676</v>
      </c>
      <c r="H287" s="86" t="s">
        <v>3234</v>
      </c>
      <c r="I287">
        <v>4033</v>
      </c>
      <c r="J287" t="s">
        <v>687</v>
      </c>
    </row>
    <row r="288" spans="1:10" ht="30">
      <c r="A288" t="s">
        <v>3130</v>
      </c>
      <c r="B288" t="s">
        <v>2891</v>
      </c>
      <c r="C288" t="s">
        <v>2893</v>
      </c>
      <c r="D288" t="s">
        <v>1390</v>
      </c>
      <c r="E288" t="s">
        <v>503</v>
      </c>
      <c r="F288" t="s">
        <v>687</v>
      </c>
      <c r="G288" t="s">
        <v>676</v>
      </c>
      <c r="H288" s="86" t="s">
        <v>3234</v>
      </c>
      <c r="I288">
        <v>4035</v>
      </c>
      <c r="J288" t="s">
        <v>687</v>
      </c>
    </row>
    <row r="289" spans="1:10">
      <c r="A289" t="s">
        <v>3131</v>
      </c>
      <c r="B289" t="s">
        <v>2883</v>
      </c>
      <c r="C289" t="s">
        <v>2885</v>
      </c>
      <c r="D289" t="s">
        <v>1387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3132</v>
      </c>
      <c r="B290" t="s">
        <v>2895</v>
      </c>
      <c r="C290" t="s">
        <v>2897</v>
      </c>
      <c r="D290" t="s">
        <v>1391</v>
      </c>
      <c r="E290">
        <v>41032</v>
      </c>
      <c r="F290" s="61" t="s">
        <v>498</v>
      </c>
      <c r="G290" s="61" t="s">
        <v>498</v>
      </c>
      <c r="H290" t="s">
        <v>2996</v>
      </c>
      <c r="I290">
        <v>4035</v>
      </c>
      <c r="J290" s="61" t="s">
        <v>498</v>
      </c>
    </row>
    <row r="291" spans="1:10" ht="30">
      <c r="A291" t="s">
        <v>3133</v>
      </c>
      <c r="B291" t="s">
        <v>2899</v>
      </c>
      <c r="C291" t="s">
        <v>2901</v>
      </c>
      <c r="D291" t="s">
        <v>983</v>
      </c>
      <c r="E291" t="s">
        <v>503</v>
      </c>
      <c r="F291" t="s">
        <v>687</v>
      </c>
      <c r="G291" t="s">
        <v>676</v>
      </c>
      <c r="H291" s="86" t="s">
        <v>3234</v>
      </c>
      <c r="I291">
        <v>4033</v>
      </c>
      <c r="J291" t="s">
        <v>687</v>
      </c>
    </row>
    <row r="292" spans="1:10">
      <c r="A292" t="s">
        <v>3134</v>
      </c>
      <c r="B292" t="s">
        <v>2903</v>
      </c>
      <c r="C292" t="s">
        <v>2905</v>
      </c>
      <c r="D292" t="s">
        <v>987</v>
      </c>
      <c r="E292">
        <v>41032</v>
      </c>
      <c r="F292" s="61" t="s">
        <v>498</v>
      </c>
      <c r="G292" s="61" t="s">
        <v>498</v>
      </c>
      <c r="H292" t="s">
        <v>2988</v>
      </c>
      <c r="I292">
        <v>4033</v>
      </c>
      <c r="J292" s="61" t="s">
        <v>498</v>
      </c>
    </row>
    <row r="293" spans="1:10">
      <c r="A293" t="s">
        <v>3135</v>
      </c>
      <c r="B293" t="s">
        <v>2907</v>
      </c>
      <c r="C293" t="s">
        <v>2909</v>
      </c>
      <c r="D293" t="s">
        <v>989</v>
      </c>
      <c r="E293">
        <v>41031</v>
      </c>
      <c r="F293" t="s">
        <v>498</v>
      </c>
      <c r="G293" t="s">
        <v>498</v>
      </c>
      <c r="H293" t="s">
        <v>2988</v>
      </c>
      <c r="I293">
        <v>4033</v>
      </c>
      <c r="J293" t="s">
        <v>498</v>
      </c>
    </row>
    <row r="294" spans="1:10" ht="30">
      <c r="A294" t="s">
        <v>3136</v>
      </c>
      <c r="B294" t="s">
        <v>2911</v>
      </c>
      <c r="C294" t="s">
        <v>2913</v>
      </c>
      <c r="D294" t="s">
        <v>164</v>
      </c>
      <c r="E294" t="s">
        <v>503</v>
      </c>
      <c r="F294" t="s">
        <v>687</v>
      </c>
      <c r="G294" t="s">
        <v>676</v>
      </c>
      <c r="H294" s="86" t="s">
        <v>3234</v>
      </c>
      <c r="I294">
        <v>4035</v>
      </c>
      <c r="J294" t="s">
        <v>687</v>
      </c>
    </row>
    <row r="295" spans="1:10" ht="30">
      <c r="A295" t="s">
        <v>3137</v>
      </c>
      <c r="B295" t="s">
        <v>2942</v>
      </c>
      <c r="C295" t="s">
        <v>2944</v>
      </c>
      <c r="D295" t="s">
        <v>1394</v>
      </c>
      <c r="E295" t="s">
        <v>503</v>
      </c>
      <c r="F295" t="s">
        <v>687</v>
      </c>
      <c r="G295" t="s">
        <v>676</v>
      </c>
      <c r="H295" s="86" t="s">
        <v>3234</v>
      </c>
      <c r="I295">
        <v>4033</v>
      </c>
      <c r="J295" t="s">
        <v>687</v>
      </c>
    </row>
    <row r="296" spans="1:10" ht="30">
      <c r="A296" t="s">
        <v>3138</v>
      </c>
      <c r="B296" t="s">
        <v>2946</v>
      </c>
      <c r="C296" t="s">
        <v>2948</v>
      </c>
      <c r="D296" t="s">
        <v>989</v>
      </c>
      <c r="E296" t="s">
        <v>503</v>
      </c>
      <c r="F296" t="s">
        <v>687</v>
      </c>
      <c r="G296" t="s">
        <v>676</v>
      </c>
      <c r="H296" s="86" t="s">
        <v>3234</v>
      </c>
      <c r="I296">
        <v>4033</v>
      </c>
      <c r="J296" t="s">
        <v>687</v>
      </c>
    </row>
    <row r="297" spans="1:10" ht="30">
      <c r="A297" t="s">
        <v>3139</v>
      </c>
      <c r="B297" t="s">
        <v>2950</v>
      </c>
      <c r="C297" t="s">
        <v>2952</v>
      </c>
      <c r="D297" t="s">
        <v>1390</v>
      </c>
      <c r="E297" t="s">
        <v>503</v>
      </c>
      <c r="F297" t="s">
        <v>687</v>
      </c>
      <c r="G297" t="s">
        <v>676</v>
      </c>
      <c r="H297" s="86" t="s">
        <v>3234</v>
      </c>
      <c r="I297">
        <v>4035</v>
      </c>
      <c r="J297" t="s">
        <v>687</v>
      </c>
    </row>
    <row r="298" spans="1:10" ht="30">
      <c r="A298" t="s">
        <v>3140</v>
      </c>
      <c r="B298" t="s">
        <v>2954</v>
      </c>
      <c r="C298" t="s">
        <v>2956</v>
      </c>
      <c r="D298" t="s">
        <v>1391</v>
      </c>
      <c r="E298">
        <v>41033</v>
      </c>
      <c r="F298" s="61" t="s">
        <v>685</v>
      </c>
      <c r="G298" s="61" t="s">
        <v>685</v>
      </c>
      <c r="H298" t="s">
        <v>2996</v>
      </c>
      <c r="I298">
        <v>4035</v>
      </c>
      <c r="J298" s="86" t="s">
        <v>3234</v>
      </c>
    </row>
    <row r="299" spans="1:10">
      <c r="A299" t="s">
        <v>3141</v>
      </c>
      <c r="B299" t="s">
        <v>2958</v>
      </c>
      <c r="C299" t="s">
        <v>2960</v>
      </c>
      <c r="D299" t="s">
        <v>1390</v>
      </c>
      <c r="E299">
        <v>41038</v>
      </c>
      <c r="F299" t="s">
        <v>685</v>
      </c>
      <c r="G299" t="s">
        <v>489</v>
      </c>
      <c r="H299" t="s">
        <v>2992</v>
      </c>
      <c r="I299">
        <v>4035</v>
      </c>
      <c r="J299" t="s">
        <v>685</v>
      </c>
    </row>
    <row r="300" spans="1:10">
      <c r="A300" t="s">
        <v>3142</v>
      </c>
      <c r="B300" t="s">
        <v>2958</v>
      </c>
      <c r="C300" t="s">
        <v>2963</v>
      </c>
      <c r="D300" t="s">
        <v>1390</v>
      </c>
      <c r="E300">
        <v>41038</v>
      </c>
      <c r="F300" t="s">
        <v>685</v>
      </c>
      <c r="G300" t="s">
        <v>489</v>
      </c>
      <c r="H300" t="s">
        <v>2992</v>
      </c>
      <c r="I300">
        <v>4035</v>
      </c>
      <c r="J300" t="s">
        <v>685</v>
      </c>
    </row>
    <row r="301" spans="1:10" ht="30">
      <c r="A301" t="s">
        <v>3143</v>
      </c>
      <c r="B301" t="s">
        <v>2958</v>
      </c>
      <c r="C301" t="s">
        <v>2966</v>
      </c>
      <c r="D301" t="s">
        <v>1390</v>
      </c>
      <c r="E301" s="86" t="s">
        <v>3234</v>
      </c>
      <c r="F301" t="s">
        <v>687</v>
      </c>
      <c r="G301" t="s">
        <v>676</v>
      </c>
      <c r="H301" t="s">
        <v>2992</v>
      </c>
      <c r="I301">
        <v>4035</v>
      </c>
      <c r="J301" s="86" t="s">
        <v>3234</v>
      </c>
    </row>
    <row r="302" spans="1:10" ht="30">
      <c r="A302" t="s">
        <v>3144</v>
      </c>
      <c r="B302" t="s">
        <v>2958</v>
      </c>
      <c r="C302" t="s">
        <v>2968</v>
      </c>
      <c r="D302" t="s">
        <v>1390</v>
      </c>
      <c r="E302">
        <v>41039</v>
      </c>
      <c r="F302" t="s">
        <v>685</v>
      </c>
      <c r="G302" t="s">
        <v>685</v>
      </c>
      <c r="H302" t="s">
        <v>2992</v>
      </c>
      <c r="I302">
        <v>4035</v>
      </c>
      <c r="J302" s="86" t="s">
        <v>3234</v>
      </c>
    </row>
    <row r="303" spans="1:10">
      <c r="A303" t="s">
        <v>3145</v>
      </c>
      <c r="B303" t="s">
        <v>2958</v>
      </c>
      <c r="C303" t="s">
        <v>2970</v>
      </c>
      <c r="D303" t="s">
        <v>1390</v>
      </c>
      <c r="E303">
        <v>41038</v>
      </c>
      <c r="F303" t="s">
        <v>685</v>
      </c>
      <c r="G303" t="s">
        <v>489</v>
      </c>
      <c r="H303" t="s">
        <v>2992</v>
      </c>
      <c r="I303">
        <v>4035</v>
      </c>
      <c r="J303" t="s">
        <v>685</v>
      </c>
    </row>
    <row r="304" spans="1:10" ht="30">
      <c r="A304" t="s">
        <v>3146</v>
      </c>
      <c r="B304" t="s">
        <v>2741</v>
      </c>
      <c r="C304" t="s">
        <v>2972</v>
      </c>
      <c r="D304" t="s">
        <v>1390</v>
      </c>
      <c r="E304" s="61">
        <v>41039</v>
      </c>
      <c r="F304" s="61" t="s">
        <v>685</v>
      </c>
      <c r="G304" s="61" t="s">
        <v>685</v>
      </c>
      <c r="H304" t="s">
        <v>2992</v>
      </c>
      <c r="I304">
        <v>4035</v>
      </c>
      <c r="J304" s="86" t="s">
        <v>3234</v>
      </c>
    </row>
    <row r="305" spans="1:10" ht="30">
      <c r="A305" t="s">
        <v>3147</v>
      </c>
      <c r="B305" t="s">
        <v>2741</v>
      </c>
      <c r="C305" t="s">
        <v>2975</v>
      </c>
      <c r="D305" t="s">
        <v>1390</v>
      </c>
      <c r="E305" s="61">
        <v>41039</v>
      </c>
      <c r="F305" s="61" t="s">
        <v>685</v>
      </c>
      <c r="G305" s="61" t="s">
        <v>685</v>
      </c>
      <c r="H305" t="s">
        <v>2992</v>
      </c>
      <c r="I305">
        <v>4035</v>
      </c>
      <c r="J305" s="86" t="s">
        <v>3234</v>
      </c>
    </row>
    <row r="306" spans="1:10" ht="30">
      <c r="A306" t="s">
        <v>3148</v>
      </c>
      <c r="B306" t="s">
        <v>2741</v>
      </c>
      <c r="C306" t="s">
        <v>2978</v>
      </c>
      <c r="D306" t="s">
        <v>1390</v>
      </c>
      <c r="E306" s="61">
        <v>41040</v>
      </c>
      <c r="F306" s="61" t="s">
        <v>685</v>
      </c>
      <c r="G306" s="61" t="s">
        <v>685</v>
      </c>
      <c r="H306" t="s">
        <v>2992</v>
      </c>
      <c r="I306">
        <v>4035</v>
      </c>
      <c r="J306" s="86" t="s">
        <v>3234</v>
      </c>
    </row>
    <row r="307" spans="1:10" ht="30">
      <c r="A307" t="s">
        <v>3149</v>
      </c>
      <c r="B307" t="s">
        <v>190</v>
      </c>
      <c r="C307" t="s">
        <v>2981</v>
      </c>
      <c r="D307" t="s">
        <v>1390</v>
      </c>
      <c r="E307" s="61">
        <v>41043</v>
      </c>
      <c r="F307" s="61" t="s">
        <v>685</v>
      </c>
      <c r="G307" s="61" t="s">
        <v>685</v>
      </c>
      <c r="H307" t="s">
        <v>2992</v>
      </c>
      <c r="I307">
        <v>4035</v>
      </c>
      <c r="J307" s="86" t="s">
        <v>3234</v>
      </c>
    </row>
    <row r="308" spans="1:10" ht="30">
      <c r="A308" t="s">
        <v>3150</v>
      </c>
      <c r="B308" t="s">
        <v>190</v>
      </c>
      <c r="C308" t="s">
        <v>2984</v>
      </c>
      <c r="D308" t="s">
        <v>1390</v>
      </c>
      <c r="E308" s="61">
        <v>41043</v>
      </c>
      <c r="F308" s="61" t="s">
        <v>685</v>
      </c>
      <c r="G308" s="61" t="s">
        <v>685</v>
      </c>
      <c r="H308" t="s">
        <v>2992</v>
      </c>
      <c r="I308">
        <v>4035</v>
      </c>
      <c r="J308" s="86" t="s">
        <v>3234</v>
      </c>
    </row>
    <row r="309" spans="1:10" ht="30">
      <c r="A309" t="s">
        <v>3151</v>
      </c>
      <c r="B309" t="s">
        <v>3104</v>
      </c>
      <c r="C309" t="s">
        <v>3152</v>
      </c>
      <c r="D309" t="s">
        <v>1431</v>
      </c>
      <c r="E309" s="61">
        <v>41038</v>
      </c>
      <c r="F309" s="61" t="s">
        <v>685</v>
      </c>
      <c r="G309" s="61" t="s">
        <v>685</v>
      </c>
      <c r="H309" t="s">
        <v>2988</v>
      </c>
      <c r="I309">
        <v>4033</v>
      </c>
      <c r="J309" s="86" t="s">
        <v>3234</v>
      </c>
    </row>
    <row r="310" spans="1:10" ht="30">
      <c r="A310" t="s">
        <v>3153</v>
      </c>
      <c r="B310" t="s">
        <v>3104</v>
      </c>
      <c r="C310" t="s">
        <v>3109</v>
      </c>
      <c r="D310" t="s">
        <v>1431</v>
      </c>
      <c r="E310" s="61">
        <v>41039</v>
      </c>
      <c r="F310" s="61" t="s">
        <v>685</v>
      </c>
      <c r="G310" s="61" t="s">
        <v>685</v>
      </c>
      <c r="H310" t="s">
        <v>2988</v>
      </c>
      <c r="I310">
        <v>4033</v>
      </c>
      <c r="J310" s="86" t="s">
        <v>3234</v>
      </c>
    </row>
    <row r="311" spans="1:10" ht="30">
      <c r="A311" t="s">
        <v>3154</v>
      </c>
      <c r="B311" t="s">
        <v>3104</v>
      </c>
      <c r="C311" t="s">
        <v>3126</v>
      </c>
      <c r="D311" t="s">
        <v>1431</v>
      </c>
      <c r="E311" s="61">
        <v>41040</v>
      </c>
      <c r="F311" s="61" t="s">
        <v>685</v>
      </c>
      <c r="G311" s="61" t="s">
        <v>685</v>
      </c>
      <c r="H311" t="s">
        <v>2988</v>
      </c>
      <c r="I311">
        <v>4033</v>
      </c>
      <c r="J311" s="86" t="s">
        <v>3234</v>
      </c>
    </row>
    <row r="312" spans="1:10" ht="30">
      <c r="A312" t="s">
        <v>3155</v>
      </c>
      <c r="B312" t="s">
        <v>3111</v>
      </c>
      <c r="C312" t="s">
        <v>3113</v>
      </c>
      <c r="D312" t="s">
        <v>1431</v>
      </c>
      <c r="E312" s="61">
        <v>41038</v>
      </c>
      <c r="F312" s="61" t="s">
        <v>685</v>
      </c>
      <c r="G312" s="61" t="s">
        <v>685</v>
      </c>
      <c r="H312" t="s">
        <v>2988</v>
      </c>
      <c r="I312">
        <v>4033</v>
      </c>
      <c r="J312" s="86" t="s">
        <v>3234</v>
      </c>
    </row>
    <row r="313" spans="1:10" ht="30">
      <c r="A313" t="s">
        <v>3156</v>
      </c>
      <c r="B313" t="s">
        <v>3111</v>
      </c>
      <c r="C313" t="s">
        <v>3116</v>
      </c>
      <c r="D313" t="s">
        <v>1431</v>
      </c>
      <c r="E313" s="61">
        <v>41039</v>
      </c>
      <c r="F313" s="61" t="s">
        <v>685</v>
      </c>
      <c r="G313" s="61" t="s">
        <v>685</v>
      </c>
      <c r="H313" t="s">
        <v>2988</v>
      </c>
      <c r="I313">
        <v>4033</v>
      </c>
      <c r="J313" s="86" t="s">
        <v>3234</v>
      </c>
    </row>
    <row r="314" spans="1:10" ht="30">
      <c r="A314" t="s">
        <v>3157</v>
      </c>
      <c r="B314" t="s">
        <v>3118</v>
      </c>
      <c r="C314" t="s">
        <v>3120</v>
      </c>
      <c r="D314" t="s">
        <v>1431</v>
      </c>
      <c r="E314" s="61">
        <v>41040</v>
      </c>
      <c r="F314" s="61" t="s">
        <v>685</v>
      </c>
      <c r="G314" s="61" t="s">
        <v>685</v>
      </c>
      <c r="H314" t="s">
        <v>2988</v>
      </c>
      <c r="I314">
        <v>4033</v>
      </c>
      <c r="J314" s="86" t="s">
        <v>3234</v>
      </c>
    </row>
    <row r="315" spans="1:10" ht="30">
      <c r="A315" t="s">
        <v>3158</v>
      </c>
      <c r="B315" t="s">
        <v>3118</v>
      </c>
      <c r="C315" t="s">
        <v>3123</v>
      </c>
      <c r="D315" t="s">
        <v>1431</v>
      </c>
      <c r="E315" s="86" t="s">
        <v>3234</v>
      </c>
      <c r="F315" t="s">
        <v>687</v>
      </c>
      <c r="G315" t="s">
        <v>676</v>
      </c>
      <c r="H315" t="s">
        <v>2988</v>
      </c>
      <c r="I315">
        <v>4033</v>
      </c>
      <c r="J315" t="s">
        <v>687</v>
      </c>
    </row>
    <row r="316" spans="1:10">
      <c r="A316" s="61" t="s">
        <v>3212</v>
      </c>
      <c r="B316" s="61" t="s">
        <v>3072</v>
      </c>
      <c r="C316" s="61" t="s">
        <v>3074</v>
      </c>
      <c r="D316" s="61" t="s">
        <v>985</v>
      </c>
      <c r="E316" s="61">
        <v>41038</v>
      </c>
      <c r="F316" s="61" t="s">
        <v>685</v>
      </c>
      <c r="G316" s="61" t="s">
        <v>685</v>
      </c>
      <c r="H316" s="61" t="s">
        <v>2988</v>
      </c>
      <c r="I316">
        <v>4035</v>
      </c>
      <c r="J316" s="61" t="s">
        <v>685</v>
      </c>
    </row>
    <row r="317" spans="1:10" ht="30">
      <c r="A317" t="s">
        <v>3213</v>
      </c>
      <c r="B317" t="s">
        <v>3072</v>
      </c>
      <c r="C317" t="s">
        <v>3077</v>
      </c>
      <c r="D317" t="s">
        <v>985</v>
      </c>
      <c r="E317">
        <v>41039</v>
      </c>
      <c r="F317" t="s">
        <v>685</v>
      </c>
      <c r="G317" t="s">
        <v>685</v>
      </c>
      <c r="H317" t="s">
        <v>2992</v>
      </c>
      <c r="I317">
        <v>4035</v>
      </c>
      <c r="J317" s="86" t="s">
        <v>3234</v>
      </c>
    </row>
    <row r="318" spans="1:10" ht="30">
      <c r="A318" t="s">
        <v>3214</v>
      </c>
      <c r="B318" t="s">
        <v>3079</v>
      </c>
      <c r="C318" t="s">
        <v>3081</v>
      </c>
      <c r="D318" t="s">
        <v>985</v>
      </c>
      <c r="E318">
        <v>41039</v>
      </c>
      <c r="F318" t="s">
        <v>685</v>
      </c>
      <c r="G318" t="s">
        <v>685</v>
      </c>
      <c r="H318" t="s">
        <v>2992</v>
      </c>
      <c r="I318">
        <v>4035</v>
      </c>
      <c r="J318" s="86" t="s">
        <v>3234</v>
      </c>
    </row>
    <row r="319" spans="1:10" ht="30">
      <c r="A319" t="s">
        <v>3215</v>
      </c>
      <c r="B319" t="s">
        <v>3079</v>
      </c>
      <c r="C319" t="s">
        <v>3084</v>
      </c>
      <c r="D319" t="s">
        <v>985</v>
      </c>
      <c r="E319">
        <v>41040</v>
      </c>
      <c r="F319" t="s">
        <v>685</v>
      </c>
      <c r="G319" t="s">
        <v>685</v>
      </c>
      <c r="H319" t="s">
        <v>2992</v>
      </c>
      <c r="I319">
        <v>4035</v>
      </c>
      <c r="J319" s="86" t="s">
        <v>3234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showPageBreaks="1" topLeftCell="A47">
      <selection activeCell="H61" sqref="H6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2012-06-27T22:00:07Z</dcterms:modified>
</cp:coreProperties>
</file>