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780" windowWidth="12630" windowHeight="72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Reparos!$A$2:$O$746</definedName>
    <definedName name="_xlnm._FilterDatabase" localSheetId="4" hidden="1">SAOM!$A$1:$AD$2113</definedName>
    <definedName name="_xlnm._FilterDatabase" localSheetId="9" hidden="1">Tecnicos!$A$2:$E$9</definedName>
    <definedName name="_xlnm._FilterDatabase" localSheetId="0" hidden="1">VODANET!$A$4:$AI$2111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38" i="12" l="1"/>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B744" i="12"/>
  <c r="C744" i="12"/>
  <c r="D744" i="12"/>
  <c r="E744" i="12"/>
  <c r="F744" i="12"/>
  <c r="H744" i="12"/>
  <c r="B745" i="12"/>
  <c r="C745" i="12"/>
  <c r="D745" i="12"/>
  <c r="E745" i="12"/>
  <c r="F745" i="12"/>
  <c r="H745" i="12"/>
  <c r="B746" i="12"/>
  <c r="C746" i="12"/>
  <c r="D746" i="12"/>
  <c r="E746" i="12"/>
  <c r="F746" i="12"/>
  <c r="H746" i="12"/>
  <c r="AE2105" i="1" l="1"/>
  <c r="AE2106" i="1"/>
  <c r="AE2107" i="1"/>
  <c r="AE2108" i="1"/>
  <c r="AE2109" i="1"/>
  <c r="AE2110" i="1"/>
  <c r="C717" i="12" l="1"/>
  <c r="D717" i="12"/>
  <c r="F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B737" i="12"/>
  <c r="C737" i="12"/>
  <c r="D737" i="12"/>
  <c r="E737" i="12"/>
  <c r="F737" i="12"/>
  <c r="H737"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C716" i="12"/>
  <c r="D716" i="12"/>
  <c r="F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E712" i="12" s="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2" i="12" s="1"/>
  <c r="B712" i="12"/>
  <c r="AG1795" i="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6" i="12" s="1"/>
  <c r="K971" i="1"/>
  <c r="G971" i="1"/>
  <c r="F971" i="1"/>
  <c r="D971" i="1"/>
  <c r="AF970" i="1"/>
  <c r="AE970" i="1"/>
  <c r="X970" i="1"/>
  <c r="W970" i="1"/>
  <c r="V970" i="1"/>
  <c r="U970" i="1"/>
  <c r="T970" i="1"/>
  <c r="Q970" i="1"/>
  <c r="P970" i="1"/>
  <c r="O970" i="1"/>
  <c r="K970" i="1"/>
  <c r="G970" i="1"/>
  <c r="AG971" i="1" l="1"/>
  <c r="H716" i="12" s="1"/>
  <c r="B716" i="12"/>
  <c r="AG974" i="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7" i="12" s="1"/>
  <c r="B717" i="12"/>
  <c r="E302" i="12"/>
  <c r="E717" i="12"/>
  <c r="AG899" i="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AG826" i="1" l="1"/>
  <c r="H714" i="12" s="1"/>
  <c r="B714" i="12"/>
  <c r="E86" i="12"/>
  <c r="E714" i="12"/>
  <c r="H107" i="12"/>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3" i="12" s="1"/>
  <c r="K633" i="1"/>
  <c r="G633" i="1"/>
  <c r="F633" i="1"/>
  <c r="D633" i="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33" i="1" l="1"/>
  <c r="H713" i="12" s="1"/>
  <c r="B713" i="12"/>
  <c r="AG647" i="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5" i="12"/>
  <c r="AG396" i="1"/>
  <c r="H715" i="12" s="1"/>
  <c r="B715" i="12"/>
  <c r="AG594" i="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277" i="1" l="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<sst xmlns="http://schemas.openxmlformats.org/spreadsheetml/2006/main" count="74090" uniqueCount="23128">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</sst>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4"/>
    </row>
    <row r="2" spans="1:36" ht="9.75" customHeight="1" thickBot="1" x14ac:dyDescent="0.3">
      <c r="A2" s="455"/>
      <c r="B2" s="456"/>
      <c r="C2" s="456"/>
      <c r="D2" s="456"/>
      <c r="E2" s="456"/>
      <c r="F2" s="456"/>
      <c r="G2" s="456"/>
      <c r="H2" s="456"/>
      <c r="I2" s="456"/>
      <c r="J2" s="456"/>
      <c r="K2" s="456"/>
      <c r="L2" s="456"/>
      <c r="M2" s="456"/>
      <c r="N2" s="456"/>
      <c r="O2" s="456"/>
      <c r="P2" s="456"/>
      <c r="Q2" s="456"/>
      <c r="R2" s="457"/>
      <c r="S2" s="456"/>
      <c r="T2" s="456"/>
      <c r="U2" s="456"/>
      <c r="V2" s="456"/>
      <c r="W2" s="456"/>
      <c r="X2" s="456"/>
      <c r="Y2" s="456"/>
      <c r="Z2" s="456"/>
      <c r="AA2" s="458"/>
      <c r="AB2" s="456"/>
      <c r="AC2" s="456"/>
      <c r="AD2" s="457"/>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9" t="s">
        <v>23058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23092</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17551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19878</v>
      </c>
      <c r="AA2105" s="16"/>
      <c r="AB2105" s="426"/>
      <c r="AC2105" s="258" t="s">
        <v>455</v>
      </c>
      <c r="AD2105" s="60" t="s">
        <v>23122</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17551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23113</v>
      </c>
      <c r="AA2106" s="16"/>
      <c r="AB2106" s="426"/>
      <c r="AC2106" s="258" t="s">
        <v>455</v>
      </c>
      <c r="AD2106" s="60" t="s">
        <v>23114</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17551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19878</v>
      </c>
      <c r="AA2107" s="16"/>
      <c r="AB2107" s="426"/>
      <c r="AC2107" s="258" t="s">
        <v>455</v>
      </c>
      <c r="AD2107" s="60" t="s">
        <v>23092</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23092</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23092</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23092</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17551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23126</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I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6"/>
  <sheetViews>
    <sheetView zoomScale="90" zoomScaleNormal="90" workbookViewId="0">
      <pane xSplit="1" ySplit="2" topLeftCell="B671" activePane="bottomRight" state="frozen"/>
      <selection pane="topRight" activeCell="B1" sqref="B1"/>
      <selection pane="bottomLeft" activeCell="A3" sqref="A3"/>
      <selection pane="bottomRight" activeCell="A671" sqref="A67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23116</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23089</v>
      </c>
      <c r="M615" s="95" t="s">
        <v>23090</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23053</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23100</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8452</v>
      </c>
      <c r="L620" s="95" t="s">
        <v>22762</v>
      </c>
      <c r="M620" s="95" t="s">
        <v>23120</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22735</v>
      </c>
      <c r="L628" s="95" t="s">
        <v>15242</v>
      </c>
      <c r="M628" s="95" t="s">
        <v>22834</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8452</v>
      </c>
      <c r="L635" s="95" t="s">
        <v>22791</v>
      </c>
      <c r="M635" s="95" t="s">
        <v>18504</v>
      </c>
      <c r="N635" s="15" t="s">
        <v>20144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v>41758</v>
      </c>
      <c r="K671" s="36" t="s">
        <v>22735</v>
      </c>
      <c r="L671" s="95" t="s">
        <v>15994</v>
      </c>
      <c r="M671" s="95" t="s">
        <v>23127</v>
      </c>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23095</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23088</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23098</v>
      </c>
      <c r="N686" s="15" t="s">
        <v>23099</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23096</v>
      </c>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451" t="s">
        <v>22735</v>
      </c>
      <c r="L690" s="95" t="s">
        <v>23041</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23105</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23097</v>
      </c>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v>41754</v>
      </c>
      <c r="K694" s="36" t="s">
        <v>8450</v>
      </c>
      <c r="L694" s="95" t="s">
        <v>23078</v>
      </c>
      <c r="M694" s="95" t="s">
        <v>23121</v>
      </c>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22735</v>
      </c>
      <c r="L695" s="95" t="s">
        <v>23078</v>
      </c>
      <c r="M695" s="95" t="s">
        <v>23112</v>
      </c>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v>41754</v>
      </c>
      <c r="K696" s="36" t="s">
        <v>8450</v>
      </c>
      <c r="L696" s="95" t="s">
        <v>23078</v>
      </c>
      <c r="M696" s="95" t="s">
        <v>22644</v>
      </c>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23078</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23078</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446" t="s">
        <v>8450</v>
      </c>
      <c r="L699" s="95" t="s">
        <v>23078</v>
      </c>
      <c r="M699" s="95" t="s">
        <v>23119</v>
      </c>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23079</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v>41758</v>
      </c>
      <c r="K701" s="36" t="s">
        <v>8452</v>
      </c>
      <c r="L701" s="95" t="s">
        <v>23078</v>
      </c>
      <c r="M701" s="95" t="s">
        <v>23125</v>
      </c>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613</v>
      </c>
      <c r="L702" s="95" t="s">
        <v>23085</v>
      </c>
      <c r="M702" s="95" t="s">
        <v>20574</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23086</v>
      </c>
      <c r="M703" s="95" t="s">
        <v>23101</v>
      </c>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23086</v>
      </c>
      <c r="M704" s="95" t="s">
        <v>23104</v>
      </c>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23087</v>
      </c>
      <c r="M705" s="95" t="s">
        <v>23103</v>
      </c>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23094</v>
      </c>
      <c r="M706" s="95" t="s">
        <v>23102</v>
      </c>
      <c r="N706" s="15" t="s">
        <v>4072</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v>41758</v>
      </c>
      <c r="K708" s="36" t="s">
        <v>8452</v>
      </c>
      <c r="L708" s="95" t="s">
        <v>8923</v>
      </c>
      <c r="M708" s="95" t="s">
        <v>23124</v>
      </c>
      <c r="N708" s="15" t="s">
        <v>4072</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8450</v>
      </c>
      <c r="L709" s="160" t="s">
        <v>23093</v>
      </c>
      <c r="M709" s="95" t="s">
        <v>23111</v>
      </c>
      <c r="N709" s="15" t="s">
        <v>4072</v>
      </c>
    </row>
    <row r="710" spans="1:14" s="15" customFormat="1" ht="15.75"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c r="K710" s="446" t="s">
        <v>8450</v>
      </c>
      <c r="L710" s="98" t="s">
        <v>23106</v>
      </c>
      <c r="M710" s="95" t="s">
        <v>4072</v>
      </c>
      <c r="N710" s="15" t="s">
        <v>4072</v>
      </c>
    </row>
    <row r="711" spans="1:14" s="15" customFormat="1" ht="15.75"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36" t="s">
        <v>613</v>
      </c>
      <c r="L711" s="57" t="s">
        <v>23107</v>
      </c>
      <c r="M711" s="95" t="s">
        <v>4072</v>
      </c>
      <c r="N711" s="15" t="s">
        <v>4072</v>
      </c>
    </row>
    <row r="712" spans="1:14" s="15" customFormat="1" ht="15.75"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36" t="s">
        <v>613</v>
      </c>
      <c r="L712" s="160" t="s">
        <v>23108</v>
      </c>
      <c r="M712" s="95"/>
      <c r="N712" s="15" t="s">
        <v>4072</v>
      </c>
    </row>
    <row r="713" spans="1:14" s="15" customFormat="1" ht="15.75"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36" t="s">
        <v>613</v>
      </c>
      <c r="L713" s="160" t="s">
        <v>23109</v>
      </c>
      <c r="M713" s="95"/>
      <c r="N713" s="15" t="s">
        <v>4072</v>
      </c>
    </row>
    <row r="714" spans="1:14" s="15" customFormat="1" ht="15.75"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36" t="s">
        <v>613</v>
      </c>
      <c r="L714" s="160" t="s">
        <v>23110</v>
      </c>
      <c r="M714" s="95"/>
      <c r="N714" s="15" t="s">
        <v>4072</v>
      </c>
    </row>
    <row r="715" spans="1:14" s="15" customFormat="1" ht="15.75"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36" t="s">
        <v>613</v>
      </c>
      <c r="L715" s="95" t="s">
        <v>23115</v>
      </c>
      <c r="M715" s="95" t="s">
        <v>4072</v>
      </c>
      <c r="N715" s="15" t="s">
        <v>4072</v>
      </c>
    </row>
    <row r="716" spans="1:14" s="15" customFormat="1" ht="15.75"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c r="K716" s="36" t="s">
        <v>613</v>
      </c>
      <c r="L716" s="95" t="s">
        <v>23117</v>
      </c>
      <c r="M716" s="95" t="s">
        <v>4072</v>
      </c>
      <c r="N716" s="15" t="s">
        <v>4072</v>
      </c>
    </row>
    <row r="717" spans="1:14" s="15" customFormat="1" ht="15.75"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c r="K717" s="36" t="s">
        <v>613</v>
      </c>
      <c r="L717" s="95" t="s">
        <v>23118</v>
      </c>
      <c r="M717" s="95" t="s">
        <v>4072</v>
      </c>
      <c r="N717" s="15" t="s">
        <v>4072</v>
      </c>
    </row>
    <row r="718" spans="1:14" s="15" customFormat="1" ht="15.75" customHeight="1" x14ac:dyDescent="0.25">
      <c r="A718" s="20">
        <v>5501</v>
      </c>
      <c r="B718" s="22" t="str">
        <f>VLOOKUP(A718,VODANET!C$5:D2809,2,0)</f>
        <v>SES-DIIS-5501</v>
      </c>
      <c r="C718" s="22" t="str">
        <f>VLOOKUP(A718,VODANET!C$5:L2809,10,0)</f>
        <v>SH SAT</v>
      </c>
      <c r="D718" s="10" t="str">
        <f>VLOOKUP(A718,VODANET!C$5:N2809,12,0)</f>
        <v>DIVISÓPOLIS</v>
      </c>
      <c r="E718" s="356" t="str">
        <f>VLOOKUP(A718,VODANET!C$5:O2805,13,0)</f>
        <v>NORDESTE</v>
      </c>
      <c r="F718" s="356">
        <f>VLOOKUP(A718,Anatel!A$3:R3724,18,0)</f>
        <v>0</v>
      </c>
      <c r="G718" s="356"/>
      <c r="H718" s="13">
        <f>VLOOKUP(A718,VODANET!C$5:AG2809,31,0)</f>
        <v>41746</v>
      </c>
      <c r="I718" s="13">
        <v>41757</v>
      </c>
      <c r="J718" s="13"/>
      <c r="K718" s="36" t="s">
        <v>613</v>
      </c>
      <c r="L718" s="95" t="s">
        <v>23123</v>
      </c>
      <c r="M718" s="95" t="s">
        <v>4072</v>
      </c>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t="s">
        <v>4072</v>
      </c>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t="s">
        <v>4072</v>
      </c>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t="s">
        <v>4072</v>
      </c>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t="s">
        <v>4072</v>
      </c>
      <c r="N722" s="15" t="s">
        <v>4072</v>
      </c>
    </row>
    <row r="723" spans="1:14" ht="15.75" customHeight="1" x14ac:dyDescent="0.25">
      <c r="A723" s="20"/>
      <c r="B723" s="22" t="e">
        <f>VLOOKUP(A723,VODANET!C$5:D2814,2,0)</f>
        <v>#N/A</v>
      </c>
      <c r="C723" s="22" t="e">
        <f>VLOOKUP(A723,VODANET!C$5:L2814,10,0)</f>
        <v>#N/A</v>
      </c>
      <c r="D723" s="10" t="e">
        <f>VLOOKUP(A723,VODANET!C$5:N2814,12,0)</f>
        <v>#N/A</v>
      </c>
      <c r="E723" s="356" t="e">
        <f>VLOOKUP(A723,VODANET!C$5:O2810,13,0)</f>
        <v>#N/A</v>
      </c>
      <c r="F723" s="356" t="e">
        <f>VLOOKUP(A723,Anatel!A$3:R3729,18,0)</f>
        <v>#N/A</v>
      </c>
      <c r="G723" s="356"/>
      <c r="H723" s="13" t="e">
        <f>VLOOKUP(A723,VODANET!C$5:AG2814,31,0)</f>
        <v>#N/A</v>
      </c>
      <c r="I723" s="13"/>
      <c r="J723" s="13"/>
      <c r="K723" s="36"/>
      <c r="L723" s="95"/>
      <c r="M723" s="95" t="s">
        <v>4072</v>
      </c>
      <c r="N723" s="15" t="s">
        <v>4072</v>
      </c>
    </row>
    <row r="724" spans="1:14" ht="15.75" customHeight="1" x14ac:dyDescent="0.25">
      <c r="A724" s="20"/>
      <c r="B724" s="22" t="e">
        <f>VLOOKUP(A724,VODANET!C$5:D2815,2,0)</f>
        <v>#N/A</v>
      </c>
      <c r="C724" s="22" t="e">
        <f>VLOOKUP(A724,VODANET!C$5:L2815,10,0)</f>
        <v>#N/A</v>
      </c>
      <c r="D724" s="10" t="e">
        <f>VLOOKUP(A724,VODANET!C$5:N2815,12,0)</f>
        <v>#N/A</v>
      </c>
      <c r="E724" s="356" t="e">
        <f>VLOOKUP(A724,VODANET!C$5:O2811,13,0)</f>
        <v>#N/A</v>
      </c>
      <c r="F724" s="356" t="e">
        <f>VLOOKUP(A724,Anatel!A$3:R3730,18,0)</f>
        <v>#N/A</v>
      </c>
      <c r="G724" s="356"/>
      <c r="H724" s="13" t="e">
        <f>VLOOKUP(A724,VODANET!C$5:AG2815,31,0)</f>
        <v>#N/A</v>
      </c>
      <c r="I724" s="13"/>
      <c r="J724" s="13"/>
      <c r="K724" s="36"/>
      <c r="L724" s="95"/>
      <c r="M724" s="95" t="s">
        <v>4072</v>
      </c>
      <c r="N724" s="15" t="s">
        <v>4072</v>
      </c>
    </row>
    <row r="725" spans="1:14" ht="15.75" customHeight="1" x14ac:dyDescent="0.25">
      <c r="A725" s="20"/>
      <c r="B725" s="22" t="e">
        <f>VLOOKUP(A725,VODANET!C$5:D2816,2,0)</f>
        <v>#N/A</v>
      </c>
      <c r="C725" s="22" t="e">
        <f>VLOOKUP(A725,VODANET!C$5:L2816,10,0)</f>
        <v>#N/A</v>
      </c>
      <c r="D725" s="10" t="e">
        <f>VLOOKUP(A725,VODANET!C$5:N2816,12,0)</f>
        <v>#N/A</v>
      </c>
      <c r="E725" s="356" t="e">
        <f>VLOOKUP(A725,VODANET!C$5:O2812,13,0)</f>
        <v>#N/A</v>
      </c>
      <c r="F725" s="356" t="e">
        <f>VLOOKUP(A725,Anatel!A$3:R3731,18,0)</f>
        <v>#N/A</v>
      </c>
      <c r="G725" s="356"/>
      <c r="H725" s="13" t="e">
        <f>VLOOKUP(A725,VODANET!C$5:AG2816,31,0)</f>
        <v>#N/A</v>
      </c>
      <c r="I725" s="13"/>
      <c r="J725" s="13"/>
      <c r="K725" s="36"/>
      <c r="L725" s="95"/>
      <c r="M725" s="95" t="s">
        <v>4072</v>
      </c>
      <c r="N725" s="15" t="s">
        <v>4072</v>
      </c>
    </row>
    <row r="726" spans="1:14" ht="15.75" customHeight="1" x14ac:dyDescent="0.25">
      <c r="A726" s="20"/>
      <c r="B726" s="22" t="e">
        <f>VLOOKUP(A726,VODANET!C$5:D2817,2,0)</f>
        <v>#N/A</v>
      </c>
      <c r="C726" s="22" t="e">
        <f>VLOOKUP(A726,VODANET!C$5:L2817,10,0)</f>
        <v>#N/A</v>
      </c>
      <c r="D726" s="10" t="e">
        <f>VLOOKUP(A726,VODANET!C$5:N2817,12,0)</f>
        <v>#N/A</v>
      </c>
      <c r="E726" s="356" t="e">
        <f>VLOOKUP(A726,VODANET!C$5:O2813,13,0)</f>
        <v>#N/A</v>
      </c>
      <c r="F726" s="356" t="e">
        <f>VLOOKUP(A726,Anatel!A$3:R3732,18,0)</f>
        <v>#N/A</v>
      </c>
      <c r="G726" s="356"/>
      <c r="H726" s="13" t="e">
        <f>VLOOKUP(A726,VODANET!C$5:AG2817,31,0)</f>
        <v>#N/A</v>
      </c>
      <c r="I726" s="13"/>
      <c r="J726" s="13"/>
      <c r="K726" s="36"/>
      <c r="L726" s="95"/>
      <c r="M726" s="95" t="s">
        <v>4072</v>
      </c>
      <c r="N726" s="15" t="s">
        <v>4072</v>
      </c>
    </row>
    <row r="727" spans="1:14" ht="15.75" customHeight="1" x14ac:dyDescent="0.25">
      <c r="A727" s="20"/>
      <c r="B727" s="22" t="e">
        <f>VLOOKUP(A727,VODANET!C$5:D2818,2,0)</f>
        <v>#N/A</v>
      </c>
      <c r="C727" s="22" t="e">
        <f>VLOOKUP(A727,VODANET!C$5:L2818,10,0)</f>
        <v>#N/A</v>
      </c>
      <c r="D727" s="10" t="e">
        <f>VLOOKUP(A727,VODANET!C$5:N2818,12,0)</f>
        <v>#N/A</v>
      </c>
      <c r="E727" s="356" t="e">
        <f>VLOOKUP(A727,VODANET!C$5:O2814,13,0)</f>
        <v>#N/A</v>
      </c>
      <c r="F727" s="356" t="e">
        <f>VLOOKUP(A727,Anatel!A$3:R3733,18,0)</f>
        <v>#N/A</v>
      </c>
      <c r="G727" s="356"/>
      <c r="H727" s="13" t="e">
        <f>VLOOKUP(A727,VODANET!C$5:AG2818,31,0)</f>
        <v>#N/A</v>
      </c>
      <c r="I727" s="13"/>
      <c r="J727" s="13"/>
      <c r="K727" s="36"/>
      <c r="L727" s="95"/>
      <c r="M727" s="95" t="s">
        <v>4072</v>
      </c>
      <c r="N727" s="15" t="s">
        <v>4072</v>
      </c>
    </row>
    <row r="728" spans="1:14" ht="15.75" customHeight="1" x14ac:dyDescent="0.25">
      <c r="A728" s="20"/>
      <c r="B728" s="22" t="e">
        <f>VLOOKUP(A728,VODANET!C$5:D2819,2,0)</f>
        <v>#N/A</v>
      </c>
      <c r="C728" s="22" t="e">
        <f>VLOOKUP(A728,VODANET!C$5:L2819,10,0)</f>
        <v>#N/A</v>
      </c>
      <c r="D728" s="10" t="e">
        <f>VLOOKUP(A728,VODANET!C$5:N2819,12,0)</f>
        <v>#N/A</v>
      </c>
      <c r="E728" s="356" t="e">
        <f>VLOOKUP(A728,VODANET!C$5:O2815,13,0)</f>
        <v>#N/A</v>
      </c>
      <c r="F728" s="356" t="e">
        <f>VLOOKUP(A728,Anatel!A$3:R3734,18,0)</f>
        <v>#N/A</v>
      </c>
      <c r="G728" s="356"/>
      <c r="H728" s="13" t="e">
        <f>VLOOKUP(A728,VODANET!C$5:AG2819,31,0)</f>
        <v>#N/A</v>
      </c>
      <c r="I728" s="13"/>
      <c r="J728" s="13"/>
      <c r="K728" s="36"/>
      <c r="L728" s="95"/>
      <c r="M728" s="95" t="s">
        <v>4072</v>
      </c>
      <c r="N728" s="15" t="s">
        <v>4072</v>
      </c>
    </row>
    <row r="729" spans="1:14" ht="15.75" customHeight="1" x14ac:dyDescent="0.25">
      <c r="A729" s="20"/>
      <c r="B729" s="22" t="e">
        <f>VLOOKUP(A729,VODANET!C$5:D2820,2,0)</f>
        <v>#N/A</v>
      </c>
      <c r="C729" s="22" t="e">
        <f>VLOOKUP(A729,VODANET!C$5:L2820,10,0)</f>
        <v>#N/A</v>
      </c>
      <c r="D729" s="10" t="e">
        <f>VLOOKUP(A729,VODANET!C$5:N2820,12,0)</f>
        <v>#N/A</v>
      </c>
      <c r="E729" s="356" t="e">
        <f>VLOOKUP(A729,VODANET!C$5:O2816,13,0)</f>
        <v>#N/A</v>
      </c>
      <c r="F729" s="356" t="e">
        <f>VLOOKUP(A729,Anatel!A$3:R3735,18,0)</f>
        <v>#N/A</v>
      </c>
      <c r="G729" s="356"/>
      <c r="H729" s="13" t="e">
        <f>VLOOKUP(A729,VODANET!C$5:AG2820,31,0)</f>
        <v>#N/A</v>
      </c>
      <c r="I729" s="13"/>
      <c r="J729" s="13"/>
      <c r="K729" s="36"/>
      <c r="L729" s="95"/>
      <c r="M729" s="95" t="s">
        <v>4072</v>
      </c>
      <c r="N729" s="15" t="s">
        <v>4072</v>
      </c>
    </row>
    <row r="730" spans="1:14" ht="15.75" customHeight="1" x14ac:dyDescent="0.25">
      <c r="A730" s="20"/>
      <c r="B730" s="22" t="e">
        <f>VLOOKUP(A730,VODANET!C$5:D2821,2,0)</f>
        <v>#N/A</v>
      </c>
      <c r="C730" s="22" t="e">
        <f>VLOOKUP(A730,VODANET!C$5:L2821,10,0)</f>
        <v>#N/A</v>
      </c>
      <c r="D730" s="10" t="e">
        <f>VLOOKUP(A730,VODANET!C$5:N2821,12,0)</f>
        <v>#N/A</v>
      </c>
      <c r="E730" s="356" t="e">
        <f>VLOOKUP(A730,VODANET!C$5:O2817,13,0)</f>
        <v>#N/A</v>
      </c>
      <c r="F730" s="356" t="e">
        <f>VLOOKUP(A730,Anatel!A$3:R3736,18,0)</f>
        <v>#N/A</v>
      </c>
      <c r="G730" s="356"/>
      <c r="H730" s="13" t="e">
        <f>VLOOKUP(A730,VODANET!C$5:AG2821,31,0)</f>
        <v>#N/A</v>
      </c>
      <c r="I730" s="13"/>
      <c r="J730" s="13"/>
      <c r="K730" s="36"/>
      <c r="L730" s="95"/>
      <c r="M730" s="95" t="s">
        <v>4072</v>
      </c>
      <c r="N730" s="15" t="s">
        <v>4072</v>
      </c>
    </row>
    <row r="731" spans="1:14" ht="15.75" customHeight="1" x14ac:dyDescent="0.25">
      <c r="A731" s="20"/>
      <c r="B731" s="22" t="e">
        <f>VLOOKUP(A731,VODANET!C$5:D2822,2,0)</f>
        <v>#N/A</v>
      </c>
      <c r="C731" s="22" t="e">
        <f>VLOOKUP(A731,VODANET!C$5:L2822,10,0)</f>
        <v>#N/A</v>
      </c>
      <c r="D731" s="10" t="e">
        <f>VLOOKUP(A731,VODANET!C$5:N2822,12,0)</f>
        <v>#N/A</v>
      </c>
      <c r="E731" s="356" t="e">
        <f>VLOOKUP(A731,VODANET!C$5:O2818,13,0)</f>
        <v>#N/A</v>
      </c>
      <c r="F731" s="356" t="e">
        <f>VLOOKUP(A731,Anatel!A$3:R3737,18,0)</f>
        <v>#N/A</v>
      </c>
      <c r="G731" s="356"/>
      <c r="H731" s="13" t="e">
        <f>VLOOKUP(A731,VODANET!C$5:AG2822,31,0)</f>
        <v>#N/A</v>
      </c>
      <c r="I731" s="13"/>
      <c r="J731" s="13"/>
      <c r="K731" s="36"/>
      <c r="L731" s="95"/>
      <c r="M731" s="95" t="s">
        <v>4072</v>
      </c>
      <c r="N731" s="15" t="s">
        <v>4072</v>
      </c>
    </row>
    <row r="732" spans="1:14" ht="15.75" customHeight="1" x14ac:dyDescent="0.25">
      <c r="A732" s="20"/>
      <c r="B732" s="22" t="e">
        <f>VLOOKUP(A732,VODANET!C$5:D2823,2,0)</f>
        <v>#N/A</v>
      </c>
      <c r="C732" s="22" t="e">
        <f>VLOOKUP(A732,VODANET!C$5:L2823,10,0)</f>
        <v>#N/A</v>
      </c>
      <c r="D732" s="10" t="e">
        <f>VLOOKUP(A732,VODANET!C$5:N2823,12,0)</f>
        <v>#N/A</v>
      </c>
      <c r="E732" s="356" t="e">
        <f>VLOOKUP(A732,VODANET!C$5:O2819,13,0)</f>
        <v>#N/A</v>
      </c>
      <c r="F732" s="356" t="e">
        <f>VLOOKUP(A732,Anatel!A$3:R3738,18,0)</f>
        <v>#N/A</v>
      </c>
      <c r="G732" s="356"/>
      <c r="H732" s="13" t="e">
        <f>VLOOKUP(A732,VODANET!C$5:AG2823,31,0)</f>
        <v>#N/A</v>
      </c>
      <c r="I732" s="13"/>
      <c r="J732" s="13"/>
      <c r="K732" s="36"/>
      <c r="L732" s="95"/>
      <c r="M732" s="95" t="s">
        <v>4072</v>
      </c>
      <c r="N732" s="15" t="s">
        <v>4072</v>
      </c>
    </row>
    <row r="733" spans="1:14" ht="15.75" customHeight="1" x14ac:dyDescent="0.25">
      <c r="A733" s="20"/>
      <c r="B733" s="22" t="e">
        <f>VLOOKUP(A733,VODANET!C$5:D2824,2,0)</f>
        <v>#N/A</v>
      </c>
      <c r="C733" s="22" t="e">
        <f>VLOOKUP(A733,VODANET!C$5:L2824,10,0)</f>
        <v>#N/A</v>
      </c>
      <c r="D733" s="10" t="e">
        <f>VLOOKUP(A733,VODANET!C$5:N2824,12,0)</f>
        <v>#N/A</v>
      </c>
      <c r="E733" s="356" t="e">
        <f>VLOOKUP(A733,VODANET!C$5:O2820,13,0)</f>
        <v>#N/A</v>
      </c>
      <c r="F733" s="356" t="e">
        <f>VLOOKUP(A733,Anatel!A$3:R3739,18,0)</f>
        <v>#N/A</v>
      </c>
      <c r="G733" s="356"/>
      <c r="H733" s="13" t="e">
        <f>VLOOKUP(A733,VODANET!C$5:AG2824,31,0)</f>
        <v>#N/A</v>
      </c>
      <c r="I733" s="13"/>
      <c r="J733" s="13"/>
      <c r="K733" s="36"/>
      <c r="L733" s="95"/>
      <c r="M733" s="95" t="s">
        <v>4072</v>
      </c>
      <c r="N733" s="15" t="s">
        <v>4072</v>
      </c>
    </row>
    <row r="734" spans="1:14" ht="15.75" customHeight="1" x14ac:dyDescent="0.25">
      <c r="A734" s="20"/>
      <c r="B734" s="22" t="e">
        <f>VLOOKUP(A734,VODANET!C$5:D2825,2,0)</f>
        <v>#N/A</v>
      </c>
      <c r="C734" s="22" t="e">
        <f>VLOOKUP(A734,VODANET!C$5:L2825,10,0)</f>
        <v>#N/A</v>
      </c>
      <c r="D734" s="10" t="e">
        <f>VLOOKUP(A734,VODANET!C$5:N2825,12,0)</f>
        <v>#N/A</v>
      </c>
      <c r="E734" s="356" t="e">
        <f>VLOOKUP(A734,VODANET!C$5:O2821,13,0)</f>
        <v>#N/A</v>
      </c>
      <c r="F734" s="356" t="e">
        <f>VLOOKUP(A734,Anatel!A$3:R3740,18,0)</f>
        <v>#N/A</v>
      </c>
      <c r="G734" s="356"/>
      <c r="H734" s="13" t="e">
        <f>VLOOKUP(A734,VODANET!C$5:AG2825,31,0)</f>
        <v>#N/A</v>
      </c>
      <c r="I734" s="13"/>
      <c r="J734" s="13"/>
      <c r="K734" s="36"/>
      <c r="L734" s="95"/>
      <c r="M734" s="95" t="s">
        <v>4072</v>
      </c>
      <c r="N734" s="15" t="s">
        <v>4072</v>
      </c>
    </row>
    <row r="735" spans="1:14" ht="15.75" customHeight="1" x14ac:dyDescent="0.25">
      <c r="A735" s="20"/>
      <c r="B735" s="22" t="e">
        <f>VLOOKUP(A735,VODANET!C$5:D2826,2,0)</f>
        <v>#N/A</v>
      </c>
      <c r="C735" s="22" t="e">
        <f>VLOOKUP(A735,VODANET!C$5:L2826,10,0)</f>
        <v>#N/A</v>
      </c>
      <c r="D735" s="10" t="e">
        <f>VLOOKUP(A735,VODANET!C$5:N2826,12,0)</f>
        <v>#N/A</v>
      </c>
      <c r="E735" s="356" t="e">
        <f>VLOOKUP(A735,VODANET!C$5:O2822,13,0)</f>
        <v>#N/A</v>
      </c>
      <c r="F735" s="356" t="e">
        <f>VLOOKUP(A735,Anatel!A$3:R3741,18,0)</f>
        <v>#N/A</v>
      </c>
      <c r="G735" s="356"/>
      <c r="H735" s="13" t="e">
        <f>VLOOKUP(A735,VODANET!C$5:AG2826,31,0)</f>
        <v>#N/A</v>
      </c>
      <c r="I735" s="13"/>
      <c r="J735" s="13"/>
      <c r="K735" s="36"/>
      <c r="L735" s="95"/>
      <c r="M735" s="95" t="s">
        <v>4072</v>
      </c>
      <c r="N735" s="15" t="s">
        <v>4072</v>
      </c>
    </row>
    <row r="736" spans="1:14" ht="15.75" customHeight="1" x14ac:dyDescent="0.25">
      <c r="A736" s="20"/>
      <c r="B736" s="22" t="e">
        <f>VLOOKUP(A736,VODANET!C$5:D2827,2,0)</f>
        <v>#N/A</v>
      </c>
      <c r="C736" s="22" t="e">
        <f>VLOOKUP(A736,VODANET!C$5:L2827,10,0)</f>
        <v>#N/A</v>
      </c>
      <c r="D736" s="10" t="e">
        <f>VLOOKUP(A736,VODANET!C$5:N2827,12,0)</f>
        <v>#N/A</v>
      </c>
      <c r="E736" s="356" t="e">
        <f>VLOOKUP(A736,VODANET!C$5:O2823,13,0)</f>
        <v>#N/A</v>
      </c>
      <c r="F736" s="356" t="e">
        <f>VLOOKUP(A736,Anatel!A$3:R3742,18,0)</f>
        <v>#N/A</v>
      </c>
      <c r="G736" s="356"/>
      <c r="H736" s="13" t="e">
        <f>VLOOKUP(A736,VODANET!C$5:AG2827,31,0)</f>
        <v>#N/A</v>
      </c>
      <c r="I736" s="13"/>
      <c r="J736" s="13"/>
      <c r="K736" s="36"/>
      <c r="L736" s="95"/>
      <c r="M736" s="95" t="s">
        <v>4072</v>
      </c>
      <c r="N736" s="15" t="s">
        <v>4072</v>
      </c>
    </row>
    <row r="737" spans="1:14" ht="15.75" customHeight="1" x14ac:dyDescent="0.25">
      <c r="A737" s="20"/>
      <c r="B737" s="22" t="e">
        <f>VLOOKUP(A737,VODANET!C$5:D2828,2,0)</f>
        <v>#N/A</v>
      </c>
      <c r="C737" s="22" t="e">
        <f>VLOOKUP(A737,VODANET!C$5:L2828,10,0)</f>
        <v>#N/A</v>
      </c>
      <c r="D737" s="10" t="e">
        <f>VLOOKUP(A737,VODANET!C$5:N2828,12,0)</f>
        <v>#N/A</v>
      </c>
      <c r="E737" s="356" t="e">
        <f>VLOOKUP(A737,VODANET!C$5:O2824,13,0)</f>
        <v>#N/A</v>
      </c>
      <c r="F737" s="356" t="e">
        <f>VLOOKUP(A737,Anatel!A$3:R3743,18,0)</f>
        <v>#N/A</v>
      </c>
      <c r="G737" s="356"/>
      <c r="H737" s="13" t="e">
        <f>VLOOKUP(A737,VODANET!C$5:AG2828,31,0)</f>
        <v>#N/A</v>
      </c>
      <c r="I737" s="13"/>
      <c r="J737" s="13"/>
      <c r="K737" s="36"/>
      <c r="L737" s="95"/>
      <c r="M737" s="95" t="s">
        <v>4072</v>
      </c>
      <c r="N737" s="15" t="s">
        <v>4072</v>
      </c>
    </row>
    <row r="738" spans="1:14" ht="15.75" customHeight="1" x14ac:dyDescent="0.25">
      <c r="A738" s="20"/>
      <c r="B738" s="22" t="e">
        <f>VLOOKUP(A738,VODANET!C$5:D2829,2,0)</f>
        <v>#N/A</v>
      </c>
      <c r="C738" s="22" t="e">
        <f>VLOOKUP(A738,VODANET!C$5:L2829,10,0)</f>
        <v>#N/A</v>
      </c>
      <c r="D738" s="10" t="e">
        <f>VLOOKUP(A738,VODANET!C$5:N2829,12,0)</f>
        <v>#N/A</v>
      </c>
      <c r="E738" s="356" t="e">
        <f>VLOOKUP(A738,VODANET!C$5:O2825,13,0)</f>
        <v>#N/A</v>
      </c>
      <c r="F738" s="356" t="e">
        <f>VLOOKUP(A738,Anatel!A$3:R3744,18,0)</f>
        <v>#N/A</v>
      </c>
      <c r="G738" s="356"/>
      <c r="H738" s="13" t="e">
        <f>VLOOKUP(A738,VODANET!C$5:AG2829,31,0)</f>
        <v>#N/A</v>
      </c>
      <c r="I738" s="13"/>
      <c r="J738" s="13"/>
      <c r="K738" s="36"/>
      <c r="L738" s="95"/>
      <c r="M738" s="95" t="s">
        <v>4072</v>
      </c>
      <c r="N738" s="15" t="s">
        <v>4072</v>
      </c>
    </row>
    <row r="739" spans="1:14" ht="15.75" customHeight="1" x14ac:dyDescent="0.25">
      <c r="A739" s="20"/>
      <c r="B739" s="22" t="e">
        <f>VLOOKUP(A739,VODANET!C$5:D2830,2,0)</f>
        <v>#N/A</v>
      </c>
      <c r="C739" s="22" t="e">
        <f>VLOOKUP(A739,VODANET!C$5:L2830,10,0)</f>
        <v>#N/A</v>
      </c>
      <c r="D739" s="10" t="e">
        <f>VLOOKUP(A739,VODANET!C$5:N2830,12,0)</f>
        <v>#N/A</v>
      </c>
      <c r="E739" s="356" t="e">
        <f>VLOOKUP(A739,VODANET!C$5:O2826,13,0)</f>
        <v>#N/A</v>
      </c>
      <c r="F739" s="356" t="e">
        <f>VLOOKUP(A739,Anatel!A$3:R3745,18,0)</f>
        <v>#N/A</v>
      </c>
      <c r="G739" s="356"/>
      <c r="H739" s="13" t="e">
        <f>VLOOKUP(A739,VODANET!C$5:AG2830,31,0)</f>
        <v>#N/A</v>
      </c>
      <c r="I739" s="13"/>
      <c r="J739" s="13"/>
      <c r="K739" s="36"/>
      <c r="L739" s="95"/>
      <c r="M739" s="95" t="s">
        <v>4072</v>
      </c>
      <c r="N739" s="15" t="s">
        <v>4072</v>
      </c>
    </row>
    <row r="740" spans="1:14" ht="15.75" customHeight="1" x14ac:dyDescent="0.25">
      <c r="A740" s="20"/>
      <c r="B740" s="22" t="e">
        <f>VLOOKUP(A740,VODANET!C$5:D2831,2,0)</f>
        <v>#N/A</v>
      </c>
      <c r="C740" s="22" t="e">
        <f>VLOOKUP(A740,VODANET!C$5:L2831,10,0)</f>
        <v>#N/A</v>
      </c>
      <c r="D740" s="10" t="e">
        <f>VLOOKUP(A740,VODANET!C$5:N2831,12,0)</f>
        <v>#N/A</v>
      </c>
      <c r="E740" s="356" t="e">
        <f>VLOOKUP(A740,VODANET!C$5:O2827,13,0)</f>
        <v>#N/A</v>
      </c>
      <c r="F740" s="356" t="e">
        <f>VLOOKUP(A740,Anatel!A$3:R3746,18,0)</f>
        <v>#N/A</v>
      </c>
      <c r="G740" s="356"/>
      <c r="H740" s="13" t="e">
        <f>VLOOKUP(A740,VODANET!C$5:AG2831,31,0)</f>
        <v>#N/A</v>
      </c>
      <c r="I740" s="13"/>
      <c r="J740" s="13"/>
      <c r="K740" s="36"/>
      <c r="L740" s="95"/>
      <c r="M740" s="95" t="s">
        <v>4072</v>
      </c>
      <c r="N740" s="15" t="s">
        <v>4072</v>
      </c>
    </row>
    <row r="741" spans="1:14" ht="15.75" customHeight="1" x14ac:dyDescent="0.25">
      <c r="A741" s="20"/>
      <c r="B741" s="22" t="e">
        <f>VLOOKUP(A741,VODANET!C$5:D2832,2,0)</f>
        <v>#N/A</v>
      </c>
      <c r="C741" s="22" t="e">
        <f>VLOOKUP(A741,VODANET!C$5:L2832,10,0)</f>
        <v>#N/A</v>
      </c>
      <c r="D741" s="10" t="e">
        <f>VLOOKUP(A741,VODANET!C$5:N2832,12,0)</f>
        <v>#N/A</v>
      </c>
      <c r="E741" s="356" t="e">
        <f>VLOOKUP(A741,VODANET!C$5:O2828,13,0)</f>
        <v>#N/A</v>
      </c>
      <c r="F741" s="356" t="e">
        <f>VLOOKUP(A741,Anatel!A$3:R3747,18,0)</f>
        <v>#N/A</v>
      </c>
      <c r="G741" s="356"/>
      <c r="H741" s="13" t="e">
        <f>VLOOKUP(A741,VODANET!C$5:AG2832,31,0)</f>
        <v>#N/A</v>
      </c>
      <c r="I741" s="13"/>
      <c r="J741" s="13"/>
      <c r="K741" s="36"/>
      <c r="L741" s="95"/>
      <c r="M741" s="95" t="s">
        <v>4072</v>
      </c>
      <c r="N741" s="15" t="s">
        <v>4072</v>
      </c>
    </row>
    <row r="742" spans="1:14" ht="15.75" customHeight="1" x14ac:dyDescent="0.25">
      <c r="A742" s="20"/>
      <c r="B742" s="22" t="e">
        <f>VLOOKUP(A742,VODANET!C$5:D2833,2,0)</f>
        <v>#N/A</v>
      </c>
      <c r="C742" s="22" t="e">
        <f>VLOOKUP(A742,VODANET!C$5:L2833,10,0)</f>
        <v>#N/A</v>
      </c>
      <c r="D742" s="10" t="e">
        <f>VLOOKUP(A742,VODANET!C$5:N2833,12,0)</f>
        <v>#N/A</v>
      </c>
      <c r="E742" s="356" t="e">
        <f>VLOOKUP(A742,VODANET!C$5:O2829,13,0)</f>
        <v>#N/A</v>
      </c>
      <c r="F742" s="356" t="e">
        <f>VLOOKUP(A742,Anatel!A$3:R3748,18,0)</f>
        <v>#N/A</v>
      </c>
      <c r="G742" s="356"/>
      <c r="H742" s="13" t="e">
        <f>VLOOKUP(A742,VODANET!C$5:AG2833,31,0)</f>
        <v>#N/A</v>
      </c>
      <c r="I742" s="13"/>
      <c r="J742" s="13"/>
      <c r="K742" s="36"/>
      <c r="L742" s="95"/>
      <c r="M742" s="95" t="s">
        <v>4072</v>
      </c>
      <c r="N742" s="15" t="s">
        <v>4072</v>
      </c>
    </row>
    <row r="743" spans="1:14" ht="15.75" customHeight="1" x14ac:dyDescent="0.25">
      <c r="A743" s="20"/>
      <c r="B743" s="22" t="e">
        <f>VLOOKUP(A743,VODANET!C$5:D2834,2,0)</f>
        <v>#N/A</v>
      </c>
      <c r="C743" s="22" t="e">
        <f>VLOOKUP(A743,VODANET!C$5:L2834,10,0)</f>
        <v>#N/A</v>
      </c>
      <c r="D743" s="10" t="e">
        <f>VLOOKUP(A743,VODANET!C$5:N2834,12,0)</f>
        <v>#N/A</v>
      </c>
      <c r="E743" s="356" t="e">
        <f>VLOOKUP(A743,VODANET!C$5:O2830,13,0)</f>
        <v>#N/A</v>
      </c>
      <c r="F743" s="356" t="e">
        <f>VLOOKUP(A743,Anatel!A$3:R3749,18,0)</f>
        <v>#N/A</v>
      </c>
      <c r="G743" s="356"/>
      <c r="H743" s="13" t="e">
        <f>VLOOKUP(A743,VODANET!C$5:AG2834,31,0)</f>
        <v>#N/A</v>
      </c>
      <c r="I743" s="13"/>
      <c r="J743" s="13"/>
      <c r="K743" s="36"/>
      <c r="L743" s="95"/>
      <c r="M743" s="95" t="s">
        <v>4072</v>
      </c>
      <c r="N743" s="15" t="s">
        <v>4072</v>
      </c>
    </row>
    <row r="744" spans="1:14" ht="15.75" customHeight="1" x14ac:dyDescent="0.25">
      <c r="A744" s="20"/>
      <c r="B744" s="22" t="e">
        <f>VLOOKUP(A744,VODANET!C$5:D2835,2,0)</f>
        <v>#N/A</v>
      </c>
      <c r="C744" s="22" t="e">
        <f>VLOOKUP(A744,VODANET!C$5:L2835,10,0)</f>
        <v>#N/A</v>
      </c>
      <c r="D744" s="10" t="e">
        <f>VLOOKUP(A744,VODANET!C$5:N2835,12,0)</f>
        <v>#N/A</v>
      </c>
      <c r="E744" s="356" t="e">
        <f>VLOOKUP(A744,VODANET!C$5:O2831,13,0)</f>
        <v>#N/A</v>
      </c>
      <c r="F744" s="356" t="e">
        <f>VLOOKUP(A744,Anatel!A$3:R3750,18,0)</f>
        <v>#N/A</v>
      </c>
      <c r="G744" s="356"/>
      <c r="H744" s="13" t="e">
        <f>VLOOKUP(A744,VODANET!C$5:AG2835,31,0)</f>
        <v>#N/A</v>
      </c>
      <c r="I744" s="13"/>
      <c r="J744" s="13"/>
      <c r="K744" s="36"/>
      <c r="L744" s="95"/>
      <c r="M744" s="95" t="s">
        <v>4072</v>
      </c>
      <c r="N744" s="15" t="s">
        <v>4072</v>
      </c>
    </row>
    <row r="745" spans="1:14" ht="15.75" customHeight="1" x14ac:dyDescent="0.25">
      <c r="A745" s="20"/>
      <c r="B745" s="22" t="e">
        <f>VLOOKUP(A745,VODANET!C$5:D2836,2,0)</f>
        <v>#N/A</v>
      </c>
      <c r="C745" s="22" t="e">
        <f>VLOOKUP(A745,VODANET!C$5:L2836,10,0)</f>
        <v>#N/A</v>
      </c>
      <c r="D745" s="10" t="e">
        <f>VLOOKUP(A745,VODANET!C$5:N2836,12,0)</f>
        <v>#N/A</v>
      </c>
      <c r="E745" s="356" t="e">
        <f>VLOOKUP(A745,VODANET!C$5:O2832,13,0)</f>
        <v>#N/A</v>
      </c>
      <c r="F745" s="356" t="e">
        <f>VLOOKUP(A745,Anatel!A$3:R3751,18,0)</f>
        <v>#N/A</v>
      </c>
      <c r="G745" s="356"/>
      <c r="H745" s="13" t="e">
        <f>VLOOKUP(A745,VODANET!C$5:AG2836,31,0)</f>
        <v>#N/A</v>
      </c>
      <c r="I745" s="13"/>
      <c r="J745" s="13"/>
      <c r="K745" s="36"/>
      <c r="L745" s="95"/>
      <c r="M745" s="95" t="s">
        <v>4072</v>
      </c>
      <c r="N745" s="15" t="s">
        <v>4072</v>
      </c>
    </row>
    <row r="746" spans="1:14" ht="15.75" customHeight="1" x14ac:dyDescent="0.25">
      <c r="A746" s="20"/>
      <c r="B746" s="22" t="e">
        <f>VLOOKUP(A746,VODANET!C$5:D2837,2,0)</f>
        <v>#N/A</v>
      </c>
      <c r="C746" s="22" t="e">
        <f>VLOOKUP(A746,VODANET!C$5:L2837,10,0)</f>
        <v>#N/A</v>
      </c>
      <c r="D746" s="10" t="e">
        <f>VLOOKUP(A746,VODANET!C$5:N2837,12,0)</f>
        <v>#N/A</v>
      </c>
      <c r="E746" s="356" t="e">
        <f>VLOOKUP(A746,VODANET!C$5:O2833,13,0)</f>
        <v>#N/A</v>
      </c>
      <c r="F746" s="356" t="e">
        <f>VLOOKUP(A746,Anatel!A$3:R3752,18,0)</f>
        <v>#N/A</v>
      </c>
      <c r="G746" s="356"/>
      <c r="H746" s="13" t="e">
        <f>VLOOKUP(A746,VODANET!C$5:AG2837,31,0)</f>
        <v>#N/A</v>
      </c>
      <c r="I746" s="13"/>
      <c r="J746" s="13"/>
      <c r="K746" s="36"/>
      <c r="L746" s="95"/>
      <c r="M746" s="95" t="s">
        <v>4072</v>
      </c>
      <c r="N746" s="15" t="s">
        <v>4072</v>
      </c>
    </row>
  </sheetData>
  <autoFilter ref="A2:O746"/>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59">
        <v>40</v>
      </c>
      <c r="D27" s="460"/>
      <c r="E27" s="459">
        <v>40</v>
      </c>
      <c r="F27" s="460"/>
      <c r="G27" s="459">
        <v>40</v>
      </c>
      <c r="H27" s="460"/>
      <c r="I27" s="459">
        <v>40</v>
      </c>
      <c r="J27" s="460"/>
      <c r="K27" s="459">
        <v>40</v>
      </c>
      <c r="L27" s="460"/>
      <c r="M27" s="110">
        <f>SUM(C27:L27)</f>
        <v>200</v>
      </c>
    </row>
    <row r="28" spans="2:14" ht="16.5" customHeight="1" x14ac:dyDescent="0.25">
      <c r="B28" s="104" t="s">
        <v>5499</v>
      </c>
      <c r="C28" s="459">
        <f>COUNTIFS(VODANET!$AA$5:$AA$4966,"&gt;="&amp;Mensal!C26,VODANET!$AA$5:$AA$4966,"&lt;="&amp;Mensal!D26)</f>
        <v>56</v>
      </c>
      <c r="D28" s="460"/>
      <c r="E28" s="459">
        <f>COUNTIFS(VODANET!$AA$5:$AA$4966,"&gt;="&amp;Mensal!E26,VODANET!$AA$5:$AA$4966,"&lt;="&amp;Mensal!F26)</f>
        <v>41</v>
      </c>
      <c r="F28" s="460"/>
      <c r="G28" s="459">
        <f>COUNTIFS(VODANET!$AA$5:$AA$4966,"&gt;="&amp;Mensal!G26,VODANET!$AA$5:$AA$4966,"&lt;="&amp;Mensal!H26)</f>
        <v>57</v>
      </c>
      <c r="H28" s="460"/>
      <c r="I28" s="459">
        <f>COUNTIFS(VODANET!$AA$5:$AA$4966,"&gt;="&amp;Mensal!I26,VODANET!$AA$5:$AA$4966,"&lt;="&amp;Mensal!J26)</f>
        <v>21</v>
      </c>
      <c r="J28" s="460"/>
      <c r="K28" s="459">
        <f>COUNTIFS(VODANET!$AA$5:$AA$4966,"&gt;="&amp;Mensal!K26,VODANET!$AA$5:$AA$4966,"&lt;="&amp;Mensal!L26)</f>
        <v>21</v>
      </c>
      <c r="L28" s="460"/>
      <c r="M28" s="110">
        <f>SUM(C28:L28)</f>
        <v>196</v>
      </c>
    </row>
    <row r="29" spans="2:14" ht="16.5" customHeight="1" thickBot="1" x14ac:dyDescent="0.3">
      <c r="B29" s="105" t="s">
        <v>6771</v>
      </c>
      <c r="C29" s="461">
        <v>0</v>
      </c>
      <c r="D29" s="462"/>
      <c r="E29" s="461">
        <v>0</v>
      </c>
      <c r="F29" s="462"/>
      <c r="G29" s="461">
        <v>0</v>
      </c>
      <c r="H29" s="462"/>
      <c r="I29" s="461">
        <v>0</v>
      </c>
      <c r="J29" s="462"/>
      <c r="K29" s="461">
        <v>6</v>
      </c>
      <c r="L29" s="462"/>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59">
        <v>18</v>
      </c>
      <c r="D39" s="460"/>
      <c r="E39" s="459">
        <v>58</v>
      </c>
      <c r="F39" s="460"/>
      <c r="G39" s="459">
        <v>58</v>
      </c>
      <c r="H39" s="460"/>
      <c r="I39" s="459">
        <v>56</v>
      </c>
      <c r="J39" s="460"/>
      <c r="K39" s="110">
        <f>SUM(C39:J39)</f>
        <v>190</v>
      </c>
    </row>
    <row r="40" spans="2:11" ht="16.5" customHeight="1" x14ac:dyDescent="0.25">
      <c r="B40" s="104" t="s">
        <v>5499</v>
      </c>
      <c r="C40" s="459">
        <f>COUNTIFS(VODANET!$AA$5:$AA$4966,"&gt;="&amp;Mensal!C38,VODANET!$AA$5:$AA$4966,"&lt;="&amp;Mensal!D38)</f>
        <v>14</v>
      </c>
      <c r="D40" s="460"/>
      <c r="E40" s="459">
        <f>COUNTIFS(VODANET!$AA$5:$AA$4966,"&gt;="&amp;Mensal!E38,VODANET!$AA$5:$AA$4966,"&lt;="&amp;Mensal!F38)</f>
        <v>26</v>
      </c>
      <c r="F40" s="460"/>
      <c r="G40" s="459">
        <f>COUNTIFS(VODANET!$AA$5:$AA$4966,"&gt;="&amp;Mensal!G38,VODANET!$AA$5:$AA$4966,"&lt;="&amp;Mensal!H38)</f>
        <v>68</v>
      </c>
      <c r="H40" s="460"/>
      <c r="I40" s="459">
        <f>COUNTIFS(VODANET!$AA$5:$AA$4966,"&gt;="&amp;Mensal!I38,VODANET!$AA$5:$AA$4966,"&lt;="&amp;Mensal!J38)</f>
        <v>33</v>
      </c>
      <c r="J40" s="460"/>
      <c r="K40" s="110">
        <f>SUM(C40:J40)</f>
        <v>141</v>
      </c>
    </row>
    <row r="41" spans="2:11" ht="16.5" customHeight="1" thickBot="1" x14ac:dyDescent="0.3">
      <c r="B41" s="105" t="s">
        <v>6771</v>
      </c>
      <c r="C41" s="461">
        <v>7</v>
      </c>
      <c r="D41" s="462"/>
      <c r="E41" s="461">
        <v>16</v>
      </c>
      <c r="F41" s="462"/>
      <c r="G41" s="461">
        <v>6</v>
      </c>
      <c r="H41" s="462"/>
      <c r="I41" s="461">
        <v>15</v>
      </c>
      <c r="J41" s="462"/>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59">
        <v>50</v>
      </c>
      <c r="D52" s="460"/>
      <c r="E52" s="459">
        <v>20</v>
      </c>
      <c r="F52" s="460"/>
      <c r="G52" s="459">
        <v>20</v>
      </c>
      <c r="H52" s="460"/>
      <c r="I52" s="459">
        <v>90</v>
      </c>
      <c r="J52" s="460"/>
      <c r="K52" s="459">
        <v>10</v>
      </c>
      <c r="L52" s="460"/>
      <c r="M52" s="110">
        <f>SUM(C52:L52)</f>
        <v>190</v>
      </c>
    </row>
    <row r="53" spans="2:13" ht="16.5" customHeight="1" x14ac:dyDescent="0.25">
      <c r="B53" s="104" t="s">
        <v>5499</v>
      </c>
      <c r="C53" s="459">
        <f>COUNTIFS(VODANET!$AA$5:$AA$4966,"&gt;="&amp;Mensal!C51,VODANET!$AA$5:$AA$4966,"&lt;="&amp;Mensal!D51)</f>
        <v>29</v>
      </c>
      <c r="D53" s="460"/>
      <c r="E53" s="459">
        <f>COUNTIFS(VODANET!$AA$5:$AA$4966,"&gt;="&amp;Mensal!E51,VODANET!$AA$5:$AA$4966,"&lt;="&amp;Mensal!F51)</f>
        <v>12</v>
      </c>
      <c r="F53" s="460"/>
      <c r="G53" s="459">
        <f>COUNTIFS(VODANET!$AA$5:$AA$4966,"&gt;="&amp;Mensal!G51,VODANET!$AA$5:$AA$4966,"&lt;="&amp;Mensal!H51)</f>
        <v>17</v>
      </c>
      <c r="H53" s="460"/>
      <c r="I53" s="459">
        <f>COUNTIFS(VODANET!$AA$5:$AA$4966,"&gt;="&amp;Mensal!I51,VODANET!$AA$5:$AA$4966,"&lt;="&amp;Mensal!J51)</f>
        <v>33</v>
      </c>
      <c r="J53" s="460"/>
      <c r="K53" s="459">
        <f>COUNTIFS(VODANET!$AA$5:$AA$4966,"&gt;="&amp;Mensal!K51,VODANET!$AA$5:$AA$4966,"&lt;="&amp;Mensal!L51)</f>
        <v>22</v>
      </c>
      <c r="L53" s="460"/>
      <c r="M53" s="110">
        <f>SUM(C53:L53)</f>
        <v>113</v>
      </c>
    </row>
    <row r="54" spans="2:13" ht="16.5" customHeight="1" thickBot="1" x14ac:dyDescent="0.3">
      <c r="B54" s="105" t="s">
        <v>6771</v>
      </c>
      <c r="C54" s="461">
        <v>3</v>
      </c>
      <c r="D54" s="462"/>
      <c r="E54" s="461">
        <v>7</v>
      </c>
      <c r="F54" s="462"/>
      <c r="G54" s="461">
        <v>6</v>
      </c>
      <c r="H54" s="462"/>
      <c r="I54" s="461">
        <v>0</v>
      </c>
      <c r="J54" s="462"/>
      <c r="K54" s="461">
        <v>0</v>
      </c>
      <c r="L54" s="462"/>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59">
        <v>0</v>
      </c>
      <c r="D64" s="460"/>
      <c r="E64" s="459">
        <v>40</v>
      </c>
      <c r="F64" s="460"/>
      <c r="G64" s="459">
        <v>30</v>
      </c>
      <c r="H64" s="460"/>
      <c r="I64" s="459">
        <v>50</v>
      </c>
      <c r="J64" s="460"/>
      <c r="K64" s="459">
        <v>80</v>
      </c>
      <c r="L64" s="460"/>
      <c r="M64" s="110">
        <f>SUM(C64:L64)</f>
        <v>200</v>
      </c>
    </row>
    <row r="65" spans="2:13" ht="16.5" customHeight="1" x14ac:dyDescent="0.25">
      <c r="B65" s="104" t="s">
        <v>5499</v>
      </c>
      <c r="C65" s="459">
        <f>COUNTIFS(VODANET!$AA$5:$AA$4966,"&gt;="&amp;Mensal!C63,VODANET!$AA$5:$AA$4966,"&lt;="&amp;Mensal!D63)</f>
        <v>0</v>
      </c>
      <c r="D65" s="460"/>
      <c r="E65" s="459">
        <f>COUNTIFS(VODANET!$AA$5:$AA$4966,"&gt;="&amp;Mensal!E63,VODANET!$AA$5:$AA$4966,"&lt;="&amp;Mensal!F63)</f>
        <v>33</v>
      </c>
      <c r="F65" s="460"/>
      <c r="G65" s="459">
        <f>COUNTIFS(VODANET!$AA$5:$AA$4966,"&gt;="&amp;Mensal!G63,VODANET!$AA$5:$AA$4966,"&lt;="&amp;Mensal!H63)</f>
        <v>6</v>
      </c>
      <c r="H65" s="460"/>
      <c r="I65" s="459">
        <f>COUNTIFS(VODANET!$AA$5:$AA$4966,"&gt;="&amp;Mensal!I63,VODANET!$AA$5:$AA$4966,"&lt;="&amp;Mensal!J63)</f>
        <v>56</v>
      </c>
      <c r="J65" s="460"/>
      <c r="K65" s="459">
        <f>COUNTIFS(VODANET!$AA$5:$AA$4966,"&gt;="&amp;Mensal!K63,VODANET!$AA$5:$AA$4966,"&lt;="&amp;Mensal!L63)</f>
        <v>43</v>
      </c>
      <c r="L65" s="460"/>
      <c r="M65" s="110">
        <f>SUM(C65:L65)</f>
        <v>138</v>
      </c>
    </row>
    <row r="66" spans="2:13" ht="16.5" customHeight="1" thickBot="1" x14ac:dyDescent="0.3">
      <c r="B66" s="105" t="s">
        <v>6771</v>
      </c>
      <c r="C66" s="461">
        <v>8</v>
      </c>
      <c r="D66" s="462"/>
      <c r="E66" s="461">
        <v>0</v>
      </c>
      <c r="F66" s="462"/>
      <c r="G66" s="461">
        <v>6</v>
      </c>
      <c r="H66" s="462"/>
      <c r="I66" s="461">
        <v>10</v>
      </c>
      <c r="J66" s="462"/>
      <c r="K66" s="461">
        <v>8</v>
      </c>
      <c r="L66" s="462"/>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59">
        <v>100</v>
      </c>
      <c r="D77" s="460"/>
      <c r="E77" s="459">
        <v>100</v>
      </c>
      <c r="F77" s="460"/>
      <c r="G77" s="459">
        <v>91</v>
      </c>
      <c r="H77" s="460"/>
      <c r="I77" s="459">
        <v>13</v>
      </c>
      <c r="J77" s="460"/>
      <c r="K77" s="110">
        <f>SUM(C77:J77)</f>
        <v>304</v>
      </c>
    </row>
    <row r="78" spans="2:13" ht="16.5" customHeight="1" x14ac:dyDescent="0.25">
      <c r="B78" s="104" t="s">
        <v>5499</v>
      </c>
      <c r="C78" s="459">
        <f>COUNTIFS(VODANET!$AA$5:$AA$4966,"&gt;="&amp;Mensal!C76,VODANET!$AA$5:$AA$4966,"&lt;="&amp;Mensal!D76)</f>
        <v>50</v>
      </c>
      <c r="D78" s="460"/>
      <c r="E78" s="459">
        <f>COUNTIFS(VODANET!$AA$5:$AA$4966,"&gt;="&amp;Mensal!E76,VODANET!$AA$5:$AA$4966,"&lt;="&amp;Mensal!F76)</f>
        <v>80</v>
      </c>
      <c r="F78" s="460"/>
      <c r="G78" s="459">
        <f>COUNTIFS(VODANET!$AA$5:$AA$4966,"&gt;="&amp;Mensal!G76,VODANET!$AA$5:$AA$4966,"&lt;="&amp;Mensal!H76)</f>
        <v>92</v>
      </c>
      <c r="H78" s="460"/>
      <c r="I78" s="459">
        <f>COUNTIFS(VODANET!$AA$5:$AA$4966,"&gt;="&amp;Mensal!I76,VODANET!$AA$5:$AA$4966,"&lt;="&amp;Mensal!J76)</f>
        <v>7</v>
      </c>
      <c r="J78" s="460"/>
      <c r="K78" s="110">
        <f>SUM(C78:J78)</f>
        <v>229</v>
      </c>
    </row>
    <row r="79" spans="2:13" ht="16.5" customHeight="1" thickBot="1" x14ac:dyDescent="0.3">
      <c r="B79" s="105" t="s">
        <v>6771</v>
      </c>
      <c r="C79" s="461">
        <v>10</v>
      </c>
      <c r="D79" s="462"/>
      <c r="E79" s="461">
        <v>6</v>
      </c>
      <c r="F79" s="462"/>
      <c r="G79" s="461">
        <v>7</v>
      </c>
      <c r="H79" s="462"/>
      <c r="I79" s="461">
        <v>0</v>
      </c>
      <c r="J79" s="462"/>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59">
        <v>10</v>
      </c>
      <c r="D91" s="460"/>
      <c r="E91" s="459">
        <v>10</v>
      </c>
      <c r="F91" s="460"/>
      <c r="G91" s="459">
        <v>10</v>
      </c>
      <c r="H91" s="460"/>
      <c r="I91" s="459">
        <v>10</v>
      </c>
      <c r="J91" s="460"/>
      <c r="K91" s="459">
        <v>10</v>
      </c>
      <c r="L91" s="460"/>
      <c r="M91" s="110">
        <f>SUM(C91:L91)</f>
        <v>50</v>
      </c>
    </row>
    <row r="92" spans="2:13" ht="16.5" customHeight="1" x14ac:dyDescent="0.25">
      <c r="B92" s="104" t="s">
        <v>5499</v>
      </c>
      <c r="C92" s="459">
        <f>COUNTIFS(VODANET!$AA$5:$AA$4966,"&gt;="&amp;Mensal!C90,VODANET!$AA$5:$AA$4966,"&lt;="&amp;Mensal!D90)</f>
        <v>6</v>
      </c>
      <c r="D92" s="460"/>
      <c r="E92" s="459">
        <f>COUNTIFS(VODANET!$AA$5:$AA$4966,"&gt;="&amp;Mensal!E90,VODANET!$AA$5:$AA$4966,"&lt;="&amp;Mensal!F90)</f>
        <v>12</v>
      </c>
      <c r="F92" s="460"/>
      <c r="G92" s="459">
        <f>COUNTIFS(VODANET!$AA$5:$AA$4966,"&gt;="&amp;Mensal!G90,VODANET!$AA$5:$AA$4966,"&lt;="&amp;Mensal!H90)</f>
        <v>9</v>
      </c>
      <c r="H92" s="460"/>
      <c r="I92" s="459">
        <f>COUNTIFS(VODANET!$AA$5:$AA$4966,"&gt;="&amp;Mensal!I90,VODANET!$AA$5:$AA$4966,"&lt;="&amp;Mensal!J90)</f>
        <v>18</v>
      </c>
      <c r="J92" s="460"/>
      <c r="K92" s="459">
        <f>COUNTIFS(VODANET!$AA$5:$AA$4966,"&gt;="&amp;Mensal!K90,VODANET!$AA$5:$AA$4966,"&lt;="&amp;Mensal!L90)</f>
        <v>30</v>
      </c>
      <c r="L92" s="460"/>
      <c r="M92" s="110">
        <f>SUM(C92:L92)</f>
        <v>75</v>
      </c>
    </row>
    <row r="93" spans="2:13" ht="16.5" customHeight="1" thickBot="1" x14ac:dyDescent="0.3">
      <c r="B93" s="105" t="s">
        <v>6771</v>
      </c>
      <c r="C93" s="461">
        <v>1</v>
      </c>
      <c r="D93" s="462"/>
      <c r="E93" s="461">
        <v>0</v>
      </c>
      <c r="F93" s="462"/>
      <c r="G93" s="461">
        <v>3</v>
      </c>
      <c r="H93" s="462"/>
      <c r="I93" s="461">
        <v>0</v>
      </c>
      <c r="J93" s="462"/>
      <c r="K93" s="461">
        <v>8</v>
      </c>
      <c r="L93" s="462"/>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59">
        <v>5</v>
      </c>
      <c r="D105" s="460"/>
      <c r="E105" s="459">
        <v>30</v>
      </c>
      <c r="F105" s="460"/>
      <c r="G105" s="459">
        <v>10</v>
      </c>
      <c r="H105" s="460"/>
      <c r="I105" s="459">
        <v>30</v>
      </c>
      <c r="J105" s="460"/>
      <c r="K105" s="459">
        <v>25</v>
      </c>
      <c r="L105" s="460"/>
      <c r="M105" s="110">
        <f>SUM(C105:L105)</f>
        <v>100</v>
      </c>
    </row>
    <row r="106" spans="2:13" ht="16.5" customHeight="1" x14ac:dyDescent="0.25">
      <c r="B106" s="104" t="s">
        <v>5499</v>
      </c>
      <c r="C106" s="459">
        <f>COUNTIFS(VODANET!$AA$5:$AA$4966,"&gt;="&amp;Mensal!C104,VODANET!$AA$5:$AA$4966,"&lt;="&amp;Mensal!D104)</f>
        <v>2</v>
      </c>
      <c r="D106" s="460"/>
      <c r="E106" s="459">
        <f>COUNTIFS(VODANET!$AA$5:$AA$4966,"&gt;="&amp;Mensal!E104,VODANET!$AA$5:$AA$4966,"&lt;="&amp;Mensal!F104)</f>
        <v>29</v>
      </c>
      <c r="F106" s="460"/>
      <c r="G106" s="459">
        <f>COUNTIFS(VODANET!$AA$5:$AA$4966,"&gt;="&amp;Mensal!G104,VODANET!$AA$5:$AA$4966,"&lt;="&amp;Mensal!H104)</f>
        <v>1</v>
      </c>
      <c r="H106" s="460"/>
      <c r="I106" s="459">
        <f>COUNTIFS(VODANET!$AA$5:$AA$4966,"&gt;="&amp;Mensal!I104,VODANET!$AA$5:$AA$4966,"&lt;="&amp;Mensal!J104)</f>
        <v>5</v>
      </c>
      <c r="J106" s="460"/>
      <c r="K106" s="459">
        <f>COUNTIFS(VODANET!$AA$5:$AA$4966,"&gt;="&amp;Mensal!K104,VODANET!$AA$5:$AA$4966,"&lt;="&amp;Mensal!L104)</f>
        <v>26</v>
      </c>
      <c r="L106" s="460"/>
      <c r="M106" s="110">
        <f>SUM(C106:L106)</f>
        <v>63</v>
      </c>
    </row>
    <row r="107" spans="2:13" ht="16.5" customHeight="1" thickBot="1" x14ac:dyDescent="0.3">
      <c r="B107" s="105" t="s">
        <v>6771</v>
      </c>
      <c r="C107" s="461">
        <v>0</v>
      </c>
      <c r="D107" s="462"/>
      <c r="E107" s="461">
        <v>2</v>
      </c>
      <c r="F107" s="462"/>
      <c r="G107" s="461">
        <v>3</v>
      </c>
      <c r="H107" s="462"/>
      <c r="I107" s="461">
        <v>0</v>
      </c>
      <c r="J107" s="462"/>
      <c r="K107" s="461">
        <v>0</v>
      </c>
      <c r="L107" s="462"/>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59">
        <v>5</v>
      </c>
      <c r="D118" s="460"/>
      <c r="E118" s="459">
        <v>40</v>
      </c>
      <c r="F118" s="460"/>
      <c r="G118" s="459">
        <v>40</v>
      </c>
      <c r="H118" s="460"/>
      <c r="I118" s="459">
        <v>40</v>
      </c>
      <c r="J118" s="460"/>
      <c r="K118" s="459">
        <v>40</v>
      </c>
      <c r="L118" s="460"/>
      <c r="M118" s="110">
        <f>SUM(C118:L118)</f>
        <v>165</v>
      </c>
    </row>
    <row r="119" spans="2:13" ht="16.5" customHeight="1" x14ac:dyDescent="0.25">
      <c r="B119" s="104" t="s">
        <v>5499</v>
      </c>
      <c r="C119" s="459">
        <f>COUNTIFS(VODANET!$AA$5:$AA$4966,"&gt;="&amp;Mensal!C117,VODANET!$AA$5:$AA$4966,"&lt;="&amp;Mensal!D117)</f>
        <v>9</v>
      </c>
      <c r="D119" s="460"/>
      <c r="E119" s="459">
        <f>COUNTIFS(VODANET!$AA$5:$AA$4966,"&gt;="&amp;Mensal!E117,VODANET!$AA$5:$AA$4966,"&lt;="&amp;Mensal!F117)</f>
        <v>26</v>
      </c>
      <c r="F119" s="460"/>
      <c r="G119" s="459">
        <f>COUNTIFS(VODANET!$AA$5:$AA$4966,"&gt;="&amp;Mensal!G117,VODANET!$AA$5:$AA$4966,"&lt;="&amp;Mensal!H117)</f>
        <v>27</v>
      </c>
      <c r="H119" s="460"/>
      <c r="I119" s="459">
        <f>COUNTIFS(VODANET!$AA$5:$AA$4966,"&gt;="&amp;Mensal!I117,VODANET!$AA$5:$AA$4966,"&lt;="&amp;Mensal!J117)</f>
        <v>14</v>
      </c>
      <c r="J119" s="460"/>
      <c r="K119" s="459">
        <f>COUNTIFS(VODANET!$AA$5:$AA$4966,"&gt;="&amp;Mensal!K117,VODANET!$AA$5:$AA$4966,"&lt;="&amp;Mensal!L117)</f>
        <v>15</v>
      </c>
      <c r="L119" s="460"/>
      <c r="M119" s="110">
        <f>SUM(C119:L119)</f>
        <v>91</v>
      </c>
    </row>
    <row r="120" spans="2:13" ht="16.5" customHeight="1" thickBot="1" x14ac:dyDescent="0.3">
      <c r="B120" s="105" t="s">
        <v>6771</v>
      </c>
      <c r="C120" s="461">
        <v>4</v>
      </c>
      <c r="D120" s="462"/>
      <c r="E120" s="461">
        <v>2</v>
      </c>
      <c r="F120" s="462"/>
      <c r="G120" s="461">
        <v>0</v>
      </c>
      <c r="H120" s="462"/>
      <c r="I120" s="461">
        <v>0</v>
      </c>
      <c r="J120" s="462"/>
      <c r="K120" s="461">
        <v>0</v>
      </c>
      <c r="L120" s="462"/>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59">
        <v>40</v>
      </c>
      <c r="D131" s="460"/>
      <c r="E131" s="459">
        <v>40</v>
      </c>
      <c r="F131" s="460"/>
      <c r="G131" s="459">
        <v>40</v>
      </c>
      <c r="H131" s="460"/>
      <c r="I131" s="459">
        <v>40</v>
      </c>
      <c r="J131" s="460"/>
      <c r="K131" s="459">
        <v>40</v>
      </c>
      <c r="L131" s="460"/>
      <c r="M131" s="110">
        <f>SUM(C131:L131)</f>
        <v>200</v>
      </c>
    </row>
    <row r="132" spans="2:13" ht="16.5" customHeight="1" x14ac:dyDescent="0.25">
      <c r="B132" s="104" t="s">
        <v>5499</v>
      </c>
      <c r="C132" s="459">
        <f>COUNTIFS(VODANET!$AA$5:$AA$4966,"&gt;="&amp;Mensal!C130,VODANET!$AA$5:$AA$4966,"&lt;="&amp;Mensal!D130)</f>
        <v>33</v>
      </c>
      <c r="D132" s="460"/>
      <c r="E132" s="459">
        <f>COUNTIFS(VODANET!$AA$5:$AA$4966,"&gt;="&amp;Mensal!E130,VODANET!$AA$5:$AA$4966,"&lt;="&amp;Mensal!F130)</f>
        <v>20</v>
      </c>
      <c r="F132" s="460"/>
      <c r="G132" s="459">
        <f>COUNTIFS(VODANET!$AA$5:$AA$4966,"&gt;="&amp;Mensal!G130,VODANET!$AA$5:$AA$4966,"&lt;="&amp;Mensal!H130)</f>
        <v>15</v>
      </c>
      <c r="H132" s="460"/>
      <c r="I132" s="459">
        <f>COUNTIFS(VODANET!$AA$5:$AA$4966,"&gt;="&amp;Mensal!I130,VODANET!$AA$5:$AA$4966,"&lt;="&amp;Mensal!J130)</f>
        <v>33</v>
      </c>
      <c r="J132" s="460"/>
      <c r="K132" s="459">
        <f>COUNTIFS(VODANET!$AA$5:$AA$4966,"&gt;="&amp;Mensal!K130,VODANET!$AA$5:$AA$4966,"&lt;="&amp;Mensal!L130)</f>
        <v>23</v>
      </c>
      <c r="L132" s="460"/>
      <c r="M132" s="110">
        <f>SUM(C132:L132)</f>
        <v>124</v>
      </c>
    </row>
    <row r="133" spans="2:13" ht="16.5" customHeight="1" thickBot="1" x14ac:dyDescent="0.3">
      <c r="B133" s="105" t="s">
        <v>6771</v>
      </c>
      <c r="C133" s="461">
        <v>4</v>
      </c>
      <c r="D133" s="462"/>
      <c r="E133" s="461">
        <v>0</v>
      </c>
      <c r="F133" s="462"/>
      <c r="G133" s="461">
        <v>4</v>
      </c>
      <c r="H133" s="462"/>
      <c r="I133" s="461">
        <v>1</v>
      </c>
      <c r="J133" s="462"/>
      <c r="K133" s="461">
        <v>5</v>
      </c>
      <c r="L133" s="462"/>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59">
        <v>40</v>
      </c>
      <c r="D144" s="460"/>
      <c r="E144" s="459">
        <v>40</v>
      </c>
      <c r="F144" s="460"/>
      <c r="G144" s="459">
        <v>40</v>
      </c>
      <c r="H144" s="460"/>
      <c r="I144" s="459">
        <v>40</v>
      </c>
      <c r="J144" s="460"/>
      <c r="K144" s="459">
        <v>40</v>
      </c>
      <c r="L144" s="460"/>
      <c r="M144" s="110">
        <f>SUM(C144:L144)</f>
        <v>200</v>
      </c>
    </row>
    <row r="145" spans="2:13" ht="16.5" customHeight="1" x14ac:dyDescent="0.25">
      <c r="B145" s="104" t="s">
        <v>5499</v>
      </c>
      <c r="C145" s="459">
        <f>COUNTIFS(VODANET!$AA$5:$AA$4966,"&gt;="&amp;Mensal!C143,VODANET!$AA$5:$AA$4966,"&lt;="&amp;Mensal!D143)</f>
        <v>28</v>
      </c>
      <c r="D145" s="460"/>
      <c r="E145" s="459">
        <f>COUNTIFS(VODANET!$AA$5:$AA$4966,"&gt;="&amp;Mensal!E143,VODANET!$AA$5:$AA$4966,"&lt;="&amp;Mensal!F143)</f>
        <v>32</v>
      </c>
      <c r="F145" s="460"/>
      <c r="G145" s="459">
        <f>COUNTIFS(VODANET!$AA$5:$AA$4966,"&gt;="&amp;Mensal!G143,VODANET!$AA$5:$AA$4966,"&lt;="&amp;Mensal!H143)</f>
        <v>40</v>
      </c>
      <c r="H145" s="460"/>
      <c r="I145" s="459">
        <f>COUNTIFS(VODANET!$AA$5:$AA$4966,"&gt;="&amp;Mensal!I143,VODANET!$AA$5:$AA$4966,"&lt;="&amp;Mensal!J143)</f>
        <v>24</v>
      </c>
      <c r="J145" s="460"/>
      <c r="K145" s="459">
        <f>COUNTIFS(VODANET!$AA$5:$AA$4966,"&gt;="&amp;Mensal!K143,VODANET!$AA$5:$AA$4966,"&lt;="&amp;Mensal!L143)</f>
        <v>26</v>
      </c>
      <c r="L145" s="460"/>
      <c r="M145" s="110">
        <f>SUM(C145:L145)</f>
        <v>150</v>
      </c>
    </row>
    <row r="146" spans="2:13" ht="16.5" customHeight="1" thickBot="1" x14ac:dyDescent="0.3">
      <c r="B146" s="105" t="s">
        <v>6771</v>
      </c>
      <c r="C146" s="461">
        <v>1</v>
      </c>
      <c r="D146" s="462"/>
      <c r="E146" s="461">
        <v>0</v>
      </c>
      <c r="F146" s="462"/>
      <c r="G146" s="461">
        <v>4</v>
      </c>
      <c r="H146" s="462"/>
      <c r="I146" s="461">
        <v>0</v>
      </c>
      <c r="J146" s="462"/>
      <c r="K146" s="461">
        <v>6</v>
      </c>
      <c r="L146" s="462"/>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59">
        <v>50</v>
      </c>
      <c r="D157" s="460"/>
      <c r="E157" s="459">
        <v>50</v>
      </c>
      <c r="F157" s="460"/>
      <c r="G157" s="459">
        <v>50</v>
      </c>
      <c r="H157" s="460"/>
      <c r="I157" s="459">
        <v>50</v>
      </c>
      <c r="J157" s="460"/>
      <c r="K157" s="110">
        <f>SUM(C157:J157)</f>
        <v>200</v>
      </c>
    </row>
    <row r="158" spans="2:13" ht="16.5" customHeight="1" x14ac:dyDescent="0.25">
      <c r="B158" s="104" t="s">
        <v>5499</v>
      </c>
      <c r="C158" s="459">
        <f>COUNTIFS(VODANET!$AA$5:$AA$4966,"&gt;="&amp;Mensal!C156,VODANET!$AA$5:$AA$4966,"&lt;="&amp;Mensal!D156)</f>
        <v>47</v>
      </c>
      <c r="D158" s="460"/>
      <c r="E158" s="459">
        <f>COUNTIFS(VODANET!$AA$5:$AA$4966,"&gt;="&amp;Mensal!E156,VODANET!$AA$5:$AA$4966,"&lt;="&amp;Mensal!F156)</f>
        <v>32</v>
      </c>
      <c r="F158" s="460"/>
      <c r="G158" s="459">
        <f>COUNTIFS(VODANET!$AA$5:$AA$4966,"&gt;="&amp;Mensal!G156,VODANET!$AA$5:$AA$4966,"&lt;="&amp;Mensal!H156)</f>
        <v>36</v>
      </c>
      <c r="H158" s="460"/>
      <c r="I158" s="459">
        <f>COUNTIFS(VODANET!$AA$5:$AA$4966,"&gt;="&amp;Mensal!I156,VODANET!$AA$5:$AA$4966,"&lt;="&amp;Mensal!J156)</f>
        <v>90</v>
      </c>
      <c r="J158" s="460"/>
      <c r="K158" s="110">
        <f>SUM(C158:J158)</f>
        <v>205</v>
      </c>
    </row>
    <row r="159" spans="2:13" ht="16.5" customHeight="1" thickBot="1" x14ac:dyDescent="0.3">
      <c r="B159" s="105" t="s">
        <v>6771</v>
      </c>
      <c r="C159" s="461">
        <v>0</v>
      </c>
      <c r="D159" s="462"/>
      <c r="E159" s="461">
        <v>0</v>
      </c>
      <c r="F159" s="462"/>
      <c r="G159" s="461">
        <v>0</v>
      </c>
      <c r="H159" s="462"/>
      <c r="I159" s="461">
        <v>0</v>
      </c>
      <c r="J159" s="462"/>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59">
        <v>10</v>
      </c>
      <c r="D170" s="460"/>
      <c r="E170" s="459">
        <v>10</v>
      </c>
      <c r="F170" s="460"/>
      <c r="G170" s="459">
        <v>10</v>
      </c>
      <c r="H170" s="460"/>
      <c r="I170" s="459">
        <v>10</v>
      </c>
      <c r="J170" s="460"/>
      <c r="K170" s="459">
        <v>8</v>
      </c>
      <c r="L170" s="460"/>
      <c r="M170" s="110">
        <f>SUM(C170:L170)</f>
        <v>48</v>
      </c>
    </row>
    <row r="171" spans="2:13" ht="16.5" customHeight="1" x14ac:dyDescent="0.25">
      <c r="B171" s="104" t="s">
        <v>5499</v>
      </c>
      <c r="C171" s="459">
        <f>COUNTIFS(VODANET!$AA$5:$AA$4966,"&gt;="&amp;Mensal!C169,VODANET!$AA$5:$AA$4966,"&lt;="&amp;Mensal!D169)</f>
        <v>10</v>
      </c>
      <c r="D171" s="460"/>
      <c r="E171" s="459">
        <f>COUNTIFS(VODANET!$AA$5:$AA$4966,"&gt;="&amp;Mensal!E169,VODANET!$AA$5:$AA$4966,"&lt;="&amp;Mensal!F169)</f>
        <v>11</v>
      </c>
      <c r="F171" s="460"/>
      <c r="G171" s="459">
        <f>COUNTIFS(VODANET!$AA$5:$AA$4966,"&gt;="&amp;Mensal!G169,VODANET!$AA$5:$AA$4966,"&lt;="&amp;Mensal!H169)</f>
        <v>5</v>
      </c>
      <c r="H171" s="460"/>
      <c r="I171" s="459">
        <f>COUNTIFS(VODANET!$AA$5:$AA$4966,"&gt;="&amp;Mensal!I169,VODANET!$AA$5:$AA$4966,"&lt;="&amp;Mensal!J169)</f>
        <v>5</v>
      </c>
      <c r="J171" s="460"/>
      <c r="K171" s="459">
        <f>COUNTIFS(VODANET!$AA$5:$AA$4966,"&gt;="&amp;Mensal!K169,VODANET!$AA$5:$AA$4966,"&lt;="&amp;Mensal!L169)</f>
        <v>6</v>
      </c>
      <c r="L171" s="460"/>
      <c r="M171" s="110">
        <f>SUM(C171:L171)</f>
        <v>37</v>
      </c>
    </row>
    <row r="172" spans="2:13" ht="16.5" customHeight="1" thickBot="1" x14ac:dyDescent="0.3">
      <c r="B172" s="105" t="s">
        <v>6771</v>
      </c>
      <c r="C172" s="461">
        <v>1</v>
      </c>
      <c r="D172" s="462"/>
      <c r="E172" s="461">
        <v>0</v>
      </c>
      <c r="F172" s="462"/>
      <c r="G172" s="461">
        <v>0</v>
      </c>
      <c r="H172" s="462"/>
      <c r="I172" s="461">
        <v>2</v>
      </c>
      <c r="J172" s="462"/>
      <c r="K172" s="461">
        <v>0</v>
      </c>
      <c r="L172" s="462"/>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59">
        <v>8</v>
      </c>
      <c r="D183" s="460"/>
      <c r="E183" s="459">
        <v>3</v>
      </c>
      <c r="F183" s="460"/>
      <c r="G183" s="459">
        <v>0</v>
      </c>
      <c r="H183" s="460"/>
      <c r="I183" s="459">
        <v>0</v>
      </c>
      <c r="J183" s="460"/>
      <c r="K183" s="459">
        <v>0</v>
      </c>
      <c r="L183" s="460"/>
      <c r="M183" s="110">
        <f>SUM(C183:L183)</f>
        <v>11</v>
      </c>
    </row>
    <row r="184" spans="2:13" ht="16.5" customHeight="1" x14ac:dyDescent="0.25">
      <c r="B184" s="104" t="s">
        <v>5499</v>
      </c>
      <c r="C184" s="459">
        <f>COUNTIFS(VODANET!$AA$5:$AA$4966,"&gt;="&amp;Mensal!C182,VODANET!$AA$5:$AA$4966,"&lt;="&amp;Mensal!D182)</f>
        <v>2</v>
      </c>
      <c r="D184" s="460"/>
      <c r="E184" s="459">
        <f>COUNTIFS(VODANET!$AA$5:$AA$4966,"&gt;="&amp;Mensal!E182,VODANET!$AA$5:$AA$4966,"&lt;="&amp;Mensal!F182)</f>
        <v>0</v>
      </c>
      <c r="F184" s="460"/>
      <c r="G184" s="459">
        <f>COUNTIFS(VODANET!$AA$5:$AA$4966,"&gt;="&amp;Mensal!G182,VODANET!$AA$5:$AA$4966,"&lt;="&amp;Mensal!H182)</f>
        <v>1</v>
      </c>
      <c r="H184" s="460"/>
      <c r="I184" s="459">
        <f>COUNTIFS(VODANET!$AA$5:$AA$4966,"&gt;="&amp;Mensal!I182,VODANET!$AA$5:$AA$4966,"&lt;="&amp;Mensal!J182)</f>
        <v>4</v>
      </c>
      <c r="J184" s="460"/>
      <c r="K184" s="459">
        <f>COUNTIFS(VODANET!$AA$5:$AA$4966,"&gt;="&amp;Mensal!K182,VODANET!$AA$5:$AA$4966,"&lt;="&amp;Mensal!L182)</f>
        <v>3</v>
      </c>
      <c r="L184" s="460"/>
      <c r="M184" s="110">
        <f>SUM(C184:L184)</f>
        <v>10</v>
      </c>
    </row>
    <row r="185" spans="2:13" ht="16.5" customHeight="1" thickBot="1" x14ac:dyDescent="0.3">
      <c r="B185" s="105" t="s">
        <v>6771</v>
      </c>
      <c r="C185" s="461">
        <v>0</v>
      </c>
      <c r="D185" s="462"/>
      <c r="E185" s="461">
        <v>0</v>
      </c>
      <c r="F185" s="462"/>
      <c r="G185" s="461">
        <v>0</v>
      </c>
      <c r="H185" s="462"/>
      <c r="I185" s="461">
        <v>0</v>
      </c>
      <c r="J185" s="462"/>
      <c r="K185" s="461">
        <v>0</v>
      </c>
      <c r="L185" s="462"/>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59">
        <v>0</v>
      </c>
      <c r="D196" s="460"/>
      <c r="E196" s="459">
        <v>0</v>
      </c>
      <c r="F196" s="460"/>
      <c r="G196" s="459">
        <v>0</v>
      </c>
      <c r="H196" s="460"/>
      <c r="I196" s="459">
        <v>0</v>
      </c>
      <c r="J196" s="460"/>
      <c r="K196" s="459">
        <v>0</v>
      </c>
      <c r="L196" s="460"/>
      <c r="M196" s="110">
        <f>SUM(C196:L196)</f>
        <v>0</v>
      </c>
    </row>
    <row r="197" spans="2:13" ht="16.5" customHeight="1" x14ac:dyDescent="0.25">
      <c r="B197" s="104" t="s">
        <v>5499</v>
      </c>
      <c r="C197" s="459">
        <f>COUNTIFS(VODANET!$AA$5:$AA$4966,"&gt;="&amp;Mensal!C195,VODANET!$AA$5:$AA$4966,"&lt;="&amp;Mensal!D195)</f>
        <v>0</v>
      </c>
      <c r="D197" s="460"/>
      <c r="E197" s="459">
        <f>COUNTIFS(VODANET!$AA$5:$AA$4966,"&gt;="&amp;Mensal!E195,VODANET!$AA$5:$AA$4966,"&lt;="&amp;Mensal!F195)</f>
        <v>0</v>
      </c>
      <c r="F197" s="460"/>
      <c r="G197" s="459">
        <f>COUNTIFS(VODANET!$AA$5:$AA$4966,"&gt;="&amp;Mensal!G195,VODANET!$AA$5:$AA$4966,"&lt;="&amp;Mensal!H195)</f>
        <v>0</v>
      </c>
      <c r="H197" s="460"/>
      <c r="I197" s="459">
        <f>COUNTIFS(VODANET!$AA$5:$AA$4966,"&gt;="&amp;Mensal!I195,VODANET!$AA$5:$AA$4966,"&lt;="&amp;Mensal!J195)</f>
        <v>0</v>
      </c>
      <c r="J197" s="460"/>
      <c r="K197" s="459">
        <f>COUNTIFS(VODANET!$AA$5:$AA$4966,"&gt;="&amp;Mensal!K195,VODANET!$AA$5:$AA$4966,"&lt;="&amp;Mensal!L195)</f>
        <v>0</v>
      </c>
      <c r="L197" s="460"/>
      <c r="M197" s="110">
        <f>SUM(C197:L197)</f>
        <v>0</v>
      </c>
    </row>
    <row r="198" spans="2:13" ht="16.5" customHeight="1" thickBot="1" x14ac:dyDescent="0.3">
      <c r="B198" s="105" t="s">
        <v>6771</v>
      </c>
      <c r="C198" s="461">
        <v>0</v>
      </c>
      <c r="D198" s="462"/>
      <c r="E198" s="461">
        <v>0</v>
      </c>
      <c r="F198" s="462"/>
      <c r="G198" s="461">
        <v>0</v>
      </c>
      <c r="H198" s="462"/>
      <c r="I198" s="461">
        <v>0</v>
      </c>
      <c r="J198" s="462"/>
      <c r="K198" s="461">
        <v>0</v>
      </c>
      <c r="L198" s="462"/>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59">
        <v>0</v>
      </c>
      <c r="D209" s="460"/>
      <c r="E209" s="459">
        <v>0</v>
      </c>
      <c r="F209" s="460"/>
      <c r="G209" s="459">
        <v>0</v>
      </c>
      <c r="H209" s="460"/>
      <c r="I209" s="459">
        <v>0</v>
      </c>
      <c r="J209" s="460"/>
      <c r="K209" s="459">
        <v>0</v>
      </c>
      <c r="L209" s="460"/>
      <c r="M209" s="110">
        <f>SUM(C209:L209)</f>
        <v>0</v>
      </c>
    </row>
    <row r="210" spans="2:13" ht="16.5" customHeight="1" x14ac:dyDescent="0.25">
      <c r="B210" s="104" t="s">
        <v>5499</v>
      </c>
      <c r="C210" s="459">
        <f>COUNTIFS(VODANET!$AA$5:$AA$4966,"&gt;="&amp;Mensal!C208,VODANET!$AA$5:$AA$4966,"&lt;="&amp;Mensal!D208)</f>
        <v>0</v>
      </c>
      <c r="D210" s="460"/>
      <c r="E210" s="459">
        <f>COUNTIFS(VODANET!$AA$5:$AA$4966,"&gt;="&amp;Mensal!E208,VODANET!$AA$5:$AA$4966,"&lt;="&amp;Mensal!F208)</f>
        <v>0</v>
      </c>
      <c r="F210" s="460"/>
      <c r="G210" s="459">
        <f>COUNTIFS(VODANET!$AA$5:$AA$4966,"&gt;="&amp;Mensal!G208,VODANET!$AA$5:$AA$4966,"&lt;="&amp;Mensal!H208)</f>
        <v>0</v>
      </c>
      <c r="H210" s="460"/>
      <c r="I210" s="459">
        <f>COUNTIFS(VODANET!$AA$5:$AA$4966,"&gt;="&amp;Mensal!I208,VODANET!$AA$5:$AA$4966,"&lt;="&amp;Mensal!J208)</f>
        <v>2</v>
      </c>
      <c r="J210" s="460"/>
      <c r="K210" s="459">
        <f>COUNTIFS(VODANET!$AA$5:$AA$4966,"&gt;="&amp;Mensal!K208,VODANET!$AA$5:$AA$4966,"&lt;="&amp;Mensal!L208)</f>
        <v>1</v>
      </c>
      <c r="L210" s="460"/>
      <c r="M210" s="110">
        <f>SUM(C210:L210)</f>
        <v>3</v>
      </c>
    </row>
    <row r="211" spans="2:13" ht="16.5" customHeight="1" thickBot="1" x14ac:dyDescent="0.3">
      <c r="B211" s="105" t="s">
        <v>6771</v>
      </c>
      <c r="C211" s="461">
        <v>0</v>
      </c>
      <c r="D211" s="462"/>
      <c r="E211" s="461">
        <v>0</v>
      </c>
      <c r="F211" s="462"/>
      <c r="G211" s="461">
        <v>0</v>
      </c>
      <c r="H211" s="462"/>
      <c r="I211" s="461">
        <v>0</v>
      </c>
      <c r="J211" s="462"/>
      <c r="K211" s="461">
        <v>0</v>
      </c>
      <c r="L211" s="462"/>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59">
        <v>0</v>
      </c>
      <c r="D222" s="460"/>
      <c r="E222" s="459">
        <v>0</v>
      </c>
      <c r="F222" s="460"/>
      <c r="G222" s="459">
        <v>0</v>
      </c>
      <c r="H222" s="460"/>
      <c r="I222" s="459">
        <v>0</v>
      </c>
      <c r="J222" s="460"/>
      <c r="K222" s="459">
        <v>0</v>
      </c>
      <c r="L222" s="460"/>
      <c r="M222" s="110">
        <f>SUM(C222:L222)</f>
        <v>0</v>
      </c>
    </row>
    <row r="223" spans="2:13" ht="16.5" customHeight="1" x14ac:dyDescent="0.25">
      <c r="B223" s="104" t="s">
        <v>5499</v>
      </c>
      <c r="C223" s="459">
        <f>COUNTIFS(VODANET!$AA$5:$AA$4966,"&gt;="&amp;Mensal!C221,VODANET!$AA$5:$AA$4966,"&lt;="&amp;Mensal!D221)</f>
        <v>0</v>
      </c>
      <c r="D223" s="460"/>
      <c r="E223" s="459">
        <f>COUNTIFS(VODANET!$AA$5:$AA$4966,"&gt;="&amp;Mensal!E221,VODANET!$AA$5:$AA$4966,"&lt;="&amp;Mensal!F221)</f>
        <v>0</v>
      </c>
      <c r="F223" s="460"/>
      <c r="G223" s="459">
        <f>COUNTIFS(VODANET!$AA$5:$AA$4966,"&gt;="&amp;Mensal!G221,VODANET!$AA$5:$AA$4966,"&lt;="&amp;Mensal!H221)</f>
        <v>0</v>
      </c>
      <c r="H223" s="460"/>
      <c r="I223" s="459">
        <f>COUNTIFS(VODANET!$AA$5:$AA$4966,"&gt;="&amp;Mensal!I221,VODANET!$AA$5:$AA$4966,"&lt;="&amp;Mensal!J221)</f>
        <v>0</v>
      </c>
      <c r="J223" s="460"/>
      <c r="K223" s="459">
        <f>COUNTIFS(VODANET!$AA$5:$AA$4966,"&gt;="&amp;Mensal!K221,VODANET!$AA$5:$AA$4966,"&lt;="&amp;Mensal!L221)</f>
        <v>1</v>
      </c>
      <c r="L223" s="460"/>
      <c r="M223" s="110">
        <f>SUM(C223:L223)</f>
        <v>1</v>
      </c>
    </row>
    <row r="224" spans="2:13" ht="16.5" customHeight="1" thickBot="1" x14ac:dyDescent="0.3">
      <c r="B224" s="105" t="s">
        <v>6771</v>
      </c>
      <c r="C224" s="461">
        <v>0</v>
      </c>
      <c r="D224" s="462"/>
      <c r="E224" s="461">
        <v>0</v>
      </c>
      <c r="F224" s="462"/>
      <c r="G224" s="461">
        <v>0</v>
      </c>
      <c r="H224" s="462"/>
      <c r="I224" s="461">
        <v>0</v>
      </c>
      <c r="J224" s="462"/>
      <c r="K224" s="461">
        <v>0</v>
      </c>
      <c r="L224" s="462"/>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59">
        <v>0</v>
      </c>
      <c r="D235" s="460"/>
      <c r="E235" s="459">
        <v>0</v>
      </c>
      <c r="F235" s="460"/>
      <c r="G235" s="459">
        <v>0</v>
      </c>
      <c r="H235" s="460"/>
      <c r="I235" s="459">
        <v>0</v>
      </c>
      <c r="J235" s="460"/>
      <c r="K235" s="459">
        <v>0</v>
      </c>
      <c r="L235" s="460"/>
      <c r="M235" s="110">
        <f>SUM(C235:L235)</f>
        <v>0</v>
      </c>
    </row>
    <row r="236" spans="2:13" ht="16.5" customHeight="1" x14ac:dyDescent="0.25">
      <c r="B236" s="104" t="s">
        <v>5499</v>
      </c>
      <c r="C236" s="459">
        <f>COUNTIFS(VODANET!$AA$5:$AA$4966,"&gt;="&amp;Mensal!C234,VODANET!$AA$5:$AA$4966,"&lt;="&amp;Mensal!D234)</f>
        <v>0</v>
      </c>
      <c r="D236" s="460"/>
      <c r="E236" s="459">
        <f>COUNTIFS(VODANET!$AA$5:$AA$4966,"&gt;="&amp;Mensal!E234,VODANET!$AA$5:$AA$4966,"&lt;="&amp;Mensal!F234)</f>
        <v>0</v>
      </c>
      <c r="F236" s="460"/>
      <c r="G236" s="459">
        <f>COUNTIFS(VODANET!$AA$5:$AA$4966,"&gt;="&amp;Mensal!G234,VODANET!$AA$5:$AA$4966,"&lt;="&amp;Mensal!H234)</f>
        <v>0</v>
      </c>
      <c r="H236" s="460"/>
      <c r="I236" s="459">
        <f>COUNTIFS(VODANET!$AA$5:$AA$4966,"&gt;="&amp;Mensal!I234,VODANET!$AA$5:$AA$4966,"&lt;="&amp;Mensal!J234)</f>
        <v>0</v>
      </c>
      <c r="J236" s="460"/>
      <c r="K236" s="459">
        <f>COUNTIFS(VODANET!$AA$5:$AA$4966,"&gt;="&amp;Mensal!K234,VODANET!$AA$5:$AA$4966,"&lt;="&amp;Mensal!L234)</f>
        <v>0</v>
      </c>
      <c r="L236" s="460"/>
      <c r="M236" s="110">
        <f>SUM(C236:L236)</f>
        <v>0</v>
      </c>
    </row>
    <row r="237" spans="2:13" ht="16.5" customHeight="1" thickBot="1" x14ac:dyDescent="0.3">
      <c r="B237" s="105" t="s">
        <v>6771</v>
      </c>
      <c r="C237" s="461">
        <v>0</v>
      </c>
      <c r="D237" s="462"/>
      <c r="E237" s="461">
        <v>0</v>
      </c>
      <c r="F237" s="462"/>
      <c r="G237" s="461">
        <v>0</v>
      </c>
      <c r="H237" s="462"/>
      <c r="I237" s="461">
        <v>0</v>
      </c>
      <c r="J237" s="462"/>
      <c r="K237" s="461">
        <v>0</v>
      </c>
      <c r="L237" s="462"/>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59">
        <v>0</v>
      </c>
      <c r="D248" s="460"/>
      <c r="E248" s="459">
        <v>0</v>
      </c>
      <c r="F248" s="460"/>
      <c r="G248" s="459">
        <v>0</v>
      </c>
      <c r="H248" s="460"/>
      <c r="I248" s="459">
        <v>0</v>
      </c>
      <c r="J248" s="460"/>
      <c r="K248" s="459">
        <v>0</v>
      </c>
      <c r="L248" s="460"/>
      <c r="M248" s="110">
        <f>SUM(C248:L248)</f>
        <v>0</v>
      </c>
    </row>
    <row r="249" spans="2:13" ht="16.5" customHeight="1" x14ac:dyDescent="0.25">
      <c r="B249" s="104" t="s">
        <v>5499</v>
      </c>
      <c r="C249" s="459">
        <f>COUNTIFS(VODANET!$AA$5:$AA$4966,"&gt;="&amp;Mensal!C247,VODANET!$AA$5:$AA$4966,"&lt;="&amp;Mensal!D247)</f>
        <v>0</v>
      </c>
      <c r="D249" s="460"/>
      <c r="E249" s="459">
        <f>COUNTIFS(VODANET!$AA$5:$AA$4966,"&gt;="&amp;Mensal!E247,VODANET!$AA$5:$AA$4966,"&lt;="&amp;Mensal!F247)</f>
        <v>0</v>
      </c>
      <c r="F249" s="460"/>
      <c r="G249" s="459">
        <f>COUNTIFS(VODANET!$AA$5:$AA$4966,"&gt;="&amp;Mensal!G247,VODANET!$AA$5:$AA$4966,"&lt;="&amp;Mensal!H247)</f>
        <v>1</v>
      </c>
      <c r="H249" s="460"/>
      <c r="I249" s="459">
        <f>COUNTIFS(VODANET!$AA$5:$AA$4966,"&gt;="&amp;Mensal!I247,VODANET!$AA$5:$AA$4966,"&lt;="&amp;Mensal!J247)</f>
        <v>1</v>
      </c>
      <c r="J249" s="460"/>
      <c r="K249" s="459">
        <f>COUNTIFS(VODANET!$AA$5:$AA$4966,"&gt;="&amp;Mensal!K247,VODANET!$AA$5:$AA$4966,"&lt;="&amp;Mensal!L247)</f>
        <v>2</v>
      </c>
      <c r="L249" s="460"/>
      <c r="M249" s="110">
        <f>SUM(C249:L249)</f>
        <v>4</v>
      </c>
    </row>
    <row r="250" spans="2:13" ht="16.5" customHeight="1" thickBot="1" x14ac:dyDescent="0.3">
      <c r="B250" s="105" t="s">
        <v>6771</v>
      </c>
      <c r="C250" s="461">
        <v>0</v>
      </c>
      <c r="D250" s="462"/>
      <c r="E250" s="461">
        <v>0</v>
      </c>
      <c r="F250" s="462"/>
      <c r="G250" s="461">
        <v>0</v>
      </c>
      <c r="H250" s="462"/>
      <c r="I250" s="461">
        <v>0</v>
      </c>
      <c r="J250" s="462"/>
      <c r="K250" s="461">
        <v>0</v>
      </c>
      <c r="L250" s="462"/>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59">
        <v>0</v>
      </c>
      <c r="D261" s="460"/>
      <c r="E261" s="459">
        <v>0</v>
      </c>
      <c r="F261" s="460"/>
      <c r="G261" s="459">
        <v>0</v>
      </c>
      <c r="H261" s="460"/>
      <c r="I261" s="459">
        <v>0</v>
      </c>
      <c r="J261" s="460"/>
      <c r="K261" s="110">
        <f>SUM(C261:J261)</f>
        <v>0</v>
      </c>
      <c r="L261"/>
    </row>
    <row r="262" spans="2:12" ht="16.5" customHeight="1" x14ac:dyDescent="0.25">
      <c r="B262" s="104" t="s">
        <v>5499</v>
      </c>
      <c r="C262" s="459">
        <f>COUNTIFS(VODANET!$AA$5:$AA$4966,"&gt;="&amp;Mensal!C260,VODANET!$AA$5:$AA$4966,"&lt;="&amp;Mensal!D260)</f>
        <v>7</v>
      </c>
      <c r="D262" s="460"/>
      <c r="E262" s="459">
        <f>COUNTIFS(VODANET!$AA$5:$AA$4966,"&gt;="&amp;Mensal!E260,VODANET!$AA$5:$AA$4966,"&lt;="&amp;Mensal!F260)</f>
        <v>0</v>
      </c>
      <c r="F262" s="460"/>
      <c r="G262" s="459">
        <f>COUNTIFS(VODANET!$AA$5:$AA$4966,"&gt;="&amp;Mensal!G260,VODANET!$AA$5:$AA$4966,"&lt;="&amp;Mensal!H260)</f>
        <v>2</v>
      </c>
      <c r="H262" s="460"/>
      <c r="I262" s="459">
        <f>COUNTIFS(VODANET!$AA$5:$AA$4966,"&gt;="&amp;Mensal!I260,VODANET!$AA$5:$AA$4966,"&lt;="&amp;Mensal!J260)</f>
        <v>4</v>
      </c>
      <c r="J262" s="460"/>
      <c r="K262" s="110">
        <f>SUM(C262:J262)</f>
        <v>13</v>
      </c>
      <c r="L262"/>
    </row>
    <row r="263" spans="2:12" ht="16.5" customHeight="1" thickBot="1" x14ac:dyDescent="0.3">
      <c r="B263" s="105" t="s">
        <v>6771</v>
      </c>
      <c r="C263" s="461">
        <v>0</v>
      </c>
      <c r="D263" s="462"/>
      <c r="E263" s="461">
        <v>0</v>
      </c>
      <c r="F263" s="462"/>
      <c r="G263" s="461">
        <v>0</v>
      </c>
      <c r="H263" s="462"/>
      <c r="I263" s="461">
        <v>0</v>
      </c>
      <c r="J263" s="462"/>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59">
        <v>0</v>
      </c>
      <c r="D274" s="460"/>
      <c r="E274" s="459">
        <v>0</v>
      </c>
      <c r="F274" s="460"/>
      <c r="G274" s="459">
        <v>0</v>
      </c>
      <c r="H274" s="460"/>
      <c r="I274" s="459">
        <v>0</v>
      </c>
      <c r="J274" s="460"/>
      <c r="K274" s="459">
        <v>0</v>
      </c>
      <c r="L274" s="460"/>
      <c r="M274" s="110">
        <f>SUM(C274:L274)</f>
        <v>0</v>
      </c>
    </row>
    <row r="275" spans="2:13" ht="16.5" customHeight="1" x14ac:dyDescent="0.25">
      <c r="B275" s="104" t="s">
        <v>5499</v>
      </c>
      <c r="C275" s="459">
        <f>COUNTIFS(VODANET!$AA$5:$AA$4966,"&gt;="&amp;Mensal!C273,VODANET!$AA$5:$AA$4966,"&lt;="&amp;Mensal!D273)</f>
        <v>0</v>
      </c>
      <c r="D275" s="460"/>
      <c r="E275" s="459">
        <f>COUNTIFS(VODANET!$AA$5:$AA$4966,"&gt;="&amp;Mensal!E273,VODANET!$AA$5:$AA$4966,"&lt;="&amp;Mensal!F273)</f>
        <v>4</v>
      </c>
      <c r="F275" s="460"/>
      <c r="G275" s="459">
        <f>COUNTIFS(VODANET!$AA$5:$AA$4966,"&gt;="&amp;Mensal!G273,VODANET!$AA$5:$AA$4966,"&lt;="&amp;Mensal!H273)</f>
        <v>3</v>
      </c>
      <c r="H275" s="460"/>
      <c r="I275" s="459">
        <f>COUNTIFS(VODANET!$AA$5:$AA$4966,"&gt;="&amp;Mensal!I273,VODANET!$AA$5:$AA$4966,"&lt;="&amp;Mensal!J273)</f>
        <v>2</v>
      </c>
      <c r="J275" s="460"/>
      <c r="K275" s="459">
        <f>COUNTIFS(VODANET!$AA$5:$AA$4966,"&gt;="&amp;Mensal!K273,VODANET!$AA$5:$AA$4966,"&lt;="&amp;Mensal!L273)</f>
        <v>0</v>
      </c>
      <c r="L275" s="460"/>
      <c r="M275" s="110">
        <f>SUM(C275:L275)</f>
        <v>9</v>
      </c>
    </row>
    <row r="276" spans="2:13" ht="16.5" customHeight="1" thickBot="1" x14ac:dyDescent="0.3">
      <c r="B276" s="105" t="s">
        <v>6771</v>
      </c>
      <c r="C276" s="461">
        <v>0</v>
      </c>
      <c r="D276" s="462"/>
      <c r="E276" s="461">
        <v>0</v>
      </c>
      <c r="F276" s="462"/>
      <c r="G276" s="461">
        <v>0</v>
      </c>
      <c r="H276" s="462"/>
      <c r="I276" s="461">
        <v>0</v>
      </c>
      <c r="J276" s="462"/>
      <c r="K276" s="461">
        <v>0</v>
      </c>
      <c r="L276" s="462"/>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59">
        <v>0</v>
      </c>
      <c r="D287" s="460"/>
      <c r="E287" s="459">
        <v>0</v>
      </c>
      <c r="F287" s="460"/>
      <c r="G287" s="459">
        <v>0</v>
      </c>
      <c r="H287" s="460"/>
      <c r="I287" s="459">
        <v>0</v>
      </c>
      <c r="J287" s="460"/>
      <c r="K287" s="459">
        <v>0</v>
      </c>
      <c r="L287" s="460"/>
      <c r="M287" s="110">
        <f>SUM(C287:L287)</f>
        <v>0</v>
      </c>
    </row>
    <row r="288" spans="2:13" ht="16.5" customHeight="1" x14ac:dyDescent="0.25">
      <c r="B288" s="104" t="s">
        <v>5499</v>
      </c>
      <c r="C288" s="459">
        <f>COUNTIFS(VODANET!$AA$5:$AA$4966,"&gt;="&amp;Mensal!C286,VODANET!$AA$5:$AA$4966,"&lt;="&amp;Mensal!D286)</f>
        <v>0</v>
      </c>
      <c r="D288" s="460"/>
      <c r="E288" s="459">
        <f>COUNTIFS(VODANET!$AA$5:$AA$4966,"&gt;="&amp;Mensal!E286,VODANET!$AA$5:$AA$4966,"&lt;="&amp;Mensal!F286)</f>
        <v>0</v>
      </c>
      <c r="F288" s="460"/>
      <c r="G288" s="459">
        <f>COUNTIFS(VODANET!$AA$5:$AA$4966,"&gt;="&amp;Mensal!G286,VODANET!$AA$5:$AA$4966,"&lt;="&amp;Mensal!H286)</f>
        <v>0</v>
      </c>
      <c r="H288" s="460"/>
      <c r="I288" s="459">
        <f>COUNTIFS(VODANET!$AA$5:$AA$4966,"&gt;="&amp;Mensal!I286,VODANET!$AA$5:$AA$4966,"&lt;="&amp;Mensal!J286)</f>
        <v>0</v>
      </c>
      <c r="J288" s="460"/>
      <c r="K288" s="459">
        <f>COUNTIFS(VODANET!$AA$5:$AA$4966,"&gt;="&amp;Mensal!K286,VODANET!$AA$5:$AA$4966,"&lt;="&amp;Mensal!L286)</f>
        <v>0</v>
      </c>
      <c r="L288" s="460"/>
      <c r="M288" s="110">
        <f>SUM(C288:L288)</f>
        <v>0</v>
      </c>
    </row>
    <row r="289" spans="2:13" ht="16.5" customHeight="1" thickBot="1" x14ac:dyDescent="0.3">
      <c r="B289" s="105" t="s">
        <v>6771</v>
      </c>
      <c r="C289" s="461">
        <v>0</v>
      </c>
      <c r="D289" s="462"/>
      <c r="E289" s="461">
        <v>0</v>
      </c>
      <c r="F289" s="462"/>
      <c r="G289" s="461">
        <v>0</v>
      </c>
      <c r="H289" s="462"/>
      <c r="I289" s="461">
        <v>0</v>
      </c>
      <c r="J289" s="462"/>
      <c r="K289" s="461">
        <v>0</v>
      </c>
      <c r="L289" s="462"/>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5" t="s">
        <v>6762</v>
      </c>
      <c r="E4" s="466"/>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3" t="s">
        <v>6767</v>
      </c>
      <c r="E9" s="464"/>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23059</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23091</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23060</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23077</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23061</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23062</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23063</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23064</v>
      </c>
      <c r="K1052" s="15" t="s">
        <v>23065</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23066</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23080</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49">
        <v>41725</v>
      </c>
      <c r="D2119" s="449">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0"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23067</v>
      </c>
      <c r="K2120" t="s">
        <v>23068</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23069</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23070</v>
      </c>
      <c r="L2122" t="s">
        <v>23071</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23072</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23073</v>
      </c>
      <c r="K2124" t="s">
        <v>23074</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23075</v>
      </c>
      <c r="L2125" t="s">
        <v>5413</v>
      </c>
      <c r="M2125" t="s">
        <v>23076</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23081</v>
      </c>
      <c r="B2126">
        <v>6754</v>
      </c>
      <c r="C2126" s="3">
        <v>41733</v>
      </c>
      <c r="D2126">
        <v>41778</v>
      </c>
      <c r="E2126" t="s">
        <v>1451</v>
      </c>
      <c r="F2126" t="s">
        <v>1537</v>
      </c>
      <c r="G2126" t="s">
        <v>162</v>
      </c>
      <c r="H2126" s="14" t="s">
        <v>455</v>
      </c>
      <c r="I2126" s="14" t="s">
        <v>455</v>
      </c>
      <c r="J2126" s="14" t="s">
        <v>455</v>
      </c>
      <c r="K2126" t="s">
        <v>23082</v>
      </c>
      <c r="L2126" t="s">
        <v>4173</v>
      </c>
      <c r="M2126" t="s">
        <v>23083</v>
      </c>
      <c r="N2126" s="14" t="s">
        <v>455</v>
      </c>
      <c r="O2126" s="14" t="s">
        <v>455</v>
      </c>
      <c r="P2126" s="14" t="s">
        <v>455</v>
      </c>
      <c r="Q2126" t="s">
        <v>23084</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7">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7"/>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7"/>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7"/>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7">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7"/>
      <c r="H10" s="57">
        <f>F10-G9</f>
        <v>258</v>
      </c>
      <c r="I10" s="57">
        <f>(H10-C10)-J10-M8</f>
        <v>24</v>
      </c>
      <c r="J10" s="57">
        <v>7</v>
      </c>
    </row>
    <row r="11" spans="2:28" x14ac:dyDescent="0.25">
      <c r="B11" s="57" t="s">
        <v>20161</v>
      </c>
      <c r="C11" s="57">
        <v>307</v>
      </c>
      <c r="D11" s="57">
        <f>O14</f>
        <v>2516</v>
      </c>
      <c r="E11" s="57">
        <f>D14</f>
        <v>615</v>
      </c>
      <c r="F11" s="57">
        <f>D11-E11</f>
        <v>1901</v>
      </c>
      <c r="G11" s="467"/>
      <c r="H11" s="57">
        <f>F11-G9</f>
        <v>473</v>
      </c>
      <c r="I11" s="57">
        <f>(H11-C11)-J11-M7</f>
        <v>116</v>
      </c>
      <c r="J11" s="57">
        <v>20</v>
      </c>
    </row>
    <row r="12" spans="2:28" x14ac:dyDescent="0.25">
      <c r="B12" s="57" t="s">
        <v>20158</v>
      </c>
      <c r="C12" s="57">
        <v>428</v>
      </c>
      <c r="D12" s="57">
        <f>S14</f>
        <v>2270</v>
      </c>
      <c r="E12" s="57">
        <f>F14</f>
        <v>536</v>
      </c>
      <c r="F12" s="57">
        <f>D12-E12</f>
        <v>1734</v>
      </c>
      <c r="G12" s="467"/>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row r="415" spans="1:5" x14ac:dyDescent="0.25">
      <c r="A415" s="57" t="s">
        <v>20330</v>
      </c>
      <c r="B415" s="359" t="s">
        <v>18687</v>
      </c>
      <c r="C415" s="10" t="s">
        <v>13707</v>
      </c>
      <c r="D415" s="57" t="s">
        <v>20331</v>
      </c>
      <c r="E415" s="257">
        <v>41726</v>
      </c>
    </row>
    <row r="416" spans="1:5" x14ac:dyDescent="0.25">
      <c r="A416" s="57" t="s">
        <v>1706</v>
      </c>
      <c r="B416" s="359" t="s">
        <v>9627</v>
      </c>
      <c r="C416" s="10" t="s">
        <v>1705</v>
      </c>
      <c r="D416" s="57" t="s">
        <v>1221</v>
      </c>
      <c r="E416" s="257">
        <v>41726</v>
      </c>
    </row>
    <row r="417" spans="1:5" x14ac:dyDescent="0.25">
      <c r="A417" s="57" t="s">
        <v>20718</v>
      </c>
      <c r="B417" s="359" t="s">
        <v>10956</v>
      </c>
      <c r="C417" s="10" t="s">
        <v>4737</v>
      </c>
      <c r="D417" s="57" t="s">
        <v>6014</v>
      </c>
      <c r="E417" s="257">
        <v>41726</v>
      </c>
    </row>
    <row r="418" spans="1:5" x14ac:dyDescent="0.25">
      <c r="A418" s="57" t="s">
        <v>7790</v>
      </c>
      <c r="B418" s="359" t="s">
        <v>10216</v>
      </c>
      <c r="C418" s="10" t="s">
        <v>3191</v>
      </c>
      <c r="D418" s="57" t="s">
        <v>3204</v>
      </c>
      <c r="E418" s="257">
        <v>41726</v>
      </c>
    </row>
    <row r="419" spans="1:5" x14ac:dyDescent="0.25">
      <c r="A419" s="57" t="s">
        <v>5340</v>
      </c>
      <c r="B419" s="359" t="s">
        <v>10340</v>
      </c>
      <c r="C419" s="10" t="s">
        <v>3499</v>
      </c>
      <c r="D419" s="57" t="s">
        <v>3505</v>
      </c>
      <c r="E419" s="257">
        <v>41726</v>
      </c>
    </row>
    <row r="420" spans="1:5" x14ac:dyDescent="0.25">
      <c r="A420" s="57" t="s">
        <v>22823</v>
      </c>
      <c r="B420" s="359" t="s">
        <v>22703</v>
      </c>
      <c r="C420" s="10" t="s">
        <v>13684</v>
      </c>
      <c r="D420" s="57" t="s">
        <v>22717</v>
      </c>
      <c r="E420" s="257">
        <v>41726</v>
      </c>
    </row>
    <row r="421" spans="1:5" x14ac:dyDescent="0.25">
      <c r="A421" s="57" t="s">
        <v>1344</v>
      </c>
      <c r="B421" s="359" t="s">
        <v>9481</v>
      </c>
      <c r="C421" s="10" t="s">
        <v>170</v>
      </c>
      <c r="D421" s="57" t="s">
        <v>1346</v>
      </c>
      <c r="E421" s="257">
        <v>41726</v>
      </c>
    </row>
    <row r="422" spans="1:5" x14ac:dyDescent="0.25">
      <c r="A422" s="57" t="s">
        <v>434</v>
      </c>
      <c r="B422" s="359" t="s">
        <v>9549</v>
      </c>
      <c r="C422" s="10" t="s">
        <v>116</v>
      </c>
      <c r="D422" s="57" t="s">
        <v>279</v>
      </c>
      <c r="E422" s="257">
        <v>41726</v>
      </c>
    </row>
    <row r="423" spans="1:5" x14ac:dyDescent="0.25">
      <c r="A423" s="57" t="s">
        <v>2116</v>
      </c>
      <c r="B423" s="359" t="s">
        <v>9702</v>
      </c>
      <c r="C423" s="10" t="s">
        <v>1813</v>
      </c>
      <c r="D423" s="57" t="s">
        <v>1017</v>
      </c>
      <c r="E423" s="257">
        <v>41726</v>
      </c>
    </row>
    <row r="424" spans="1:5" x14ac:dyDescent="0.25">
      <c r="A424" s="57" t="s">
        <v>388</v>
      </c>
      <c r="B424" s="359" t="s">
        <v>9480</v>
      </c>
      <c r="C424" s="10" t="s">
        <v>169</v>
      </c>
      <c r="D424" s="57" t="s">
        <v>1340</v>
      </c>
      <c r="E424" s="257">
        <v>41726</v>
      </c>
    </row>
    <row r="425" spans="1:5" x14ac:dyDescent="0.25">
      <c r="A425" s="57" t="s">
        <v>7173</v>
      </c>
      <c r="B425" s="359" t="s">
        <v>10880</v>
      </c>
      <c r="C425" s="10" t="s">
        <v>166</v>
      </c>
      <c r="D425" s="57" t="s">
        <v>5588</v>
      </c>
      <c r="E425" s="257">
        <v>41726</v>
      </c>
    </row>
    <row r="426" spans="1:5" x14ac:dyDescent="0.25">
      <c r="A426" s="57" t="s">
        <v>15448</v>
      </c>
      <c r="B426" s="359" t="s">
        <v>12939</v>
      </c>
      <c r="C426" s="10" t="s">
        <v>168</v>
      </c>
      <c r="D426" s="57" t="s">
        <v>12937</v>
      </c>
      <c r="E426" s="257">
        <v>41726</v>
      </c>
    </row>
    <row r="427" spans="1:5" x14ac:dyDescent="0.25">
      <c r="A427" s="57" t="s">
        <v>384</v>
      </c>
      <c r="B427" s="359" t="s">
        <v>9475</v>
      </c>
      <c r="C427" s="10" t="s">
        <v>1324</v>
      </c>
      <c r="D427" s="57" t="s">
        <v>337</v>
      </c>
      <c r="E427" s="257">
        <v>41726</v>
      </c>
    </row>
    <row r="428" spans="1:5" x14ac:dyDescent="0.25">
      <c r="A428" s="57" t="s">
        <v>379</v>
      </c>
      <c r="B428" s="359" t="s">
        <v>9470</v>
      </c>
      <c r="C428" s="10" t="s">
        <v>160</v>
      </c>
      <c r="D428" s="57" t="s">
        <v>1308</v>
      </c>
      <c r="E428" s="257">
        <v>41726</v>
      </c>
    </row>
    <row r="429" spans="1:5" x14ac:dyDescent="0.25">
      <c r="A429" s="57" t="s">
        <v>20062</v>
      </c>
      <c r="B429" s="359" t="s">
        <v>17851</v>
      </c>
      <c r="C429" s="10" t="s">
        <v>2396</v>
      </c>
      <c r="D429" s="57" t="s">
        <v>18311</v>
      </c>
      <c r="E429" s="257">
        <v>41726</v>
      </c>
    </row>
    <row r="430" spans="1:5" x14ac:dyDescent="0.25">
      <c r="A430" s="57" t="s">
        <v>383</v>
      </c>
      <c r="B430" s="359" t="s">
        <v>9474</v>
      </c>
      <c r="C430" s="10" t="s">
        <v>164</v>
      </c>
      <c r="D430" s="57" t="s">
        <v>17</v>
      </c>
      <c r="E430" s="257">
        <v>41726</v>
      </c>
    </row>
    <row r="431" spans="1:5" x14ac:dyDescent="0.25">
      <c r="A431" s="57" t="s">
        <v>380</v>
      </c>
      <c r="B431" s="359" t="s">
        <v>9471</v>
      </c>
      <c r="C431" s="10" t="s">
        <v>161</v>
      </c>
      <c r="D431" s="57" t="s">
        <v>12</v>
      </c>
      <c r="E431" s="257">
        <v>41726</v>
      </c>
    </row>
    <row r="432" spans="1:5" x14ac:dyDescent="0.25">
      <c r="A432" s="57" t="s">
        <v>4755</v>
      </c>
      <c r="B432" s="359" t="s">
        <v>10422</v>
      </c>
      <c r="C432" s="10" t="s">
        <v>2107</v>
      </c>
      <c r="D432" s="57" t="s">
        <v>20442</v>
      </c>
      <c r="E432" s="257">
        <v>41733</v>
      </c>
    </row>
    <row r="433" spans="1:5" x14ac:dyDescent="0.25">
      <c r="A433" s="57" t="s">
        <v>5807</v>
      </c>
      <c r="B433" s="359" t="s">
        <v>10565</v>
      </c>
      <c r="C433" s="10" t="s">
        <v>2095</v>
      </c>
      <c r="D433" s="57" t="s">
        <v>4773</v>
      </c>
      <c r="E433" s="257">
        <v>41733</v>
      </c>
    </row>
    <row r="434" spans="1:5" x14ac:dyDescent="0.25">
      <c r="A434" s="57" t="s">
        <v>15201</v>
      </c>
      <c r="B434" s="359" t="s">
        <v>12261</v>
      </c>
      <c r="C434" s="10" t="s">
        <v>12256</v>
      </c>
      <c r="D434" s="57" t="s">
        <v>12258</v>
      </c>
      <c r="E434" s="257">
        <v>41733</v>
      </c>
    </row>
    <row r="435" spans="1:5" x14ac:dyDescent="0.25">
      <c r="A435" s="57" t="s">
        <v>19984</v>
      </c>
      <c r="B435" s="359" t="s">
        <v>19814</v>
      </c>
      <c r="C435" s="10" t="s">
        <v>13770</v>
      </c>
      <c r="D435" s="57" t="s">
        <v>19812</v>
      </c>
      <c r="E435" s="257">
        <v>41733</v>
      </c>
    </row>
    <row r="436" spans="1:5" x14ac:dyDescent="0.25">
      <c r="A436" s="57" t="s">
        <v>5944</v>
      </c>
      <c r="B436" s="359" t="s">
        <v>10005</v>
      </c>
      <c r="C436" s="10" t="s">
        <v>2910</v>
      </c>
      <c r="D436" s="57" t="s">
        <v>2704</v>
      </c>
      <c r="E436" s="257">
        <v>41740</v>
      </c>
    </row>
    <row r="437" spans="1:5" x14ac:dyDescent="0.25">
      <c r="A437" s="57" t="s">
        <v>6275</v>
      </c>
      <c r="B437" s="359" t="s">
        <v>10891</v>
      </c>
      <c r="C437" s="10" t="s">
        <v>1712</v>
      </c>
      <c r="D437" s="57" t="s">
        <v>5836</v>
      </c>
      <c r="E437" s="257">
        <v>41740</v>
      </c>
    </row>
    <row r="438" spans="1:5" x14ac:dyDescent="0.25">
      <c r="A438" s="57" t="s">
        <v>12015</v>
      </c>
      <c r="B438" s="359" t="s">
        <v>10200</v>
      </c>
      <c r="C438" s="10" t="s">
        <v>5408</v>
      </c>
      <c r="D438" s="57" t="s">
        <v>3140</v>
      </c>
      <c r="E438" s="257">
        <v>41740</v>
      </c>
    </row>
    <row r="439" spans="1:5" x14ac:dyDescent="0.25">
      <c r="A439" s="57" t="s">
        <v>15197</v>
      </c>
      <c r="B439" s="359" t="s">
        <v>11700</v>
      </c>
      <c r="C439" s="10" t="s">
        <v>8680</v>
      </c>
      <c r="D439" s="57" t="s">
        <v>8682</v>
      </c>
      <c r="E439" s="257">
        <v>41740</v>
      </c>
    </row>
    <row r="440" spans="1:5" x14ac:dyDescent="0.25">
      <c r="A440" s="57" t="s">
        <v>1189</v>
      </c>
      <c r="B440" s="359" t="s">
        <v>9607</v>
      </c>
      <c r="C440" s="10" t="s">
        <v>1662</v>
      </c>
      <c r="D440" s="57" t="s">
        <v>1224</v>
      </c>
      <c r="E440" s="257">
        <v>41740</v>
      </c>
    </row>
    <row r="441" spans="1:5" x14ac:dyDescent="0.25">
      <c r="A441" s="57" t="s">
        <v>1269</v>
      </c>
      <c r="B441" s="359" t="s">
        <v>9626</v>
      </c>
      <c r="C441" s="10" t="s">
        <v>1700</v>
      </c>
      <c r="D441" s="57" t="s">
        <v>1213</v>
      </c>
      <c r="E441" s="257">
        <v>41740</v>
      </c>
    </row>
    <row r="442" spans="1:5" x14ac:dyDescent="0.25">
      <c r="A442" s="57" t="s">
        <v>1204</v>
      </c>
      <c r="B442" s="359" t="s">
        <v>9605</v>
      </c>
      <c r="C442" s="10" t="s">
        <v>1654</v>
      </c>
      <c r="D442" s="57" t="s">
        <v>1225</v>
      </c>
      <c r="E442" s="257">
        <v>41740</v>
      </c>
    </row>
    <row r="443" spans="1:5" x14ac:dyDescent="0.25">
      <c r="A443" s="57" t="s">
        <v>1264</v>
      </c>
      <c r="B443" s="359" t="s">
        <v>9660</v>
      </c>
      <c r="C443" s="10" t="s">
        <v>162</v>
      </c>
      <c r="D443" s="57" t="s">
        <v>964</v>
      </c>
      <c r="E443" s="257">
        <v>41740</v>
      </c>
    </row>
    <row r="444" spans="1:5" x14ac:dyDescent="0.25">
      <c r="A444" s="57" t="s">
        <v>1658</v>
      </c>
      <c r="B444" s="359" t="s">
        <v>9606</v>
      </c>
      <c r="C444" s="10" t="s">
        <v>1657</v>
      </c>
      <c r="D444" s="57" t="s">
        <v>877</v>
      </c>
      <c r="E444" s="257">
        <v>41740</v>
      </c>
    </row>
    <row r="445" spans="1:5" x14ac:dyDescent="0.25">
      <c r="A445" s="57" t="s">
        <v>5275</v>
      </c>
      <c r="B445" s="359" t="s">
        <v>9611</v>
      </c>
      <c r="C445" s="10" t="s">
        <v>1666</v>
      </c>
      <c r="D445" s="57" t="s">
        <v>1242</v>
      </c>
      <c r="E445" s="257">
        <v>41740</v>
      </c>
    </row>
    <row r="446" spans="1:5" x14ac:dyDescent="0.25">
      <c r="A446" s="57" t="s">
        <v>389</v>
      </c>
      <c r="B446" s="359" t="s">
        <v>9482</v>
      </c>
      <c r="C446" s="10" t="s">
        <v>171</v>
      </c>
      <c r="D446" s="57" t="s">
        <v>28</v>
      </c>
      <c r="E446" s="257">
        <v>41740</v>
      </c>
    </row>
    <row r="447" spans="1:5" x14ac:dyDescent="0.25">
      <c r="A447" s="57" t="s">
        <v>2619</v>
      </c>
      <c r="B447" s="359" t="s">
        <v>9807</v>
      </c>
      <c r="C447" s="10" t="s">
        <v>2038</v>
      </c>
      <c r="D447" s="57" t="s">
        <v>2060</v>
      </c>
      <c r="E447" s="257">
        <v>41740</v>
      </c>
    </row>
    <row r="448" spans="1:5" x14ac:dyDescent="0.25">
      <c r="A448" s="57" t="s">
        <v>382</v>
      </c>
      <c r="B448" s="359" t="s">
        <v>9473</v>
      </c>
      <c r="C448" s="10" t="s">
        <v>163</v>
      </c>
      <c r="D448" s="57" t="s">
        <v>15</v>
      </c>
      <c r="E448" s="257">
        <v>41740</v>
      </c>
    </row>
    <row r="449" spans="1:5" x14ac:dyDescent="0.25">
      <c r="A449" s="57" t="s">
        <v>2660</v>
      </c>
      <c r="B449" s="359" t="s">
        <v>9945</v>
      </c>
      <c r="C449" s="10" t="s">
        <v>2531</v>
      </c>
      <c r="D449" s="57" t="s">
        <v>2533</v>
      </c>
      <c r="E449" s="257">
        <v>41740</v>
      </c>
    </row>
    <row r="450" spans="1:5" x14ac:dyDescent="0.25">
      <c r="A450" s="57" t="s">
        <v>4575</v>
      </c>
      <c r="B450" s="359" t="s">
        <v>10206</v>
      </c>
      <c r="C450" s="10" t="s">
        <v>3191</v>
      </c>
      <c r="D450" s="57" t="s">
        <v>3193</v>
      </c>
      <c r="E450" s="257">
        <v>41740</v>
      </c>
    </row>
    <row r="451" spans="1:5" x14ac:dyDescent="0.25">
      <c r="A451" s="57" t="s">
        <v>7376</v>
      </c>
      <c r="B451" s="359" t="s">
        <v>10876</v>
      </c>
      <c r="C451" s="10" t="s">
        <v>166</v>
      </c>
      <c r="D451" s="57" t="s">
        <v>5582</v>
      </c>
      <c r="E451" s="257">
        <v>41740</v>
      </c>
    </row>
    <row r="452" spans="1:5" x14ac:dyDescent="0.25">
      <c r="A452" s="57" t="s">
        <v>6825</v>
      </c>
      <c r="B452" s="359" t="s">
        <v>10710</v>
      </c>
      <c r="C452" s="10" t="s">
        <v>169</v>
      </c>
      <c r="D452" s="57" t="s">
        <v>5312</v>
      </c>
      <c r="E452" s="257">
        <v>41740</v>
      </c>
    </row>
    <row r="453" spans="1:5" x14ac:dyDescent="0.25">
      <c r="A453" s="57" t="s">
        <v>2368</v>
      </c>
      <c r="B453" s="359" t="s">
        <v>9873</v>
      </c>
      <c r="C453" s="10" t="s">
        <v>116</v>
      </c>
      <c r="D453" s="57" t="s">
        <v>15141</v>
      </c>
      <c r="E453" s="257">
        <v>41740</v>
      </c>
    </row>
    <row r="454" spans="1:5" x14ac:dyDescent="0.25">
      <c r="A454" s="57" t="s">
        <v>7480</v>
      </c>
      <c r="B454" s="359" t="s">
        <v>9630</v>
      </c>
      <c r="C454" s="10" t="s">
        <v>1714</v>
      </c>
      <c r="D454" s="57" t="s">
        <v>1236</v>
      </c>
      <c r="E454" s="257">
        <v>41740</v>
      </c>
    </row>
    <row r="455" spans="1:5" x14ac:dyDescent="0.25">
      <c r="A455" s="57" t="s">
        <v>9261</v>
      </c>
      <c r="B455" s="359" t="s">
        <v>10911</v>
      </c>
      <c r="C455" s="10" t="s">
        <v>2306</v>
      </c>
      <c r="D455" s="57" t="s">
        <v>8524</v>
      </c>
      <c r="E455" s="257">
        <v>41746</v>
      </c>
    </row>
    <row r="456" spans="1:5" x14ac:dyDescent="0.25">
      <c r="A456" s="57" t="s">
        <v>19637</v>
      </c>
      <c r="B456" s="359" t="s">
        <v>18698</v>
      </c>
      <c r="C456" s="10" t="s">
        <v>13707</v>
      </c>
      <c r="D456" s="57" t="s">
        <v>18696</v>
      </c>
      <c r="E456" s="257">
        <v>41746</v>
      </c>
    </row>
    <row r="457" spans="1:5" x14ac:dyDescent="0.25">
      <c r="A457" s="57" t="s">
        <v>19763</v>
      </c>
      <c r="B457" s="359" t="s">
        <v>18369</v>
      </c>
      <c r="C457" s="10" t="s">
        <v>13796</v>
      </c>
      <c r="D457" s="57" t="s">
        <v>18368</v>
      </c>
      <c r="E457" s="257">
        <v>41746</v>
      </c>
    </row>
    <row r="458" spans="1:5" x14ac:dyDescent="0.25">
      <c r="A458" s="57" t="s">
        <v>19580</v>
      </c>
      <c r="B458" s="359" t="s">
        <v>18275</v>
      </c>
      <c r="C458" s="10" t="s">
        <v>13849</v>
      </c>
      <c r="D458" s="57" t="s">
        <v>18272</v>
      </c>
      <c r="E458" s="257">
        <v>41746</v>
      </c>
    </row>
    <row r="459" spans="1:5" x14ac:dyDescent="0.25">
      <c r="A459" s="57" t="s">
        <v>15707</v>
      </c>
      <c r="B459" s="359" t="s">
        <v>13281</v>
      </c>
      <c r="C459" s="10" t="s">
        <v>3110</v>
      </c>
      <c r="D459" s="57" t="s">
        <v>13280</v>
      </c>
      <c r="E459" s="257">
        <v>41746</v>
      </c>
    </row>
    <row r="460" spans="1:5" x14ac:dyDescent="0.25">
      <c r="A460" s="57" t="s">
        <v>15693</v>
      </c>
      <c r="B460" s="359" t="s">
        <v>13273</v>
      </c>
      <c r="C460" s="10" t="s">
        <v>3110</v>
      </c>
      <c r="D460" s="57" t="s">
        <v>13271</v>
      </c>
      <c r="E460" s="257">
        <v>41746</v>
      </c>
    </row>
    <row r="461" spans="1:5" x14ac:dyDescent="0.25">
      <c r="A461" s="57" t="s">
        <v>18421</v>
      </c>
      <c r="B461" s="359" t="s">
        <v>16081</v>
      </c>
      <c r="C461" s="10" t="s">
        <v>13651</v>
      </c>
      <c r="D461" s="57" t="s">
        <v>16079</v>
      </c>
      <c r="E461" s="257">
        <v>41746</v>
      </c>
    </row>
    <row r="462" spans="1:5" x14ac:dyDescent="0.25">
      <c r="A462" s="57" t="s">
        <v>6283</v>
      </c>
      <c r="B462" s="359" t="s">
        <v>10901</v>
      </c>
      <c r="C462" s="10" t="s">
        <v>1712</v>
      </c>
      <c r="D462" s="57" t="s">
        <v>5850</v>
      </c>
      <c r="E462" s="257">
        <v>41746</v>
      </c>
    </row>
    <row r="463" spans="1:5" x14ac:dyDescent="0.25">
      <c r="A463" s="57" t="s">
        <v>20084</v>
      </c>
      <c r="B463" s="359" t="s">
        <v>18702</v>
      </c>
      <c r="C463" s="10" t="s">
        <v>2365</v>
      </c>
      <c r="D463" s="57" t="s">
        <v>18700</v>
      </c>
      <c r="E463" s="257">
        <v>41746</v>
      </c>
    </row>
    <row r="464" spans="1:5" x14ac:dyDescent="0.25">
      <c r="A464" s="57" t="s">
        <v>5166</v>
      </c>
      <c r="B464" s="359" t="s">
        <v>10662</v>
      </c>
      <c r="C464" s="10" t="s">
        <v>4953</v>
      </c>
      <c r="D464" s="57" t="s">
        <v>5011</v>
      </c>
      <c r="E464" s="257">
        <v>41746</v>
      </c>
    </row>
    <row r="465" spans="1:5" x14ac:dyDescent="0.25">
      <c r="A465" s="57" t="s">
        <v>5229</v>
      </c>
      <c r="B465" s="359" t="s">
        <v>10488</v>
      </c>
      <c r="C465" s="10" t="s">
        <v>3934</v>
      </c>
      <c r="D465" s="57" t="s">
        <v>3977</v>
      </c>
      <c r="E465" s="257">
        <v>41746</v>
      </c>
    </row>
    <row r="466" spans="1:5" x14ac:dyDescent="0.25">
      <c r="A466" s="57" t="s">
        <v>19383</v>
      </c>
      <c r="B466" s="359" t="s">
        <v>13275</v>
      </c>
      <c r="C466" s="10" t="s">
        <v>3110</v>
      </c>
      <c r="D466" s="57" t="s">
        <v>18418</v>
      </c>
      <c r="E466" s="257">
        <v>41746</v>
      </c>
    </row>
    <row r="467" spans="1:5" x14ac:dyDescent="0.25">
      <c r="A467" s="57" t="s">
        <v>5976</v>
      </c>
      <c r="B467" s="359" t="s">
        <v>10560</v>
      </c>
      <c r="C467" s="10" t="s">
        <v>2095</v>
      </c>
      <c r="D467" s="57" t="s">
        <v>8945</v>
      </c>
      <c r="E467" s="257">
        <v>41746</v>
      </c>
    </row>
    <row r="468" spans="1:5" x14ac:dyDescent="0.25">
      <c r="A468" s="57" t="s">
        <v>15808</v>
      </c>
      <c r="B468" s="359" t="s">
        <v>11685</v>
      </c>
      <c r="C468" s="10" t="s">
        <v>8636</v>
      </c>
      <c r="D468" s="57" t="s">
        <v>15664</v>
      </c>
      <c r="E468" s="257">
        <v>41746</v>
      </c>
    </row>
    <row r="469" spans="1:5" x14ac:dyDescent="0.25">
      <c r="A469" s="57" t="s">
        <v>1251</v>
      </c>
      <c r="B469" s="359" t="s">
        <v>9614</v>
      </c>
      <c r="C469" s="10" t="s">
        <v>1677</v>
      </c>
      <c r="D469" s="57" t="s">
        <v>1218</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8" t="s">
        <v>20149</v>
      </c>
      <c r="B1" s="468"/>
      <c r="C1" s="468"/>
      <c r="D1" s="468"/>
      <c r="E1" s="468"/>
      <c r="G1" s="468" t="s">
        <v>4137</v>
      </c>
      <c r="H1" s="468"/>
      <c r="I1" s="468"/>
      <c r="J1" s="468"/>
      <c r="K1" s="468"/>
      <c r="M1" s="468" t="s">
        <v>4136</v>
      </c>
      <c r="N1" s="468"/>
      <c r="O1" s="468"/>
      <c r="P1" s="468"/>
      <c r="Q1" s="468"/>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2014-04-29T20:33:06Z</dcterms:modified>
</cp:coreProperties>
</file>