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15" windowWidth="12195" windowHeight="816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B2194" i="5" l="1"/>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E346" i="2" l="1"/>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C337" i="2" l="1"/>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807" i="1" l="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<sst xmlns="http://schemas.openxmlformats.org/spreadsheetml/2006/main" count="78798" uniqueCount="23655">
  <si>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</si>
  <si>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</si>
  <si>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</si>
  <si>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</si>
  <si>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</si>
  <si>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</si>
  <si>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</si>
  <si>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</si>
  <si>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</si>
  <si>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</si>
  <si>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</si>
  <si>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</si>
  <si>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</si>
  <si>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</si>
  <si>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</si>
  <si>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</si>
  <si>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</si>
  <si>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</si>
  <si>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</si>
  <si>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</si>
  <si>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</si>
  <si>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</si>
  <si>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</si>
  <si>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</si>
  <si>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</si>
  <si>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</si>
  <si>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</si>
  <si>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</si>
  <si>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</si>
  <si>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</si>
  <si>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</si>
  <si>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</si>
  <si>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</si>
  <si>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</si>
  <si>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</si>
  <si>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</si>
  <si>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</si>
  <si>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</si>
  <si>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</si>
  <si>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</si>
  <si>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</si>
  <si>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</si>
  <si>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</si>
  <si>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</si>
  <si>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</si>
  <si>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</si>
  <si>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</si>
  <si>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</si>
  <si>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</si>
  <si>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</si>
  <si>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</si>
  <si>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</si>
  <si>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</si>
  <si>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</si>
  <si>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</si>
  <si>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</si>
  <si>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</si>
  <si>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</si>
  <si>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</si>
  <si>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</si>
  <si>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</si>
  <si>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</si>
  <si>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</si>
  <si>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</si>
  <si>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</si>
  <si>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</si>
  <si>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</si>
  <si>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</si>
  <si>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</si>
  <si>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</si>
  <si>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</si>
  <si>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</si>
  <si>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</si>
  <si>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</si>
  <si>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</si>
  <si>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</si>
  <si>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</si>
  <si>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</si>
  <si>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</si>
  <si>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</si>
  <si>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</si>
  <si>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</si>
  <si>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</si>
  <si>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</si>
  <si>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</si>
  <si>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</si>
  <si>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</si>
  <si>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</si>
  <si>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</si>
  <si>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</si>
  <si>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</si>
  <si>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</si>
  <si>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</si>
  <si>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</si>
  <si>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</si>
  <si>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</si>
  <si>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</si>
  <si>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</si>
  <si>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</si>
  <si>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</si>
  <si>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</si>
  <si>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</si>
  <si>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</si>
  <si>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</si>
  <si>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</si>
  <si>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</si>
  <si>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</si>
  <si>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</si>
  <si>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</si>
  <si>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</si>
  <si>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</si>
  <si>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</si>
  <si>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</si>
  <si>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</si>
  <si>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</si>
  <si>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</si>
  <si>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</si>
  <si>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</si>
  <si>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</si>
  <si>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</si>
  <si>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</si>
  <si>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</si>
  <si>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</si>
  <si>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</si>
  <si>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</si>
  <si>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</si>
  <si>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</si>
  <si>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</si>
  <si>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</si>
  <si>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</si>
  <si>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</si>
  <si>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</si>
  <si>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</si>
  <si>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</si>
  <si>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</si>
  <si>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</si>
  <si>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</si>
  <si>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</si>
  <si>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</si>
  <si>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</si>
  <si>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</si>
  <si>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</si>
  <si>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</si>
  <si>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</si>
  <si>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</si>
  <si>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</si>
  <si>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</si>
  <si>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</si>
  <si>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</si>
  <si>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</si>
  <si>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</si>
  <si>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</si>
  <si>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</si>
  <si>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</si>
  <si>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</si>
  <si>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</si>
  <si>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</si>
  <si>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</si>
  <si>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</si>
  <si>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</si>
  <si>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</si>
  <si>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</si>
  <si>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</si>
  <si>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</si>
  <si>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</si>
  <si>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</si>
  <si>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</si>
  <si>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</si>
  <si>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</si>
  <si>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</si>
  <si>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</si>
  <si>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</si>
  <si>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</si>
  <si>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</si>
  <si>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</si>
  <si>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</si>
  <si>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</si>
  <si>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</si>
  <si>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</si>
  <si>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</si>
  <si>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</si>
  <si>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</si>
  <si>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</si>
  <si>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</si>
  <si>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</si>
  <si>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</si>
  <si>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</si>
  <si>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</si>
  <si>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</si>
  <si>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</si>
  <si>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</si>
  <si>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</si>
  <si>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</si>
  <si>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</si>
  <si>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</si>
  <si>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</si>
  <si>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</si>
  <si>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</si>
  <si>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</si>
  <si>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</si>
  <si>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</si>
  <si>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</si>
  <si>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</si>
  <si>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</si>
  <si>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</si>
  <si>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</si>
  <si>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</si>
  <si>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</si>
  <si>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</si>
  <si>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</si>
  <si>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</si>
  <si>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</si>
  <si>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</si>
  <si>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</si>
  <si>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</si>
  <si>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</si>
  <si>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</si>
  <si>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</si>
  <si>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</si>
  <si>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</si>
  <si>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</si>
  <si>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</si>
  <si>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</si>
  <si>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</si>
  <si>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</si>
  <si>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</si>
  <si>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</si>
  <si>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</si>
  <si>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</si>
  <si>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</si>
  <si>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</si>
  <si>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</si>
  <si>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</si>
  <si>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</si>
  <si>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</si>
  <si>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</si>
  <si>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</si>
  <si>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</si>
  <si>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</si>
  <si>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</si>
  <si>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</si>
  <si>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</si>
  <si>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</si>
  <si>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</si>
  <si>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</si>
  <si>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</si>
  <si>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</si>
  <si>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</si>
  <si>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</si>
  <si>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</si>
  <si>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</si>
  <si>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</si>
  <si>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</si>
  <si>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</si>
  <si>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</si>
  <si>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</si>
  <si>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</si>
  <si>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</si>
  <si>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</si>
  <si>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</si>
  <si>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</si>
  <si>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</si>
  <si>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</si>
  <si>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</si>
  <si>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</si>
  <si>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</si>
  <si>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</si>
  <si>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</si>
  <si>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</si>
  <si>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</si>
  <si>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</si>
  <si>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</si>
  <si>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</si>
  <si>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</si>
  <si>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</si>
  <si>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</si>
  <si>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</si>
  <si>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</si>
  <si>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</si>
  <si>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</si>
  <si>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</si>
  <si>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</si>
  <si>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</si>
  <si>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</si>
  <si>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</si>
  <si>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</si>
  <si>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</si>
  <si>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</si>
  <si>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</si>
  <si>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</si>
  <si>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</si>
  <si>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</si>
  <si>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</si>
  <si>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</si>
  <si>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</si>
  <si>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</si>
  <si>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</si>
  <si>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</si>
  <si>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</si>
  <si>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</si>
  <si>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</si>
  <si>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</si>
  <si>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</si>
  <si>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</si>
  <si>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</si>
  <si>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</si>
  <si>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</si>
  <si>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</si>
  <si>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</si>
  <si>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</si>
  <si>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</si>
  <si>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</si>
  <si>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</si>
  <si>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</si>
  <si>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</si>
  <si>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</si>
  <si>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</si>
  <si>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</si>
  <si>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</si>
  <si>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</si>
  <si>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</si>
  <si>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</si>
  <si>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</si>
  <si>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</si>
  <si>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</si>
  <si>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</si>
  <si>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</si>
  <si>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</si>
  <si>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</si>
  <si>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</si>
  <si>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</si>
  <si>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</si>
  <si>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</si>
  <si>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</si>
  <si>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</si>
  <si>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</si>
  <si>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</si>
  <si>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</si>
  <si>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</si>
  <si>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</si>
  <si>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</si>
  <si>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</si>
  <si>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</si>
  <si>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</si>
  <si>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</si>
  <si>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</si>
  <si>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</si>
  <si>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</si>
  <si>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</si>
  <si>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</si>
  <si>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</si>
  <si>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</si>
  <si>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</si>
  <si>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</si>
  <si>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</si>
  <si>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</si>
  <si>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</si>
  <si>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</si>
  <si>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</si>
  <si>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</si>
  <si>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</si>
  <si>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</si>
  <si>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</si>
  <si>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</si>
  <si>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</si>
  <si>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</si>
  <si>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</si>
  <si>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</si>
  <si>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</si>
  <si>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</si>
  <si>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</si>
  <si>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</si>
  <si>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</si>
  <si>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</si>
  <si>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</si>
  <si>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</si>
  <si>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</si>
  <si>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</si>
  <si>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</si>
  <si>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</si>
  <si>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</si>
  <si>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</si>
  <si>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</si>
  <si>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</si>
  <si>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</si>
  <si>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</si>
  <si>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</si>
  <si>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</si>
  <si>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</si>
  <si>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</si>
  <si>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</si>
  <si>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</si>
  <si>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</si>
  <si>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</si>
  <si>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</si>
  <si>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</si>
  <si>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</si>
  <si>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</si>
  <si>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</si>
  <si>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</si>
  <si>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</si>
  <si>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</si>
  <si>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</si>
  <si>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</si>
  <si>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</si>
  <si>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</si>
  <si>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</si>
  <si>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</si>
  <si>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</si>
  <si>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</si>
  <si>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</si>
  <si>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</si>
  <si>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</si>
  <si>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</si>
  <si>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</si>
  <si>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</si>
  <si>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</si>
  <si>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</si>
  <si>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</si>
  <si>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</si>
  <si>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</si>
  <si>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</si>
  <si>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</si>
  <si>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</si>
  <si>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</si>
  <si>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</si>
  <si>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</si>
  <si>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</si>
  <si>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</si>
  <si>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</si>
  <si>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</si>
  <si>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</si>
  <si>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</si>
  <si>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</si>
  <si>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</si>
  <si>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</si>
  <si>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</si>
  <si>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</si>
  <si>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</si>
  <si>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</si>
  <si>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</si>
  <si>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</si>
  <si>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</si>
  <si>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</si>
  <si>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</si>
  <si>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</si>
  <si>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</si>
  <si>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</si>
  <si>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</si>
  <si>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</si>
  <si>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</si>
  <si>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</si>
  <si>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</si>
  <si>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</si>
  <si>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</si>
  <si>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</si>
  <si>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</si>
  <si>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</si>
  <si>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</si>
  <si>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</si>
  <si>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</si>
  <si>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</si>
  <si>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</si>
  <si>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</si>
  <si>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</si>
  <si>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</si>
  <si>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</si>
  <si>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</si>
  <si>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</si>
  <si>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</si>
  <si>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</si>
  <si>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</si>
  <si>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</si>
  <si>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</si>
  <si>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</si>
  <si>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</si>
  <si>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</si>
  <si>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</si>
  <si>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</si>
  <si>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</si>
  <si>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</si>
  <si>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</si>
  <si>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</si>
  <si>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</si>
  <si>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</si>
  <si>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</si>
  <si>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</si>
  <si>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</si>
  <si>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</si>
  <si>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</si>
  <si>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</si>
  <si>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</si>
  <si>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</si>
  <si>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</si>
  <si>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</si>
  <si>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</si>
  <si>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</si>
  <si>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</si>
  <si>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</si>
  <si>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</si>
  <si>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</si>
  <si>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</si>
  <si>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</si>
  <si>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</si>
  <si>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</si>
  <si>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</si>
  <si>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</si>
  <si>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</si>
  <si>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</si>
  <si>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</si>
  <si>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</si>
  <si>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</si>
  <si>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</si>
  <si>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</si>
  <si>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</si>
  <si>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</si>
  <si>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</si>
  <si>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</si>
  <si>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</si>
  <si>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</si>
  <si>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</si>
  <si>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</si>
  <si>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</si>
  <si>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</si>
  <si>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</si>
  <si>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</si>
  <si>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</si>
  <si>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</si>
  <si>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</si>
  <si>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</si>
  <si>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</si>
  <si>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</si>
  <si>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</si>
  <si>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</si>
  <si>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</si>
  <si>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</si>
  <si>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</si>
  <si>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</si>
  <si>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</si>
  <si>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</si>
  <si>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</si>
  <si>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</si>
  <si>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</si>
  <si>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</si>
  <si>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</si>
  <si>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</si>
  <si>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</si>
  <si>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</si>
  <si>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</si>
  <si>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</si>
  <si>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</si>
  <si>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</si>
  <si>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</si>
  <si>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</si>
  <si>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</si>
  <si>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</si>
  <si>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</si>
  <si>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</si>
  <si>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</si>
  <si>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</si>
  <si>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</si>
  <si>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</si>
  <si>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</si>
  <si>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</si>
  <si>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</si>
  <si>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</si>
  <si>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</si>
  <si>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</si>
  <si>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</si>
  <si>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</si>
  <si>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</si>
  <si>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</si>
  <si>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</si>
  <si>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</si>
  <si>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</si>
  <si>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</si>
  <si>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</si>
  <si>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</si>
  <si>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</si>
  <si>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</si>
  <si>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</si>
  <si>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</si>
  <si>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</si>
  <si>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</si>
  <si>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</si>
  <si>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</si>
  <si>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</si>
  <si>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</si>
  <si>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</si>
  <si>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</si>
  <si>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</si>
  <si>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</si>
  <si>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</si>
  <si>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</si>
  <si>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</si>
  <si>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</si>
  <si>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</si>
  <si>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</si>
  <si>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</si>
  <si>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</si>
  <si>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</si>
  <si>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</si>
  <si>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</si>
  <si>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</si>
  <si>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</si>
  <si>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</si>
  <si>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</si>
  <si>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</si>
  <si>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</si>
  <si>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</si>
  <si>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</si>
  <si>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</si>
  <si>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</si>
  <si>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</si>
  <si>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</si>
  <si>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</si>
  <si>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</si>
  <si>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</si>
  <si>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</si>
  <si>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</si>
  <si>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</si>
  <si>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</si>
  <si>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</si>
  <si>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</si>
  <si>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</si>
  <si>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</si>
  <si>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</si>
  <si>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</si>
  <si>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</si>
  <si>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</si>
  <si>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</si>
  <si>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</si>
  <si>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</si>
  <si>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</si>
  <si>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</si>
  <si>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</si>
  <si>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</si>
  <si>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</si>
  <si>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</si>
  <si>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</si>
  <si>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</si>
  <si>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</si>
  <si>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</si>
  <si>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</si>
  <si>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</si>
  <si>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</si>
  <si>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</si>
  <si>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</si>
  <si>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</si>
  <si>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</si>
  <si>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</si>
  <si>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</si>
  <si>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</si>
  <si>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</si>
  <si>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</si>
  <si>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</si>
  <si>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</si>
  <si>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</si>
  <si>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</si>
  <si>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</si>
  <si>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</si>
  <si>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</si>
  <si>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</si>
  <si>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</si>
  <si>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</si>
  <si>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</si>
  <si>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</si>
  <si>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</si>
  <si>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</si>
  <si>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</si>
  <si>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</si>
  <si>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</si>
  <si>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</si>
  <si>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</si>
  <si>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</si>
  <si>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</si>
  <si>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</si>
  <si>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</si>
  <si>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</si>
  <si>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</si>
  <si>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</si>
  <si>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</si>
  <si>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</si>
  <si>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</si>
  <si>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</si>
  <si>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</si>
  <si>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</si>
  <si>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</si>
  <si>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</si>
  <si>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</si>
  <si>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</si>
  <si>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</si>
  <si>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</si>
  <si>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</si>
  <si>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</si>
  <si>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</si>
  <si>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</si>
  <si>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</si>
  <si>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</si>
  <si>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</si>
  <si>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</si>
  <si>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</si>
  <si>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</si>
  <si>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</si>
  <si>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</si>
  <si>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</si>
  <si>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</si>
  <si>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</si>
  <si>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</si>
  <si>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</si>
  <si>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</si>
  <si>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</si>
  <si>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</si>
  <si>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</si>
  <si>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</si>
  <si>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</si>
  <si>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</si>
  <si>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</si>
  <si>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</si>
  <si>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</si>
  <si>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</si>
  <si>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</si>
  <si>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</si>
  <si>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</si>
  <si>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</si>
  <si>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</si>
  <si>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</si>
  <si>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</si>
  <si>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</si>
  <si>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</si>
  <si>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</si>
  <si>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</si>
  <si>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</si>
  <si>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</si>
  <si>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</si>
  <si>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</si>
  <si>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</si>
  <si>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</si>
  <si>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</si>
  <si>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</si>
  <si>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</si>
  <si>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</si>
  <si>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</si>
  <si>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</si>
  <si>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</si>
  <si>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</si>
  <si>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</si>
  <si>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</si>
  <si>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</si>
  <si>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</si>
  <si>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</si>
  <si>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</si>
  <si>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</si>
  <si>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</si>
  <si>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</si>
  <si>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</si>
  <si>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</si>
  <si>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</si>
  <si>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</si>
  <si>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</si>
  <si>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</si>
  <si>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</si>
  <si>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</si>
  <si>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</si>
  <si>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</si>
  <si>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</si>
  <si>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</si>
  <si>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</si>
  <si>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</si>
  <si>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</si>
  <si>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</si>
  <si>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</si>
  <si>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</si>
  <si>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</si>
  <si>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</si>
  <si>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</si>
  <si>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</si>
  <si>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</si>
  <si>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</si>
  <si>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</si>
  <si>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</si>
  <si>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</si>
  <si>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</si>
  <si>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</si>
  <si>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</si>
  <si>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</si>
  <si>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</si>
  <si>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</si>
  <si>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</si>
  <si>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</si>
  <si>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</si>
  <si>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</si>
  <si>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</si>
  <si>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</si>
  <si>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</si>
  <si>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</si>
  <si>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</si>
  <si>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</si>
  <si>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</si>
  <si>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</si>
  <si>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</si>
  <si>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</si>
  <si>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</si>
  <si>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</si>
  <si>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</si>
  <si>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</si>
  <si>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</si>
  <si>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</si>
  <si>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</si>
  <si>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</si>
  <si>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</si>
  <si>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</si>
  <si>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</si>
  <si>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</si>
  <si>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</si>
  <si>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</si>
  <si>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</si>
  <si>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</si>
  <si>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</si>
  <si>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</si>
  <si>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</si>
  <si>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</si>
  <si>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</si>
  <si>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</si>
  <si>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</si>
  <si>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</si>
  <si>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</si>
  <si>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</si>
  <si>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</si>
  <si>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</si>
  <si>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</si>
  <si>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</si>
  <si>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</si>
  <si>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</si>
  <si>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</si>
  <si>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</si>
  <si>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</si>
  <si>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</si>
  <si>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</si>
  <si>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</si>
  <si>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</si>
  <si>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</si>
  <si>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</si>
  <si>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</si>
  <si>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</si>
  <si>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</si>
  <si>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</si>
  <si>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</si>
  <si>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</si>
  <si>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</si>
  <si>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</si>
  <si>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</si>
  <si>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</si>
  <si>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</si>
  <si>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</si>
  <si>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</si>
  <si>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</si>
  <si>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</si>
  <si>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</si>
  <si>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</si>
  <si>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</si>
  <si>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</si>
  <si>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</si>
  <si>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</si>
  <si>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</si>
  <si>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</si>
  <si>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</si>
  <si>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</si>
  <si>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</si>
  <si>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</si>
  <si>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</si>
  <si>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</si>
  <si>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</si>
  <si>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</si>
  <si>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</si>
  <si>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</si>
  <si>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</si>
  <si>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</si>
  <si>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</si>
  <si>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</si>
  <si>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</si>
  <si>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</si>
  <si>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</si>
  <si>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</si>
  <si>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</si>
  <si>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</si>
  <si>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</si>
  <si>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</si>
  <si>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</si>
  <si>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</si>
  <si>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</si>
  <si>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</si>
  <si>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</si>
  <si>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</si>
  <si>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</si>
  <si>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</si>
  <si>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</si>
  <si>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</si>
  <si>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</si>
  <si>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</si>
  <si>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</si>
  <si>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</si>
  <si>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</si>
  <si>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</si>
  <si>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</si>
  <si>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</si>
  <si>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</si>
  <si>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</si>
  <si>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</si>
  <si>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</si>
  <si>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</si>
  <si>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</si>
  <si>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</si>
  <si>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</si>
  <si>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</si>
  <si>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</si>
  <si>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</si>
  <si>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</si>
  <si>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</si>
  <si>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</si>
  <si>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</si>
  <si>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</si>
  <si>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</si>
  <si>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</si>
  <si>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</si>
  <si>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</si>
  <si>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</si>
  <si>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</si>
  <si>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</si>
  <si>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</si>
  <si>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</si>
  <si>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</si>
  <si>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</si>
  <si>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</si>
  <si>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</si>
  <si>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</si>
  <si>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</si>
  <si>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</si>
  <si>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</si>
  <si>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</si>
  <si>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</si>
  <si>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</si>
  <si>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</si>
  <si>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</si>
  <si>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</si>
  <si>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</si>
  <si>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</si>
  <si>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</si>
  <si>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</si>
  <si>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</si>
  <si>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</si>
  <si>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</si>
  <si>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</si>
  <si>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</si>
  <si>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</si>
  <si>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</si>
  <si>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</si>
  <si>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</si>
  <si>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</si>
  <si>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</si>
  <si>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</si>
  <si>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</si>
  <si>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</si>
  <si>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</si>
  <si>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</si>
  <si>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</si>
  <si>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</si>
  <si>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</si>
  <si>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</si>
  <si>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</si>
  <si>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</si>
  <si>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</si>
  <si>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</si>
  <si>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</si>
  <si>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</si>
  <si>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</si>
  <si>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</si>
  <si>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</si>
  <si>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</si>
  <si>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</si>
  <si>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</si>
  <si>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</si>
  <si>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</si>
  <si>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</si>
  <si>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</si>
  <si>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</si>
  <si>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</si>
  <si>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</si>
  <si>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</si>
  <si>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</si>
  <si>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</si>
  <si>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</si>
  <si>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</si>
  <si>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</si>
  <si>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</si>
  <si>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</si>
  <si>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</si>
  <si>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</si>
  <si>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</si>
  <si>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</si>
  <si>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</si>
  <si>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</si>
  <si>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</si>
  <si>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</si>
  <si>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</si>
  <si>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</si>
  <si>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</si>
  <si>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</si>
  <si>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</si>
  <si>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</si>
  <si>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</si>
  <si>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</si>
  <si>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</si>
  <si>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</si>
  <si>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</si>
  <si>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</si>
  <si>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</si>
  <si>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</si>
  <si>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</si>
  <si>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</si>
  <si>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</si>
  <si>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</si>
  <si>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</si>
  <si>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</si>
  <si>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</si>
  <si>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</si>
  <si>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</si>
  <si>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</si>
  <si>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</si>
  <si>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</si>
  <si>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</si>
  <si>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</si>
  <si>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</si>
  <si>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</si>
  <si>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</si>
  <si>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</si>
  <si>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</si>
  <si>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</si>
  <si>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</si>
  <si>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</si>
  <si>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</si>
  <si>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</si>
  <si>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</si>
  <si>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</si>
  <si>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</si>
  <si>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</si>
  <si>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</si>
  <si>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</si>
  <si>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</si>
  <si>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</si>
  <si>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</si>
  <si>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</si>
  <si>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</si>
  <si>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</si>
  <si>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</si>
  <si>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</si>
  <si>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</si>
  <si>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</si>
  <si>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</si>
  <si>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</si>
  <si>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</si>
  <si>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</si>
  <si>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</si>
  <si>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</si>
  <si>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</si>
  <si>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</si>
  <si>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</si>
  <si>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</si>
  <si>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</si>
  <si>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</si>
  <si>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</si>
  <si>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</si>
  <si>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</si>
  <si>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</si>
  <si>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</si>
  <si>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</si>
  <si>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</si>
  <si>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</si>
  <si>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</si>
  <si>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</si>
  <si>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</si>
  <si>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</si>
  <si>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</si>
  <si>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</si>
  <si>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</si>
  <si>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</si>
  <si>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</si>
  <si>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</si>
  <si>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</si>
  <si>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</si>
  <si>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</si>
  <si>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</si>
  <si>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</si>
  <si>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</si>
  <si>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</si>
  <si>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</si>
  <si>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</si>
  <si>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</si>
  <si>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</si>
  <si>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</si>
  <si>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</si>
  <si>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</si>
  <si>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</si>
  <si>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</si>
  <si>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</si>
  <si>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</si>
  <si>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</si>
  <si>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</si>
  <si>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</si>
  <si>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</si>
  <si>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</si>
  <si>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</si>
  <si>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</si>
  <si>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</si>
  <si>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</si>
  <si>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</si>
  <si>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</si>
  <si>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</si>
  <si>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</si>
  <si>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</si>
  <si>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</si>
  <si>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</si>
  <si>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</si>
  <si>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</si>
  <si>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</si>
  <si>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</si>
  <si>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</si>
  <si>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</si>
  <si>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</si>
  <si>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</si>
  <si>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</si>
  <si>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</si>
  <si>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</si>
  <si>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</si>
  <si>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</si>
  <si>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</si>
  <si>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</si>
  <si>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</si>
  <si>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</si>
  <si>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</si>
  <si>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</si>
  <si>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</si>
  <si>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</si>
  <si>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</si>
  <si>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</si>
  <si>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</si>
  <si>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</si>
  <si>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</si>
  <si>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</si>
  <si>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</si>
  <si>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</si>
  <si>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</si>
  <si>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</si>
  <si>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</si>
  <si>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</si>
  <si>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</si>
  <si>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</si>
  <si>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</si>
  <si>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</si>
  <si>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</si>
  <si>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</si>
  <si>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</si>
  <si>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</si>
  <si>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</si>
  <si>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</si>
  <si>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</si>
  <si>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</si>
  <si>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</si>
  <si>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</si>
  <si>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</si>
  <si>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</si>
  <si>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</si>
  <si>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</si>
  <si>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</si>
  <si>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</si>
  <si>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</si>
  <si>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</si>
  <si>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</si>
  <si>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</si>
  <si>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</si>
  <si>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</si>
  <si>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</si>
  <si>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</si>
  <si>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</si>
  <si>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</si>
  <si>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</si>
  <si>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</si>
  <si>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</si>
  <si>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</si>
  <si>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</si>
  <si>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</si>
  <si>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</si>
  <si>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</si>
  <si>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</si>
  <si>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</si>
  <si>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</si>
  <si>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</si>
  <si>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</si>
  <si>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</si>
  <si>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</si>
  <si>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</si>
  <si>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</si>
  <si>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</si>
  <si>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</si>
  <si>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</si>
  <si>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</si>
  <si>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</si>
  <si>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</si>
  <si>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</si>
  <si>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</si>
  <si>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</si>
  <si>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</si>
  <si>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</si>
  <si>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</si>
  <si>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</si>
  <si>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</si>
  <si>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</si>
  <si>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</si>
  <si>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</si>
  <si>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</si>
  <si>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</si>
  <si>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</si>
  <si>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</si>
  <si>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</si>
  <si>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</si>
  <si>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</si>
  <si>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</si>
  <si>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</si>
  <si>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</si>
  <si>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</si>
  <si>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</si>
  <si>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</si>
  <si>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</si>
  <si>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</si>
  <si>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</si>
  <si>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</si>
  <si>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</si>
  <si>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</si>
  <si>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</si>
  <si>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</si>
  <si>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</si>
  <si>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</si>
  <si>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</si>
  <si>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</si>
  <si>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</si>
  <si>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</si>
  <si>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</si>
  <si>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</si>
  <si>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</si>
  <si>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</si>
  <si>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</si>
  <si>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</si>
  <si>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</si>
  <si>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</si>
  <si>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</si>
  <si>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</si>
  <si>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</si>
  <si>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</si>
  <si>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</si>
  <si>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</si>
  <si>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</si>
  <si>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</si>
  <si>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</si>
  <si>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</si>
  <si>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</si>
  <si>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</si>
  <si>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</si>
  <si>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</si>
  <si>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</si>
  <si>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</si>
  <si>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</si>
  <si>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</si>
  <si>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</si>
  <si>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</si>
  <si>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</si>
  <si>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</si>
  <si>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</si>
  <si>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</si>
  <si>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</si>
  <si>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</si>
  <si>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</si>
  <si>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</si>
  <si>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</si>
  <si>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</si>
  <si>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</si>
  <si>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</si>
  <si>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</si>
  <si>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</si>
  <si>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</si>
  <si>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</si>
  <si>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</si>
  <si>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</si>
  <si>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</si>
  <si>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</si>
  <si>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</si>
  <si>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</si>
  <si>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</si>
  <si>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</si>
  <si>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</si>
  <si>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</si>
  <si>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</si>
  <si>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</si>
  <si>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</si>
  <si>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</si>
  <si>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</si>
  <si>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</si>
  <si>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</si>
  <si>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</si>
  <si>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</si>
  <si>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</si>
  <si>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</si>
  <si>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</si>
  <si>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</si>
  <si>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</si>
  <si>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</si>
  <si>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</si>
  <si>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</si>
  <si>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</si>
  <si>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</si>
  <si>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</si>
  <si>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</si>
  <si>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</si>
  <si>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</si>
  <si>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</si>
  <si>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</si>
  <si>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</si>
  <si>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</si>
  <si>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</si>
  <si>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</si>
  <si>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</si>
  <si>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</si>
  <si>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</si>
  <si>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</si>
  <si>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</si>
  <si>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</si>
  <si>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</si>
  <si>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</si>
  <si>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</si>
  <si>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</si>
  <si>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</si>
  <si>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</si>
  <si>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</si>
  <si>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</si>
  <si>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</si>
  <si>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</si>
  <si>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</si>
  <si>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</si>
  <si>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</si>
  <si>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</si>
  <si>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</si>
  <si>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</si>
  <si>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</si>
  <si>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</si>
  <si>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</si>
  <si>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</si>
  <si>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</si>
  <si>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</si>
  <si>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</si>
  <si>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</si>
  <si>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</si>
  <si>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</si>
  <si>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</si>
  <si>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</si>
  <si>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</si>
  <si>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</si>
  <si>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</si>
  <si>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</si>
  <si>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</si>
  <si>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</si>
  <si>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</si>
  <si>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</si>
  <si>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</si>
  <si>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</si>
  <si>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</si>
  <si>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</si>
  <si>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</si>
  <si>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</si>
  <si>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</si>
  <si>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</si>
  <si>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</si>
  <si>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</si>
  <si>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</si>
  <si>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</si>
  <si>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</si>
  <si>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</si>
  <si>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</si>
  <si>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</si>
  <si>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</si>
  <si>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</si>
  <si>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</si>
  <si>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</si>
  <si>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</si>
  <si>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</si>
  <si>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</si>
  <si>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</si>
  <si>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</si>
  <si>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</si>
  <si>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</si>
  <si>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</si>
  <si>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</si>
  <si>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</si>
  <si>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</si>
  <si>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</si>
  <si>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</si>
  <si>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</si>
  <si>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</si>
  <si>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</si>
  <si>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</si>
  <si>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</si>
  <si>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</si>
  <si>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</si>
  <si>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</si>
  <si>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</si>
  <si>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</si>
  <si>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</si>
  <si>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</si>
  <si>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</si>
  <si>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</si>
  <si>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</si>
  <si>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</si>
  <si>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</si>
  <si>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</si>
  <si>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</si>
  <si>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</si>
  <si>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</si>
  <si>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</si>
  <si>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</si>
  <si>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</si>
  <si>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</si>
  <si>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</si>
  <si>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</si>
  <si>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</si>
  <si>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</si>
  <si>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</si>
  <si>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</si>
  <si>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</si>
  <si>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</si>
  <si>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</si>
  <si>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</si>
  <si>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</si>
  <si>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</si>
  <si>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</si>
  <si>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</si>
  <si>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</si>
  <si>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</si>
  <si>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</si>
  <si>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</si>
  <si>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</si>
  <si>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</si>
  <si>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</si>
  <si>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</si>
  <si>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</si>
  <si>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</si>
  <si>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</si>
  <si>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</si>
  <si>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</si>
  <si>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</si>
  <si>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</si>
  <si>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</si>
  <si>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</si>
  <si>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</si>
  <si>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</si>
  <si>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</si>
  <si>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</si>
  <si>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</si>
  <si>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</si>
  <si>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</si>
  <si>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</si>
  <si>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</si>
  <si>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</si>
  <si>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</si>
  <si>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</si>
  <si>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</si>
  <si>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</si>
  <si>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</si>
  <si>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</si>
  <si>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</si>
  <si>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</si>
  <si>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</si>
  <si>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</si>
  <si>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</si>
  <si>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</si>
  <si>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</si>
  <si>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</si>
  <si>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</si>
  <si>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</si>
  <si>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</si>
  <si>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</si>
  <si>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</si>
  <si>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</si>
  <si>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</si>
  <si>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</si>
  <si>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</si>
  <si>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</si>
  <si>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</si>
  <si>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</si>
  <si>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</si>
  <si>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</si>
  <si>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</si>
  <si>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</si>
  <si>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</si>
  <si>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</si>
  <si>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</si>
  <si>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</si>
  <si>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</si>
  <si>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</si>
  <si>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</si>
  <si>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</si>
  <si>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</si>
  <si>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</si>
  <si>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</si>
  <si>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</si>
  <si>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</si>
  <si>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</si>
  <si>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</si>
  <si>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</si>
  <si>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</si>
  <si>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</si>
  <si>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</si>
  <si>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</si>
  <si>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</si>
  <si>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</si>
  <si>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</si>
  <si>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</si>
  <si>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</si>
  <si>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</si>
  <si>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</si>
  <si>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</si>
  <si>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</si>
  <si>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</si>
  <si>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</si>
  <si>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</si>
  <si>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</si>
  <si>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</si>
  <si>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</si>
  <si>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</si>
  <si>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</si>
  <si>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</si>
  <si>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</si>
  <si>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</si>
  <si>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</si>
  <si>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</si>
  <si>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</si>
  <si>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</si>
  <si>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</si>
  <si>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</si>
  <si>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</si>
  <si>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</si>
  <si>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</si>
  <si>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</si>
  <si>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</si>
  <si>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</si>
  <si>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</si>
  <si>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</si>
  <si>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</si>
  <si>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</si>
  <si>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</si>
  <si>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</si>
  <si>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</si>
  <si>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</si>
  <si>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</si>
  <si>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</si>
  <si>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</si>
  <si>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</si>
  <si>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</si>
  <si>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</si>
  <si>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</si>
  <si>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</si>
  <si>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</si>
  <si>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</si>
  <si>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</si>
  <si>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</si>
  <si>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</si>
  <si>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</si>
  <si>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</si>
  <si>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</si>
  <si>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</si>
  <si>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</si>
  <si>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</si>
  <si>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</si>
  <si>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</si>
  <si>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</si>
  <si>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</si>
  <si>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</si>
  <si>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</si>
  <si>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</si>
  <si>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</si>
  <si>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</si>
  <si>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</si>
  <si>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</si>
  <si>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</si>
  <si>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</si>
  <si>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</si>
  <si>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</si>
  <si>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</si>
  <si>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</si>
  <si>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</si>
  <si>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</si>
  <si>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</si>
  <si>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</si>
  <si>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</si>
  <si>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</si>
  <si>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</si>
  <si>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</si>
  <si>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</si>
  <si>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</si>
  <si>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</si>
  <si>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</si>
  <si>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</si>
  <si>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</si>
  <si>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</si>
  <si>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</si>
  <si>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</si>
  <si>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</si>
  <si>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</si>
  <si>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</si>
  <si>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</si>
  <si>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</si>
  <si>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</si>
  <si>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</si>
  <si>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</si>
  <si>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</si>
  <si>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</si>
  <si>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</si>
  <si>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</si>
  <si>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</si>
  <si>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</si>
  <si>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</si>
  <si>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</si>
  <si>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</si>
  <si>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</si>
  <si>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</si>
  <si>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</si>
  <si>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</si>
  <si>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</si>
  <si>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</si>
  <si>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</si>
  <si>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</si>
  <si>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</si>
  <si>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</si>
  <si>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</si>
  <si>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</si>
  <si>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</si>
  <si>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</si>
  <si>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</si>
  <si>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</si>
  <si>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</si>
  <si>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</si>
  <si>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</si>
  <si>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</si>
  <si>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</si>
  <si>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</si>
  <si>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</si>
  <si>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</si>
  <si>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</si>
  <si>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</si>
  <si>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</si>
  <si>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</si>
  <si>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</si>
  <si>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</si>
  <si>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</si>
  <si>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</si>
  <si>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</si>
  <si>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</si>
  <si>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</si>
  <si>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</si>
  <si>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</si>
  <si>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</si>
  <si>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</si>
  <si>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</si>
  <si>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</si>
  <si>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</si>
  <si>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</si>
  <si>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</si>
  <si>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</si>
  <si>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</si>
  <si>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</si>
  <si>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</si>
  <si>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</si>
  <si>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</si>
  <si>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</si>
  <si>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</si>
  <si>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</si>
  <si>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</si>
  <si>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</si>
  <si>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</si>
  <si>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</si>
  <si>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</si>
  <si>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</si>
  <si>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</si>
  <si>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</si>
  <si>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</si>
  <si>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</si>
  <si>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</si>
  <si>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</si>
  <si>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</si>
  <si>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</si>
  <si>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</si>
  <si>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</si>
  <si>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</si>
  <si>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</si>
  <si>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</si>
  <si>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</si>
  <si>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</si>
  <si>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</si>
  <si>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</si>
  <si>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</si>
  <si>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</si>
  <si>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</si>
  <si>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</si>
  <si>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</si>
  <si>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</si>
  <si>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</si>
  <si>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</si>
  <si>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</si>
  <si>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</si>
  <si>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</si>
  <si>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</si>
  <si>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</si>
  <si>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</si>
  <si>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</si>
  <si>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</si>
  <si>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</si>
  <si>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</si>
  <si>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</si>
  <si>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</si>
  <si>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</si>
  <si>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</si>
  <si>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</si>
  <si>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</si>
  <si>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</si>
  <si>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</si>
  <si>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</si>
  <si>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</si>
  <si>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</si>
  <si>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</si>
  <si>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</si>
  <si>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</si>
  <si>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</si>
  <si>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</si>
  <si>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</si>
  <si>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</si>
  <si>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</si>
  <si>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</si>
  <si>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</si>
  <si>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</si>
  <si>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</si>
  <si>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</si>
  <si>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</si>
  <si>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</si>
  <si>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</si>
  <si>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</si>
  <si>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</si>
  <si>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</si>
  <si>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</si>
  <si>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</si>
  <si>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</si>
  <si>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</si>
  <si>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</si>
  <si>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</si>
  <si>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</si>
  <si>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</si>
  <si>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</si>
  <si>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</si>
  <si>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</si>
  <si>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</si>
  <si>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</si>
  <si>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</si>
  <si>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</si>
  <si>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</si>
  <si>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</si>
  <si>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</si>
  <si>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</si>
  <si>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</si>
  <si>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</si>
  <si>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</si>
  <si>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</si>
  <si>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</si>
  <si>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</si>
  <si>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</si>
  <si>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</si>
  <si>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</si>
  <si>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</si>
  <si>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</si>
  <si>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</si>
  <si>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</si>
  <si>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</si>
  <si>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</si>
  <si>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</si>
  <si>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</si>
  <si>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</si>
  <si>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</si>
  <si>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</si>
  <si>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</si>
  <si>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</si>
  <si>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</si>
  <si>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</si>
  <si>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</si>
  <si>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</si>
  <si>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</si>
  <si>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</si>
  <si>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</si>
  <si>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</si>
  <si>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</si>
  <si>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</si>
  <si>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</si>
  <si>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</si>
  <si>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</si>
  <si>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</si>
  <si>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</si>
  <si>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</si>
  <si>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</si>
  <si>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</si>
  <si>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</si>
  <si>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</si>
  <si>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</si>
  <si>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</si>
  <si>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</si>
  <si>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</si>
  <si>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</si>
  <si>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</si>
  <si>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</si>
  <si>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</si>
  <si>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</si>
  <si>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</si>
  <si>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</si>
  <si>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</si>
  <si>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</si>
  <si>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</si>
  <si>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</si>
  <si>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</si>
  <si>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</si>
  <si>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</si>
  <si>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</si>
  <si>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</si>
  <si>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</si>
  <si>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</si>
  <si>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</si>
  <si>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</si>
  <si>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</si>
  <si>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</si>
  <si>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</si>
  <si>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</si>
  <si>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</si>
  <si>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</si>
  <si>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</si>
  <si>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</si>
  <si>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</si>
  <si>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</si>
  <si>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</si>
  <si>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</si>
  <si>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</si>
  <si>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</si>
  <si>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</si>
  <si>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</si>
  <si>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</si>
  <si>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</si>
  <si>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</si>
  <si>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</si>
  <si>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</si>
  <si>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</si>
  <si>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</si>
  <si>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</si>
  <si>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</si>
  <si>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</si>
  <si>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</si>
  <si>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</si>
  <si>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</si>
  <si>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</si>
  <si>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</si>
  <si>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</si>
  <si>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</si>
  <si>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</si>
  <si>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</si>
  <si>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</si>
  <si>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</si>
  <si>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</si>
  <si>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</si>
  <si>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</si>
  <si>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</si>
  <si>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</si>
  <si>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</si>
  <si>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</si>
  <si>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</si>
  <si>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</si>
  <si>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</si>
  <si>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</si>
  <si>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</si>
  <si>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</si>
  <si>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</si>
  <si>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</si>
  <si>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</si>
  <si>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</si>
  <si>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</si>
  <si>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</si>
  <si>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</si>
  <si>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</si>
  <si>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</si>
  <si>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</si>
  <si>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</si>
  <si>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</si>
  <si>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</si>
  <si>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</si>
  <si>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</si>
  <si>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</si>
  <si>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</si>
  <si>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</si>
  <si>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</si>
  <si>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</si>
  <si>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</si>
  <si>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</si>
  <si>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</si>
  <si>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</si>
  <si>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</si>
  <si>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</si>
  <si>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</si>
  <si>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</si>
  <si>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</si>
  <si>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</si>
  <si>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</si>
  <si>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</si>
  <si>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</si>
  <si>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</si>
  <si>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</si>
  <si>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</si>
  <si>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</si>
  <si>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</si>
  <si>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</si>
  <si>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</si>
  <si>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</si>
  <si>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</si>
  <si>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</si>
  <si>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</si>
  <si>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</si>
  <si>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</si>
  <si>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</si>
  <si>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</si>
  <si>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</si>
  <si>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</si>
  <si>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</si>
  <si>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</si>
  <si>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</si>
  <si>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</si>
  <si>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</si>
  <si>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</si>
  <si>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</si>
  <si>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</si>
  <si>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</si>
  <si>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</si>
  <si>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</si>
  <si>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</si>
  <si>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</si>
  <si>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</si>
  <si>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</si>
  <si>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</si>
  <si>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</si>
  <si>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</si>
  <si>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</si>
  <si>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</si>
  <si>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</si>
  <si>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</si>
  <si>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</si>
  <si>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</si>
  <si>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</si>
  <si>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</si>
  <si>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</si>
  <si>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</si>
  <si>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</si>
  <si>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</si>
  <si>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</si>
  <si>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</si>
  <si>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</si>
  <si>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</si>
  <si>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</si>
  <si>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</si>
  <si>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</si>
  <si>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</si>
  <si>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</si>
  <si>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</si>
  <si>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</si>
  <si>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</si>
  <si>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</si>
  <si>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</si>
  <si>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</si>
  <si>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</si>
  <si>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</si>
  <si>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</si>
  <si>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</si>
  <si>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</si>
  <si>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</si>
  <si>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</si>
  <si>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</si>
  <si>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</si>
  <si>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</si>
  <si>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</si>
  <si>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</si>
  <si>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</si>
  <si>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</si>
  <si>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</si>
  <si>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</si>
  <si>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</si>
  <si>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</si>
  <si>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</si>
  <si>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</si>
  <si>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</si>
  <si>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</si>
  <si>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</si>
  <si>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</si>
  <si>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</si>
  <si>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</si>
  <si>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</si>
  <si>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</si>
  <si>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</si>
  <si>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</si>
  <si>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</si>
  <si>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</si>
  <si>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</si>
  <si>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</si>
  <si>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</si>
  <si>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</si>
  <si>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</si>
  <si>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</si>
  <si>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</si>
  <si>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</si>
  <si>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</si>
  <si>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</si>
  <si>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</si>
  <si>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</si>
  <si>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</si>
  <si>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</si>
  <si>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</si>
  <si>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</si>
  <si>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</si>
  <si>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</si>
  <si>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</si>
  <si>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</si>
  <si>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</si>
  <si>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</si>
  <si>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</si>
  <si>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</si>
  <si>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</si>
  <si>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</si>
  <si>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</si>
  <si>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</si>
  <si>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</si>
  <si>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</si>
  <si>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</si>
  <si>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</si>
  <si>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</si>
  <si>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</si>
  <si>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</si>
  <si>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</si>
  <si>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</si>
  <si>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</si>
  <si>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</si>
  <si>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</si>
  <si>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</si>
  <si>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</si>
  <si>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</si>
  <si>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</si>
  <si>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</si>
  <si>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</si>
  <si>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</si>
  <si>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</si>
  <si>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</si>
  <si>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</si>
  <si>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</si>
  <si>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</si>
  <si>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</si>
  <si>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</si>
  <si>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</si>
  <si>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</si>
  <si>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</si>
  <si>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</si>
  <si>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</si>
  <si>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</si>
  <si>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</si>
  <si>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</si>
  <si>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</si>
  <si>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</si>
  <si>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</si>
  <si>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</si>
  <si>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</si>
  <si>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</si>
  <si>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</si>
  <si>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</si>
  <si>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</si>
  <si>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</si>
  <si>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</si>
  <si>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</si>
  <si>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</si>
  <si>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</si>
  <si>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</si>
  <si>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</si>
  <si>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</si>
  <si>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</si>
  <si>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</si>
  <si>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</si>
  <si>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</si>
  <si>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</si>
  <si>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</si>
  <si>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</si>
  <si>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</si>
  <si>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</si>
  <si>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</si>
  <si>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</si>
  <si>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</si>
  <si>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</si>
  <si>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</si>
  <si>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</si>
  <si>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</si>
  <si>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</si>
  <si>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</si>
  <si>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</si>
  <si>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</si>
  <si>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</si>
  <si>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</si>
  <si>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</si>
  <si>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</si>
  <si>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</si>
  <si>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</si>
  <si>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</si>
  <si>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</si>
  <si>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</si>
  <si>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</si>
  <si>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</si>
  <si>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</si>
  <si>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</si>
  <si>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</si>
  <si>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</si>
  <si>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</si>
  <si>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</si>
  <si>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</si>
  <si>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</si>
  <si>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</si>
  <si>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</si>
  <si>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</si>
  <si>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</si>
  <si>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</si>
  <si>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</si>
  <si>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</si>
  <si>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</si>
  <si>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</si>
  <si>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</si>
  <si>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</si>
  <si>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</si>
  <si>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</si>
  <si>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</si>
  <si>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</si>
  <si>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</si>
  <si>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</si>
  <si>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</si>
  <si>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</si>
  <si>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</si>
  <si>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</si>
  <si>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</si>
  <si>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</si>
  <si>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</si>
  <si>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</si>
  <si>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</si>
  <si>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</si>
  <si>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</si>
  <si>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</si>
  <si>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</si>
  <si>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</si>
  <si>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</si>
  <si>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</si>
  <si>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</si>
  <si>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</si>
  <si>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</si>
  <si>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</si>
  <si>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</si>
  <si>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</si>
  <si>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</si>
  <si>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</si>
  <si>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</si>
  <si>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</si>
  <si>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</si>
  <si>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</si>
  <si>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</si>
  <si>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</si>
  <si>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</si>
  <si>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</si>
  <si>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</si>
  <si>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</si>
  <si>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</si>
  <si>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</si>
  <si>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</si>
  <si>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</si>
  <si>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</si>
  <si>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</si>
  <si>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</si>
  <si>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</si>
  <si>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</si>
  <si>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</si>
  <si>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</si>
  <si>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</si>
  <si>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</si>
  <si>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</si>
  <si>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</si>
  <si>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</si>
  <si>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</si>
  <si>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</si>
  <si>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</si>
  <si>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</si>
  <si>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</si>
  <si>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</si>
  <si>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</si>
  <si>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</si>
  <si>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</si>
  <si>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</si>
  <si>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</si>
  <si>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</si>
  <si>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</si>
  <si>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</si>
  <si>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</si>
  <si>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</si>
  <si>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</si>
  <si>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</si>
  <si>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</si>
  <si>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</si>
  <si>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</si>
  <si>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</si>
  <si>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</si>
  <si>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</si>
  <si>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</si>
  <si>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</si>
  <si>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</si>
  <si>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</si>
  <si>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</si>
  <si>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</si>
  <si>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</si>
  <si>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</si>
  <si>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</si>
  <si>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</si>
  <si>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</si>
  <si>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</si>
  <si>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</si>
  <si>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</si>
  <si>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</si>
  <si>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</si>
  <si>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</si>
  <si>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</si>
  <si>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</si>
  <si>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</si>
  <si>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</si>
  <si>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</si>
  <si>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</si>
  <si>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</si>
  <si>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</si>
  <si>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</si>
  <si>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</si>
  <si>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</si>
  <si>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</si>
  <si>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</si>
  <si>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</si>
  <si>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</si>
  <si>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</si>
  <si>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</si>
  <si>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</si>
  <si>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</si>
  <si>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</si>
  <si>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</si>
  <si>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</si>
  <si>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</si>
  <si>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</si>
  <si>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</si>
  <si>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</si>
  <si>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</si>
  <si>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</si>
  <si>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</si>
  <si>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</si>
  <si>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</si>
  <si>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</si>
  <si>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</si>
  <si>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</si>
  <si>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</si>
  <si>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</si>
  <si>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</si>
  <si>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</si>
  <si>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</si>
  <si>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</si>
  <si>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</si>
  <si>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</si>
  <si>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</si>
  <si>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</si>
  <si>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</si>
  <si>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</si>
  <si>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</si>
  <si>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</si>
  <si>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</si>
  <si>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</si>
  <si>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</si>
  <si>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</si>
  <si>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</si>
  <si>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</si>
  <si>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</si>
  <si>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</si>
  <si>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</si>
  <si>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</si>
  <si>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</si>
  <si>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</si>
  <si>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</si>
  <si>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</si>
  <si>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</si>
  <si>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</si>
  <si>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</si>
  <si>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</si>
  <si>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</si>
  <si>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</si>
  <si>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</si>
  <si>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</si>
  <si>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</si>
  <si>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</si>
  <si>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</si>
  <si>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</si>
  <si>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</si>
  <si>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</si>
  <si>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</si>
  <si>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</si>
  <si>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</si>
  <si>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</si>
  <si>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</si>
  <si>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</si>
  <si>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</si>
  <si>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</si>
  <si>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</si>
  <si>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</si>
  <si>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</si>
  <si>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</si>
  <si>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</si>
  <si>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</si>
  <si>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</si>
  <si>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</si>
  <si>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</si>
  <si>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</si>
  <si>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</si>
  <si>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</si>
  <si>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</si>
  <si>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</si>
  <si>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</si>
  <si>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</si>
  <si>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</si>
  <si>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</si>
  <si>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</si>
  <si>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</si>
  <si>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</si>
  <si>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</si>
  <si>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</si>
  <si>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</si>
  <si>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</si>
  <si>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</si>
  <si>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</si>
  <si>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</si>
  <si>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</si>
  <si>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</si>
  <si>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</si>
  <si>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</si>
  <si>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</si>
  <si>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</si>
  <si>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</si>
  <si>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</si>
  <si>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</si>
  <si>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</si>
  <si>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</si>
  <si>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</si>
  <si>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</si>
  <si>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</si>
  <si>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</si>
  <si>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</si>
  <si>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</si>
  <si>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</si>
  <si>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</si>
  <si>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</si>
  <si>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</si>
  <si>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</si>
  <si>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</si>
  <si>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</si>
  <si>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</si>
  <si>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</si>
  <si>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</si>
  <si>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</si>
  <si>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</si>
  <si>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</si>
  <si>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</si>
  <si>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</si>
  <si>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</si>
  <si>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</si>
  <si>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</si>
  <si>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</si>
  <si>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</si>
  <si>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</si>
  <si>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</si>
  <si>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</si>
  <si>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</si>
  <si>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</si>
  <si>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</si>
  <si>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</si>
  <si>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</si>
  <si>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</si>
  <si>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</si>
  <si>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</si>
  <si>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</si>
  <si>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</si>
  <si>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</si>
  <si>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</si>
  <si>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</si>
  <si>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</si>
  <si>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</si>
  <si>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</si>
  <si>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</si>
  <si>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</si>
  <si>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</si>
  <si>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</si>
  <si>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</si>
  <si>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</si>
  <si>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</si>
  <si>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</si>
  <si>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</si>
  <si>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</si>
  <si>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</si>
  <si>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</si>
  <si>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</si>
  <si>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</si>
  <si>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</si>
  <si>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</si>
  <si>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</si>
  <si>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</si>
  <si>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</si>
  <si>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</si>
  <si>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</si>
  <si>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</si>
  <si>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</si>
  <si>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</si>
  <si>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</si>
  <si>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</si>
  <si>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</si>
  <si>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</si>
  <si>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</si>
  <si>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</si>
  <si>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</si>
  <si>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</si>
  <si>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</si>
  <si>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</si>
  <si>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</si>
  <si>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</si>
  <si>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</si>
  <si>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</si>
  <si>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</si>
  <si>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</si>
  <si>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</si>
  <si>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</si>
  <si>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</si>
  <si>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</si>
  <si>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</si>
  <si>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</si>
  <si>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</si>
  <si>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</si>
  <si>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</si>
  <si>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</si>
  <si>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</si>
  <si>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</si>
  <si>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</si>
  <si>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</si>
  <si>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</si>
  <si>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</si>
  <si>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</si>
  <si>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</si>
  <si>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</si>
  <si>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</si>
  <si>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</si>
  <si>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</si>
  <si>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</si>
  <si>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</si>
  <si>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</si>
  <si>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</si>
  <si>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</si>
  <si>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</si>
  <si>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</si>
  <si>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</si>
  <si>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</si>
  <si>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</si>
  <si>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</si>
  <si>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</si>
  <si>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</si>
  <si>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</si>
  <si>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</si>
  <si>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</si>
  <si>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</si>
  <si>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</si>
  <si>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</si>
  <si>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</si>
  <si>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</si>
  <si>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</si>
  <si>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</si>
  <si>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</si>
  <si>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</si>
  <si>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</si>
  <si>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</si>
  <si>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</si>
  <si>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</si>
  <si>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</si>
  <si>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</si>
  <si>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</si>
  <si>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</si>
  <si>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</si>
  <si>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</si>
  <si>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</si>
  <si>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</si>
  <si>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</si>
  <si>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</si>
  <si>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</si>
  <si>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</si>
  <si>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</si>
  <si>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</si>
  <si>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</si>
  <si>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</si>
  <si>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</si>
  <si>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</si>
  <si>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</si>
  <si>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</si>
  <si>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</si>
  <si>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</si>
  <si>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</si>
  <si>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</si>
  <si>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</si>
  <si>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</si>
  <si>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</si>
  <si>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</si>
  <si>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</si>
  <si>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</si>
  <si>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</si>
  <si>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</si>
  <si>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</si>
  <si>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</si>
  <si>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</si>
  <si>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</si>
  <si>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</si>
  <si>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</si>
  <si>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</si>
  <si>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</si>
  <si>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</si>
  <si>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</si>
  <si>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</si>
  <si>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</si>
  <si>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</si>
  <si>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</si>
  <si>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</si>
  <si>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</si>
  <si>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</si>
  <si>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</si>
  <si>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</si>
  <si>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</si>
  <si>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</si>
  <si>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</si>
  <si>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</si>
  <si>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</si>
  <si>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</si>
  <si>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</si>
  <si>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</si>
  <si>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</si>
  <si>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</si>
  <si>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</si>
  <si>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</si>
  <si>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</si>
  <si>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</si>
  <si>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</si>
  <si>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</si>
  <si>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</si>
  <si>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</si>
  <si>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</si>
  <si>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</si>
  <si>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</si>
  <si>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</si>
  <si>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</si>
  <si>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</si>
  <si>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</si>
  <si>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</si>
  <si>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</si>
  <si>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</si>
  <si>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</si>
  <si>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</si>
  <si>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</si>
  <si>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</si>
  <si>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</si>
  <si>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</si>
  <si>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</si>
  <si>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</si>
  <si>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</si>
  <si>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</si>
  <si>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</si>
  <si>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</si>
  <si>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</si>
  <si>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</si>
  <si>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</si>
  <si>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</si>
  <si>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</si>
  <si>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</si>
  <si>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</si>
  <si>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</si>
  <si>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</si>
  <si>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</si>
  <si>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</si>
  <si>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</si>
  <si>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</si>
  <si>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</si>
  <si>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</si>
  <si>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</si>
  <si>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</si>
  <si>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</si>
  <si>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</si>
  <si>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</si>
  <si>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</si>
  <si>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</si>
  <si>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</si>
  <si>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</si>
  <si>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</si>
  <si>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</si>
  <si>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</si>
  <si>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</si>
  <si>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</si>
  <si>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</si>
  <si>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</si>
  <si>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</si>
  <si>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</si>
  <si>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</si>
  <si>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</si>
  <si>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</si>
  <si>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</si>
  <si>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</si>
  <si>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</si>
  <si>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</si>
  <si>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</si>
  <si>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</si>
  <si>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</si>
  <si>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</si>
  <si>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</si>
  <si>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</si>
  <si>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</si>
  <si>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</si>
  <si>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</si>
  <si>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</si>
  <si>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</si>
  <si>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</si>
  <si>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</si>
  <si>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</si>
  <si>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</si>
  <si>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</si>
  <si>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</si>
  <si>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</si>
  <si>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</si>
  <si>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</si>
  <si>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</si>
  <si>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</si>
  <si>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</si>
  <si>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</si>
  <si>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</si>
  <si>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</si>
  <si>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</si>
  <si>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</si>
  <si>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</si>
  <si>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</si>
  <si>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</si>
  <si>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</si>
  <si>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</si>
  <si>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</si>
  <si>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</si>
  <si>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</si>
  <si>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</si>
  <si>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</si>
  <si>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</si>
  <si>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</si>
  <si>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</si>
  <si>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</si>
  <si>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</si>
  <si>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</si>
  <si>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</si>
  <si>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</si>
  <si>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</si>
  <si>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</si>
  <si>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</si>
  <si>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</si>
  <si>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</si>
  <si>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</si>
  <si>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</si>
  <si>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</si>
  <si>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</si>
  <si>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</si>
  <si>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</si>
  <si>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</si>
  <si>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</si>
  <si>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</si>
  <si>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</si>
  <si>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</si>
  <si>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</si>
  <si>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</si>
  <si>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</si>
  <si>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</si>
  <si>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</si>
  <si>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</si>
  <si>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</si>
  <si>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</si>
  <si>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</si>
  <si>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</si>
  <si>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</si>
  <si>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</si>
  <si>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</si>
  <si>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</si>
  <si>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</si>
  <si>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</si>
  <si>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</si>
  <si>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</si>
  <si>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</si>
  <si>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</si>
  <si>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</si>
  <si>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</si>
  <si>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</si>
  <si>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</si>
  <si>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</si>
  <si>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</si>
  <si>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</si>
  <si>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</si>
  <si>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</si>
  <si>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</si>
  <si>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</si>
  <si>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</si>
  <si>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</si>
  <si>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</si>
  <si>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</si>
  <si>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</si>
  <si>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</si>
  <si>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</si>
  <si>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</si>
  <si>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</si>
  <si>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</si>
  <si>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</si>
  <si>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</si>
  <si>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</si>
  <si>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</si>
  <si>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</si>
  <si>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</si>
  <si>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</si>
  <si>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</si>
  <si>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</si>
  <si>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</si>
  <si>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</si>
  <si>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</si>
  <si>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</si>
  <si>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</si>
  <si>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</si>
  <si>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</si>
  <si>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</si>
  <si>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</si>
  <si>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</si>
  <si>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</si>
  <si>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</si>
  <si>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</si>
  <si>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</si>
  <si>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</si>
  <si>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</si>
  <si>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</si>
  <si>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</si>
  <si>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</si>
  <si>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</si>
  <si>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</si>
  <si>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</si>
  <si>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</si>
  <si>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</si>
  <si>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</si>
  <si>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</si>
  <si>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</si>
  <si>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</si>
  <si>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</si>
  <si>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</si>
  <si>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</si>
  <si>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</si>
  <si>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</si>
  <si>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</si>
  <si>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</si>
  <si>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</si>
  <si>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</si>
  <si>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</si>
  <si>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</si>
  <si>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</si>
  <si>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</si>
  <si>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</si>
  <si>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</si>
  <si>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</si>
  <si>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</si>
  <si>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</si>
  <si>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</si>
  <si>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</si>
  <si>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</si>
  <si>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</si>
  <si>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</si>
  <si>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</si>
  <si>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</si>
  <si>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</si>
  <si>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</si>
  <si>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</si>
  <si>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</si>
  <si>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</si>
  <si>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</si>
  <si>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</si>
  <si>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</si>
  <si>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</si>
  <si>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</si>
  <si>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</si>
  <si>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</si>
  <si>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</si>
  <si>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</si>
  <si>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</si>
  <si>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</si>
  <si>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</si>
  <si>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</si>
  <si>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</si>
  <si>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</si>
  <si>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</si>
  <si>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</si>
  <si>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</si>
  <si>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</si>
  <si>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</si>
  <si>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</si>
  <si>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</si>
  <si>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</si>
  <si>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</si>
  <si>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</si>
  <si>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</si>
  <si>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</si>
  <si>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</si>
  <si>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</si>
  <si>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</si>
  <si>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</si>
  <si>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</si>
  <si>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</si>
  <si>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</si>
  <si>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</si>
  <si>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</si>
  <si>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</si>
  <si>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</si>
  <si>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</si>
  <si>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</si>
  <si>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</si>
  <si>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</si>
  <si>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</si>
  <si>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</si>
  <si>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</si>
  <si>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</si>
  <si>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</si>
  <si>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</si>
  <si>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</si>
  <si>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</si>
  <si>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</si>
  <si>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</si>
  <si>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</si>
  <si>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</si>
  <si>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</si>
  <si>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</si>
  <si>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</si>
  <si>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</si>
  <si>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</si>
  <si>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</si>
  <si>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</si>
  <si>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</si>
  <si>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</si>
  <si>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</si>
  <si>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</si>
  <si>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</si>
  <si>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</si>
  <si>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</si>
  <si>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</si>
  <si>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</si>
  <si>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</si>
  <si>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</si>
  <si>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</si>
  <si>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</si>
  <si>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</si>
  <si>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</si>
  <si>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</si>
  <si>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</si>
  <si>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</si>
  <si>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</si>
  <si>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</si>
  <si>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</si>
  <si>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</si>
  <si>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</si>
  <si>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</si>
  <si>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</si>
  <si>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</si>
  <si>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</si>
  <si>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</si>
  <si>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</si>
  <si>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</si>
  <si>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</si>
  <si>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</si>
  <si>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</si>
  <si>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</si>
  <si>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</si>
  <si>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</si>
  <si>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</si>
  <si>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</si>
  <si>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</si>
  <si>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</si>
  <si>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</si>
  <si>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</si>
  <si>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</si>
  <si>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</si>
  <si>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</si>
  <si>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</si>
  <si>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</si>
  <si>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</si>
  <si>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</si>
  <si>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</si>
  <si>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</si>
  <si>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</si>
  <si>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</si>
  <si>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</si>
  <si>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</si>
  <si>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</si>
  <si>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</si>
  <si>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</si>
  <si>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</si>
  <si>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</si>
  <si>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</si>
  <si>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</si>
  <si>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</si>
  <si>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</si>
  <si>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</si>
  <si>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</si>
  <si>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</si>
  <si>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</si>
  <si>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</si>
  <si>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</si>
  <si>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</si>
  <si>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</si>
  <si>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</si>
  <si>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</si>
  <si>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</si>
  <si>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</si>
  <si>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</si>
  <si>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</si>
  <si>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</si>
  <si>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</si>
  <si>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</si>
  <si>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</si>
  <si>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</si>
  <si>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</si>
  <si>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</si>
  <si>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</si>
  <si>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</si>
  <si>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</si>
  <si>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</si>
  <si>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</si>
  <si>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</si>
  <si>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</si>
  <si>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</si>
  <si>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</si>
  <si>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</si>
  <si>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</si>
  <si>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</si>
  <si>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</si>
  <si>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</si>
  <si>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</si>
  <si>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</si>
  <si>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</si>
  <si>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</si>
  <si>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</si>
  <si>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</si>
  <si>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</si>
  <si>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</si>
  <si>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</si>
  <si>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</si>
  <si>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</si>
  <si>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</si>
  <si>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</si>
  <si>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</si>
  <si>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</si>
  <si>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</si>
  <si>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</si>
  <si>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</si>
  <si>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</si>
  <si>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</si>
  <si>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</si>
  <si>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</si>
  <si>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</si>
  <si>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</si>
  <si>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</si>
  <si>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</si>
  <si>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</si>
  <si>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</si>
  <si>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</si>
  <si>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</si>
  <si>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</si>
  <si>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</si>
  <si>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</si>
  <si>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</si>
  <si>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</si>
  <si>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</si>
  <si>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</si>
  <si>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</si>
  <si>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</si>
  <si>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</si>
  <si>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</si>
  <si>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</si>
  <si>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</si>
  <si>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</si>
  <si>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</si>
  <si>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</si>
  <si>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</si>
  <si>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</si>
  <si>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</si>
  <si>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</si>
  <si>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</si>
  <si>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</si>
  <si>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</si>
  <si>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</si>
  <si>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</si>
  <si>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</si>
  <si>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</si>
  <si>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</si>
  <si>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</si>
  <si>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</si>
  <si>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</si>
  <si>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</si>
  <si>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</si>
  <si>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</si>
  <si>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</si>
  <si>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</si>
  <si>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</si>
  <si>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</si>
  <si>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</si>
  <si>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</si>
  <si>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</si>
  <si>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</si>
  <si>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</si>
  <si>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</si>
  <si>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</si>
  <si>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</si>
  <si>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</si>
  <si>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</si>
  <si>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</si>
  <si>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</si>
  <si>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</si>
  <si>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</si>
  <si>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</si>
  <si>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</si>
  <si>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</si>
  <si>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</si>
  <si>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</si>
  <si>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</si>
  <si>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</si>
  <si>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</si>
  <si>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</si>
  <si>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</si>
  <si>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</si>
  <si>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</si>
  <si>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</si>
  <si>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</si>
  <si>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</si>
  <si>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</si>
  <si>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</si>
  <si>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</si>
  <si>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</si>
  <si>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</si>
  <si>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</si>
  <si>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</si>
  <si>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</si>
  <si>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</si>
  <si>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</si>
  <si>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</si>
  <si>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</si>
  <si>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</si>
  <si>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</si>
  <si>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</si>
  <si>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</si>
  <si>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</si>
  <si>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</si>
  <si>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</si>
  <si>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</si>
  <si>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</si>
  <si>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</si>
  <si>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</si>
  <si>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</si>
  <si>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</si>
  <si>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</si>
  <si>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</si>
  <si>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</si>
  <si>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</si>
  <si>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</si>
  <si>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</si>
  <si>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</si>
  <si>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</si>
  <si>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</si>
  <si>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</si>
  <si>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</si>
  <si>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</si>
  <si>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</si>
  <si>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</si>
  <si>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</si>
  <si>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</si>
  <si>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</si>
  <si>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</si>
  <si>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</si>
  <si>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</si>
  <si>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</si>
  <si>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</si>
  <si>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</si>
  <si>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</si>
  <si>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</si>
  <si>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</si>
  <si>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</si>
  <si>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</si>
  <si>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</si>
  <si>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</si>
  <si>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</si>
  <si>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</si>
  <si>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</si>
  <si>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</si>
  <si>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</si>
  <si>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</si>
  <si>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</si>
  <si>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</si>
  <si>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</si>
  <si>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</si>
  <si>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</si>
  <si>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</si>
  <si>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</si>
  <si>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</si>
  <si>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</si>
  <si>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</si>
  <si>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</si>
  <si>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</si>
  <si>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</si>
  <si>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</si>
  <si>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</si>
  <si>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</si>
  <si>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</si>
  <si>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</si>
  <si>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</si>
  <si>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</si>
  <si>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</si>
  <si>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</si>
  <si>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</si>
  <si>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</si>
  <si>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</si>
  <si>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</si>
  <si>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</si>
  <si>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</si>
  <si>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</si>
  <si>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</si>
  <si>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</si>
  <si>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</si>
  <si>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</si>
  <si>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</si>
  <si>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</si>
  <si>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</si>
  <si>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</si>
  <si>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</si>
  <si>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</si>
  <si>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</si>
  <si>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</si>
  <si>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</si>
  <si>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</si>
  <si>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</si>
  <si>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</si>
  <si>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</si>
  <si>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</si>
  <si>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</si>
  <si>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</si>
  <si>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</si>
  <si>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</si>
  <si>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</si>
  <si>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</si>
  <si>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</si>
  <si>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</si>
  <si>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</si>
  <si>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</si>
  <si>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</si>
  <si>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</si>
  <si>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</si>
  <si>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</si>
  <si>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</si>
  <si>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</si>
  <si>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</si>
  <si>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</si>
  <si>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</si>
  <si>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</si>
  <si>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</si>
  <si>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</si>
  <si>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</si>
  <si>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</si>
  <si>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</si>
  <si>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</si>
  <si>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</si>
  <si>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</si>
  <si>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</si>
  <si>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</si>
  <si>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</si>
  <si>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</si>
  <si>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</si>
  <si>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</si>
  <si>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</si>
  <si>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</si>
  <si>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</si>
  <si>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</si>
  <si>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</si>
  <si>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</si>
  <si>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</si>
  <si>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</si>
  <si>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</si>
  <si>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</si>
  <si>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</si>
  <si>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</si>
  <si>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</si>
  <si>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</si>
  <si>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</si>
  <si>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</si>
  <si>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</si>
  <si>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</si>
  <si>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</si>
  <si>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</si>
  <si>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</si>
  <si>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</si>
  <si>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</si>
  <si>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</si>
  <si>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</si>
  <si>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</si>
  <si>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</si>
  <si>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</si>
  <si>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</si>
  <si>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</si>
  <si>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</si>
  <si>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</si>
  <si>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</si>
  <si>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</si>
  <si>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</si>
  <si>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</si>
  <si>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</si>
  <si>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</si>
  <si>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</si>
  <si>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</si>
  <si>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</si>
  <si>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</si>
  <si>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</si>
  <si>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</si>
  <si>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</si>
  <si>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</si>
  <si>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</si>
  <si>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</si>
  <si>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</si>
  <si>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</si>
  <si>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</si>
  <si>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</si>
  <si>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</si>
  <si>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</si>
  <si>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</si>
  <si>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</si>
  <si>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</si>
  <si>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</si>
  <si>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</si>
  <si>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</si>
  <si>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</si>
  <si>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</si>
  <si>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</si>
  <si>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</si>
  <si>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</si>
  <si>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</si>
  <si>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</si>
  <si>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</si>
  <si>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</si>
  <si>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</si>
  <si>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</si>
  <si>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</si>
  <si>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</si>
  <si>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</si>
  <si>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</si>
  <si>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</si>
  <si>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</si>
  <si>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</si>
  <si>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</si>
  <si>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</si>
  <si>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</si>
  <si>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</si>
  <si>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</si>
  <si>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</si>
  <si>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</si>
  <si>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</si>
  <si>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</si>
  <si>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</si>
  <si>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</si>
  <si>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</si>
  <si>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</si>
  <si>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</si>
  <si>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</si>
  <si>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</si>
  <si>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</si>
  <si>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</si>
  <si>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</si>
  <si>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</si>
  <si>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</si>
  <si>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</si>
  <si>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</si>
  <si>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</si>
  <si>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</si>
  <si>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</si>
  <si>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</si>
  <si>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</si>
  <si>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</si>
  <si>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</si>
  <si>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</si>
  <si>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</si>
  <si>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</si>
  <si>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</si>
  <si>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</si>
  <si>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</si>
  <si>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</si>
  <si>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</si>
  <si>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</si>
  <si>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</si>
  <si>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</si>
  <si>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</si>
  <si>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</si>
  <si>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</si>
  <si>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</si>
  <si>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</si>
  <si>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</si>
  <si>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</si>
  <si>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</si>
  <si>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</si>
  <si>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</si>
  <si>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</si>
  <si>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</si>
  <si>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</si>
  <si>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</si>
  <si>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</si>
  <si>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</si>
  <si>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</si>
  <si>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</si>
  <si>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</si>
  <si>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</si>
  <si>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</si>
  <si>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</si>
  <si>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</si>
  <si>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</si>
  <si>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</si>
  <si>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</si>
  <si>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</si>
  <si>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</si>
  <si>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</si>
  <si>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</si>
  <si>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</si>
  <si>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</si>
  <si>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</si>
  <si>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</si>
  <si>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</si>
  <si>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</si>
  <si>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</si>
  <si>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</si>
  <si>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</si>
  <si>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</si>
  <si>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</si>
  <si>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</si>
  <si>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</si>
  <si>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</si>
  <si>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</si>
  <si>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</si>
  <si>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</si>
  <si>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</si>
  <si>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</si>
  <si>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</si>
  <si>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</si>
  <si>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</si>
  <si>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</si>
  <si>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</si>
  <si>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</si>
  <si>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</si>
  <si>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</si>
  <si>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</si>
  <si>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</si>
  <si>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</si>
  <si>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</si>
  <si>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</si>
  <si>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</si>
  <si>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</si>
  <si>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</si>
  <si>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</si>
  <si>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</si>
  <si>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</si>
  <si>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</si>
  <si>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</si>
  <si>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</si>
  <si>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</si>
  <si>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</si>
  <si>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</si>
  <si>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</si>
  <si>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</si>
  <si>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</si>
  <si>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</si>
  <si>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</si>
  <si>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</si>
  <si>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</si>
  <si>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</si>
  <si>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</si>
  <si>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</si>
  <si>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</si>
  <si>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</si>
  <si>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</si>
  <si>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</si>
  <si>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</si>
  <si>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</si>
  <si>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</si>
  <si>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</si>
  <si>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</si>
  <si>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</si>
  <si>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</si>
  <si>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</si>
  <si>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</si>
  <si>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</si>
  <si>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</si>
  <si>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</si>
  <si>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</si>
  <si>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</si>
  <si>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</si>
  <si>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</si>
  <si>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</si>
  <si>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</si>
  <si>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</si>
  <si>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</si>
  <si>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</si>
  <si>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</si>
  <si>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</si>
  <si>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</si>
  <si>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</si>
  <si>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</si>
  <si>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</si>
  <si>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</si>
  <si>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</si>
  <si>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</si>
  <si>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</si>
  <si>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</si>
  <si>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</si>
  <si>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</si>
  <si>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</si>
  <si>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</si>
  <si>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</si>
  <si>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</si>
  <si>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</si>
  <si>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</si>
  <si>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</si>
  <si>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</si>
  <si>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</si>
  <si>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</si>
  <si>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</si>
  <si>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</si>
  <si>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</si>
  <si>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</si>
  <si>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</si>
  <si>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</si>
  <si>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</si>
  <si>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</si>
  <si>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</si>
  <si>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</si>
  <si>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</si>
  <si>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</si>
  <si>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</si>
  <si>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</si>
  <si>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</si>
  <si>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</si>
  <si>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</si>
  <si>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</si>
  <si>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</si>
  <si>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</si>
  <si>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</si>
  <si>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</si>
  <si>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</si>
  <si>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</si>
  <si>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</si>
  <si>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</si>
  <si>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</si>
  <si>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</si>
  <si>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</si>
  <si>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</si>
  <si>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</si>
  <si>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</si>
  <si>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</si>
  <si>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</si>
  <si>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</si>
  <si>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</si>
  <si>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</si>
  <si>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</si>
  <si>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</si>
  <si>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</si>
  <si>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</si>
  <si>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</si>
  <si>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</si>
  <si>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</si>
  <si>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</si>
  <si>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</si>
  <si>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</si>
  <si>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</si>
  <si>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</si>
  <si>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</si>
  <si>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</si>
  <si>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</si>
  <si>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</si>
  <si>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</si>
  <si>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</si>
  <si>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</si>
  <si>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</si>
  <si>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</si>
  <si>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</si>
  <si>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</si>
  <si>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</si>
  <si>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</si>
  <si>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</si>
  <si>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</si>
  <si>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</si>
  <si>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</si>
  <si>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</si>
  <si>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</si>
  <si>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</si>
  <si>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</si>
  <si>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</si>
  <si>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</si>
  <si>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</si>
  <si>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</si>
  <si>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</si>
  <si>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</si>
  <si>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</si>
  <si>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</si>
  <si>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</si>
  <si>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</si>
  <si>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</si>
  <si>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</si>
  <si>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</si>
  <si>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</si>
  <si>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</si>
  <si>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</si>
  <si>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</si>
  <si>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</si>
  <si>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</si>
  <si>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</si>
  <si>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</si>
  <si>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</si>
  <si>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</si>
  <si>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</si>
  <si>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</si>
  <si>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</si>
  <si>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</si>
  <si>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</si>
  <si>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</si>
  <si>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</si>
  <si>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</si>
  <si>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</si>
  <si>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</si>
  <si>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</si>
  <si>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</si>
  <si>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</si>
  <si>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</si>
  <si>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</si>
  <si>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</si>
  <si>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</si>
  <si>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</si>
  <si>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</si>
  <si>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</si>
  <si>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</si>
  <si>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</si>
  <si>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</si>
  <si>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</si>
  <si>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</si>
  <si>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</si>
  <si>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</si>
  <si>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</si>
  <si>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</si>
  <si>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</si>
  <si>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</si>
  <si>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</si>
  <si>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</si>
  <si>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</si>
  <si>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</si>
  <si>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</si>
  <si>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</si>
  <si>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</si>
  <si>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</si>
  <si>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</si>
  <si>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</si>
  <si>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</si>
  <si>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</si>
  <si>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</si>
  <si>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</si>
  <si>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</si>
  <si>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</si>
  <si>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</si>
  <si>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</si>
  <si>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</si>
  <si>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</si>
  <si>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</si>
  <si>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</si>
  <si>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</si>
  <si>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</si>
  <si>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</si>
  <si>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</si>
  <si>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</si>
  <si>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</si>
  <si>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</si>
  <si>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</si>
  <si>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</si>
  <si>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</si>
  <si>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</si>
  <si>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</si>
  <si>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</si>
  <si>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</si>
  <si>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</si>
  <si>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</si>
  <si>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</si>
  <si>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</si>
  <si>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</si>
  <si>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</si>
  <si>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</si>
  <si>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</si>
  <si>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</si>
  <si>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</si>
  <si>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</si>
  <si>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</si>
  <si>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</si>
  <si>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</si>
  <si>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</si>
  <si>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</si>
  <si>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</si>
  <si>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</si>
  <si>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</si>
  <si>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</si>
  <si>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</si>
  <si>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</si>
  <si>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</si>
  <si>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</si>
  <si>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</si>
  <si>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</si>
  <si>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</si>
  <si>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</si>
  <si>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</si>
  <si>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</si>
  <si>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</si>
  <si>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</si>
  <si>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</si>
  <si>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</si>
  <si>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</si>
  <si>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</si>
  <si>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</si>
  <si>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</si>
  <si>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</si>
  <si>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</si>
  <si>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</si>
  <si>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</si>
  <si>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</si>
  <si>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</si>
  <si>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</si>
  <si>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</si>
  <si>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</si>
  <si>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</si>
  <si>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</si>
  <si>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</si>
  <si>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</si>
  <si>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</si>
  <si>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</si>
  <si>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</si>
  <si>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</si>
  <si>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</si>
  <si>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</si>
  <si>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</si>
  <si>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</si>
  <si>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</si>
  <si>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</si>
  <si>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</si>
  <si>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</si>
  <si>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</si>
  <si>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</si>
  <si>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</si>
  <si>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</si>
  <si>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</si>
  <si>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</si>
  <si>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</si>
  <si>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</si>
  <si>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</si>
  <si>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</si>
  <si>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</si>
  <si>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</si>
  <si>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</si>
  <si>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</si>
  <si>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</si>
  <si>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</si>
  <si>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</si>
  <si>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</si>
  <si>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</si>
  <si>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</si>
  <si>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</si>
  <si>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</si>
  <si>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</si>
  <si>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</si>
  <si>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</si>
  <si>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</si>
  <si>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</si>
  <si>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</si>
  <si>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</si>
  <si>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</si>
  <si>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</si>
  <si>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</si>
  <si>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</si>
  <si>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</si>
  <si>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</si>
  <si>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</si>
  <si>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</si>
  <si>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</si>
  <si>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</si>
  <si>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</si>
  <si>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</si>
  <si>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</si>
  <si>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</si>
  <si>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</si>
  <si>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</si>
  <si>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</si>
  <si>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</si>
  <si>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</si>
  <si>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</si>
  <si>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</si>
  <si>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</si>
  <si>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</si>
  <si>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</si>
  <si>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</si>
  <si>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</si>
  <si>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</si>
  <si>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</si>
  <si>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</si>
  <si>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</si>
  <si>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</si>
  <si>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</si>
  <si>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</si>
  <si>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</si>
  <si>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</si>
  <si>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</si>
  <si>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</si>
  <si>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</si>
  <si>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</si>
  <si>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</si>
  <si>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</si>
  <si>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</si>
  <si>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</si>
  <si>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</si>
  <si>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</si>
  <si>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</si>
  <si>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</si>
  <si>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</si>
  <si>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</si>
  <si>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</si>
  <si>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</si>
  <si>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</si>
  <si>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</si>
  <si>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</si>
  <si>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</si>
  <si>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</si>
  <si>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</si>
  <si>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</si>
  <si>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</si>
  <si>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</si>
  <si>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</si>
  <si>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</si>
  <si>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</si>
  <si>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</si>
  <si>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</si>
  <si>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</si>
  <si>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</si>
  <si>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</si>
  <si>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</si>
  <si>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</si>
  <si>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</si>
  <si>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</si>
  <si>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</si>
  <si>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</si>
  <si>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</si>
  <si>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</si>
  <si>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</si>
  <si>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</si>
  <si>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</si>
  <si>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</si>
  <si>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</si>
  <si>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</si>
  <si>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</si>
  <si>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</si>
  <si>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</si>
  <si>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</si>
  <si>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</si>
  <si>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</si>
  <si>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</si>
  <si>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</si>
  <si>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</si>
  <si>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</si>
  <si>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</si>
  <si>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</si>
  <si>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</si>
  <si>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</si>
  <si>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</si>
  <si>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</si>
  <si>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</si>
  <si>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</si>
  <si>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</si>
  <si>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</si>
  <si>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</si>
  <si>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</si>
  <si>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</si>
  <si>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</si>
  <si>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</si>
  <si>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</si>
  <si>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</si>
  <si>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</si>
  <si>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</si>
  <si>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</si>
  <si>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</si>
  <si>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</si>
  <si>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</si>
  <si>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</si>
  <si>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</si>
  <si>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</si>
  <si>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</si>
  <si>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</si>
  <si>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</si>
  <si>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</si>
  <si>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</si>
  <si>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</si>
  <si>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</si>
  <si>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</si>
  <si>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</si>
  <si>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</si>
  <si>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</si>
  <si>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</si>
  <si>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</si>
  <si>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</si>
  <si>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</si>
  <si>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</si>
  <si>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</si>
  <si>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</si>
  <si>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</si>
  <si>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</si>
  <si>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</si>
  <si>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</si>
  <si>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</si>
  <si>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</si>
  <si>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</si>
  <si>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</si>
  <si>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</si>
  <si>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</si>
  <si>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</si>
  <si>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</si>
  <si>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</si>
  <si>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</si>
  <si>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</si>
  <si>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</si>
  <si>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</si>
  <si>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</si>
  <si>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</si>
  <si>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</si>
  <si>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</si>
  <si>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</si>
  <si>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</si>
  <si>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</si>
  <si>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</si>
  <si>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</si>
  <si>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</si>
  <si>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</si>
  <si>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</si>
  <si>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</si>
  <si>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</si>
  <si>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</si>
  <si>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</si>
  <si>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</si>
  <si>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</si>
  <si>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</si>
  <si>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</si>
  <si>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</si>
  <si>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</si>
  <si>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</si>
  <si>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</si>
  <si>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</si>
  <si>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</si>
  <si>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</si>
  <si>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</si>
  <si>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</si>
  <si>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</si>
  <si>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</si>
  <si>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</si>
  <si>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</si>
  <si>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</si>
  <si>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</si>
  <si>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</si>
  <si>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</si>
  <si>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</si>
  <si>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</si>
  <si>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</si>
  <si>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</si>
  <si>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</si>
  <si>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</si>
  <si>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</si>
  <si>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</si>
  <si>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</si>
  <si>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</si>
  <si>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</si>
  <si>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</si>
  <si>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</si>
  <si>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</si>
  <si>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</si>
  <si>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</si>
  <si>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</si>
  <si>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</si>
  <si>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</si>
  <si>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</si>
  <si>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</si>
  <si>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</si>
  <si>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</si>
  <si>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</si>
  <si>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</si>
  <si>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</si>
  <si>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</si>
  <si>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</si>
  <si>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</si>
  <si>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</si>
  <si>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</si>
  <si>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</si>
  <si>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</si>
  <si>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</si>
  <si>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</si>
  <si>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</si>
  <si>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</si>
  <si>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</si>
  <si>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</si>
  <si>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</si>
  <si>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</si>
  <si>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</si>
  <si>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</si>
  <si>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</si>
  <si>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</si>
  <si>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</si>
  <si>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</si>
  <si>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</si>
  <si>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</si>
  <si>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</si>
  <si>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</si>
  <si>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</si>
  <si>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</si>
  <si>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</si>
  <si>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</si>
  <si>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</si>
  <si>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</si>
  <si>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</si>
  <si>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</si>
  <si>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</si>
  <si>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</si>
  <si>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</si>
  <si>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</si>
  <si>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</si>
  <si>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</si>
  <si>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</si>
  <si>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</si>
  <si>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</si>
  <si>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</si>
  <si>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</si>
  <si>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</si>
  <si>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</si>
  <si>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</si>
  <si>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</si>
  <si>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</si>
  <si>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</si>
  <si>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</si>
  <si>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</si>
  <si>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</si>
  <si>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</si>
  <si>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</si>
  <si>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</si>
  <si>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</si>
  <si>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</si>
  <si>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</si>
  <si>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</si>
  <si>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</si>
  <si>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</si>
  <si>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</si>
  <si>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</si>
  <si>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</si>
  <si>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</si>
  <si>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</si>
  <si>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</si>
  <si>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</si>
  <si>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</si>
  <si>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</si>
  <si>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</si>
  <si>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</si>
  <si>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</si>
  <si>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</si>
  <si>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</si>
  <si>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</si>
  <si>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</si>
  <si>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</si>
  <si>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</si>
  <si>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</si>
  <si>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</si>
  <si>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</si>
  <si>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</si>
  <si>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</si>
  <si>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</si>
  <si>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</si>
  <si>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</si>
  <si>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</si>
  <si>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</si>
  <si>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</si>
  <si>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</si>
  <si>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</si>
  <si>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</si>
  <si>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</si>
  <si>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</si>
  <si>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</si>
  <si>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</si>
  <si>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</si>
  <si>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</si>
  <si>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</si>
  <si>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</si>
  <si>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</si>
  <si>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</si>
  <si>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</si>
  <si>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</si>
  <si>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</si>
  <si>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</si>
  <si>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</si>
  <si>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</si>
  <si>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</si>
  <si>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</si>
  <si>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</si>
  <si>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</si>
  <si>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</si>
  <si>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</si>
  <si>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</si>
  <si>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</si>
  <si>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</si>
  <si>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</si>
  <si>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</si>
  <si>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</si>
  <si>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</si>
  <si>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</si>
  <si>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</si>
  <si>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</si>
  <si>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</si>
  <si>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</si>
  <si>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</si>
  <si>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</si>
  <si>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</si>
  <si>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</si>
  <si>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</si>
  <si>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</si>
  <si>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</si>
  <si>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</si>
  <si>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</si>
  <si>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</si>
  <si>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</si>
  <si>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</si>
  <si>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</si>
  <si>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</si>
  <si>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</si>
  <si>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</si>
  <si>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</si>
  <si>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</si>
  <si>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</si>
  <si>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</si>
  <si>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</si>
  <si>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</si>
  <si>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</si>
  <si>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</si>
  <si>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</si>
  <si>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</si>
  <si>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</si>
  <si>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</si>
  <si>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</si>
  <si>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</si>
  <si>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</si>
  <si>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</si>
  <si>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</si>
  <si>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</si>
  <si>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</si>
  <si>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</si>
  <si>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</si>
  <si>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</si>
  <si>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</si>
  <si>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</si>
  <si>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</si>
  <si>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</si>
  <si>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</si>
  <si>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</si>
  <si>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</si>
  <si>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</si>
  <si>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</si>
  <si>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</si>
  <si>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</si>
  <si>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</si>
  <si>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</si>
  <si>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</si>
  <si>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</si>
  <si>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</si>
  <si>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</si>
  <si>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</si>
  <si>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</si>
  <si>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</si>
  <si>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</si>
  <si>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</si>
  <si>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</si>
  <si>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</si>
  <si>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</si>
  <si>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</si>
  <si>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</si>
  <si>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</si>
  <si>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</si>
  <si>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</si>
  <si>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</si>
  <si>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</si>
  <si>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</si>
  <si>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</si>
  <si>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</si>
  <si>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</si>
  <si>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</si>
  <si>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</si>
  <si>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</si>
  <si>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</si>
  <si>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</si>
  <si>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</si>
  <si>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</si>
  <si>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</si>
  <si>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</si>
  <si>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</si>
  <si>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</si>
  <si>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</si>
  <si>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</si>
  <si>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</si>
  <si>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</si>
  <si>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</si>
  <si>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</si>
  <si>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</si>
  <si>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</si>
  <si>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</si>
  <si>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</si>
  <si>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</si>
  <si>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</si>
  <si>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</si>
  <si>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</si>
  <si>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</si>
  <si>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</si>
  <si>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</si>
  <si>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</si>
  <si>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</si>
  <si>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</si>
  <si>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</si>
  <si>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</si>
  <si>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</si>
  <si>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</si>
  <si>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</si>
  <si>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</si>
  <si>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</si>
  <si>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</si>
  <si>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</si>
  <si>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</si>
  <si>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</si>
  <si>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</si>
  <si>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</si>
  <si>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</si>
  <si>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</si>
  <si>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</si>
  <si>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</si>
  <si>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</si>
  <si>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</si>
  <si>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</si>
  <si>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</si>
  <si>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</si>
  <si>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</si>
  <si>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</si>
  <si>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</si>
  <si>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</si>
  <si>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</si>
  <si>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</si>
  <si>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</si>
  <si>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</si>
  <si>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</si>
  <si>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</si>
  <si>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</si>
  <si>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</si>
  <si>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</si>
  <si>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</si>
  <si>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</si>
  <si>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</si>
  <si>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</si>
  <si>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</si>
  <si>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</si>
  <si>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</si>
  <si>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</si>
  <si>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</si>
  <si>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</si>
  <si>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</si>
  <si>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</si>
  <si>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</si>
  <si>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</si>
  <si>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</si>
  <si>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</si>
  <si>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</si>
  <si>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</si>
  <si>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</si>
  <si>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</si>
  <si>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</si>
  <si>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</si>
  <si>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</si>
  <si>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</si>
  <si>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</si>
  <si>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</si>
  <si>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</si>
  <si>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</si>
  <si>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</si>
  <si>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</si>
  <si>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</si>
  <si>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</si>
  <si>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</si>
  <si>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</si>
  <si>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</si>
  <si>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</si>
  <si>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</si>
  <si>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</si>
  <si>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</si>
  <si>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</si>
  <si>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</si>
  <si>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</si>
  <si>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</si>
  <si>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</si>
  <si>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</si>
  <si>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</si>
  <si>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</si>
  <si>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</si>
  <si>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</si>
  <si>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</si>
  <si>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</si>
  <si>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</si>
  <si>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</si>
  <si>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</si>
  <si>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</si>
  <si>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</si>
  <si>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</si>
  <si>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</si>
  <si>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</si>
  <si>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</si>
  <si>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</si>
  <si>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</si>
  <si>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</si>
  <si>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</si>
  <si>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</si>
  <si>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</si>
  <si>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</si>
  <si>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</si>
  <si>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</si>
  <si>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</si>
  <si>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</si>
  <si>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</si>
  <si>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</si>
  <si>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</si>
  <si>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</si>
  <si>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</si>
  <si>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</si>
  <si>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</si>
  <si>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</si>
  <si>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</si>
  <si>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</si>
  <si>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</si>
  <si>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</si>
  <si>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</si>
  <si>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</si>
  <si>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</si>
  <si>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</si>
  <si>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</si>
  <si>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</si>
  <si>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</si>
  <si>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</si>
  <si>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</si>
  <si>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</si>
  <si>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</si>
  <si>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</si>
  <si>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</si>
  <si>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</si>
  <si>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</si>
  <si>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</si>
  <si>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</si>
  <si>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</si>
  <si>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</si>
  <si>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</si>
  <si>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</si>
  <si>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</si>
  <si>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</si>
  <si>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</si>
  <si>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</si>
  <si>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</si>
  <si>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</si>
  <si>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</si>
  <si>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</si>
  <si>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</si>
  <si>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</si>
  <si>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</si>
  <si>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</si>
  <si>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</si>
  <si>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</si>
  <si>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</si>
  <si>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</si>
  <si>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</si>
  <si>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</si>
  <si>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</si>
  <si>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</si>
  <si>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</si>
  <si>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</si>
  <si>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</si>
  <si>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</si>
  <si>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</si>
  <si>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</si>
  <si>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</si>
  <si>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</si>
  <si>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</si>
  <si>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</si>
  <si>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</si>
  <si>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</si>
  <si>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</si>
  <si>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</si>
  <si>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</si>
  <si>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</si>
  <si>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</si>
  <si>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</si>
  <si>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</si>
  <si>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</si>
  <si>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</si>
  <si>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</si>
  <si>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</si>
  <si>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</si>
  <si>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</si>
  <si>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</si>
  <si>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</si>
  <si>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</si>
  <si>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</si>
  <si>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</si>
  <si>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</si>
  <si>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</si>
  <si>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</si>
  <si>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</si>
  <si>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</si>
  <si>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</si>
  <si>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</si>
  <si>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</si>
  <si>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</si>
  <si>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</si>
  <si>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</si>
  <si>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</si>
  <si>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</si>
  <si>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</si>
  <si>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</si>
  <si>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</si>
  <si>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</si>
  <si>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</si>
  <si>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</si>
  <si>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</si>
  <si>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</si>
  <si>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</si>
  <si>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</si>
  <si>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</si>
  <si>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</si>
  <si>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</si>
  <si>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</si>
  <si>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</si>
  <si>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</si>
  <si>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</si>
  <si>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</si>
  <si>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</si>
  <si>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</si>
  <si>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</si>
  <si>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</si>
  <si>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</si>
  <si>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</si>
  <si>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</si>
  <si>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</si>
  <si>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</si>
  <si>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</si>
  <si>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</si>
  <si>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</si>
  <si>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</si>
  <si>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</si>
  <si>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</si>
  <si>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</si>
  <si>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</si>
  <si>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</si>
  <si>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</si>
  <si>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</si>
  <si>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</si>
  <si>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</si>
  <si>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</si>
  <si>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</si>
  <si>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</si>
  <si>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</si>
  <si>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</si>
  <si>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</si>
  <si>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</si>
  <si>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</si>
  <si>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</si>
  <si>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</si>
  <si>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</si>
  <si>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</si>
  <si>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</si>
  <si>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</si>
  <si>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</si>
  <si>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</si>
  <si>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</si>
  <si>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</si>
  <si>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</si>
  <si>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</si>
  <si>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</si>
  <si>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</si>
  <si>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</si>
  <si>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</si>
  <si>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</si>
  <si>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</si>
  <si>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</si>
  <si>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</si>
  <si>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</si>
  <si>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</si>
  <si>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</si>
  <si>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</si>
  <si>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</si>
  <si>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</si>
  <si>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</si>
  <si>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</si>
  <si>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</si>
  <si>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</si>
  <si>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</si>
  <si>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</si>
  <si>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</si>
  <si>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</si>
  <si>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</si>
  <si>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</si>
  <si>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</si>
  <si>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</si>
  <si>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</si>
  <si>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</si>
  <si>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</si>
  <si>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</si>
  <si>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</si>
  <si>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</si>
  <si>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</si>
  <si>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</si>
  <si>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</si>
  <si>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</si>
  <si>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</si>
  <si>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</si>
  <si>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</si>
  <si>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</si>
  <si>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</si>
  <si>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</si>
  <si>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</si>
  <si>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</si>
  <si>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</si>
  <si>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</si>
  <si>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</si>
  <si>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</si>
  <si>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</si>
  <si>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</si>
  <si>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</si>
  <si>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</si>
  <si>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</si>
  <si>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</si>
  <si>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</si>
  <si>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</si>
  <si>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</si>
  <si>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</si>
  <si>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</si>
  <si>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</si>
  <si>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</si>
  <si>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</si>
  <si>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</si>
  <si>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</si>
  <si>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</si>
  <si>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</si>
  <si>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</si>
  <si>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</si>
  <si>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</si>
  <si>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</si>
  <si>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</si>
  <si>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</si>
  <si>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</si>
  <si>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</si>
  <si>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</si>
  <si>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</si>
  <si>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</si>
  <si>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</si>
  <si>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</si>
  <si>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</si>
  <si>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</si>
  <si>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</si>
  <si>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</si>
  <si>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</si>
  <si>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</si>
  <si>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</si>
  <si>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</si>
  <si>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</si>
  <si>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</si>
  <si>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</si>
  <si>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</si>
  <si>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</si>
  <si>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</si>
  <si>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</si>
  <si>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</si>
  <si>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</si>
  <si>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</si>
  <si>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</si>
  <si>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</si>
  <si>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</si>
  <si>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</si>
  <si>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</si>
  <si>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</si>
  <si>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</si>
  <si>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</si>
  <si>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</si>
  <si>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</si>
  <si>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</si>
  <si>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</si>
  <si>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</si>
  <si>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</si>
  <si>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</si>
  <si>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</si>
  <si>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</si>
  <si>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</si>
  <si>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</si>
  <si>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</si>
  <si>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</si>
  <si>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</si>
  <si>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</si>
  <si>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</si>
  <si>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</si>
  <si>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</si>
  <si>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</si>
  <si>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</si>
  <si>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</si>
  <si>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</si>
  <si>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</si>
  <si>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</si>
  <si>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</si>
  <si>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</si>
  <si>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</si>
  <si>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</si>
  <si>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</si>
  <si>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</si>
  <si>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</si>
  <si>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</si>
  <si>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</si>
  <si>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</si>
  <si>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</si>
  <si>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</si>
  <si>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</si>
  <si>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</si>
  <si>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</si>
  <si>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</si>
  <si>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</si>
  <si>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</si>
  <si>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</si>
  <si>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</si>
  <si>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</si>
  <si>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</si>
  <si>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</si>
  <si>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</si>
  <si>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</si>
  <si>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</si>
  <si>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</si>
  <si>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</si>
  <si>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</si>
  <si>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</si>
  <si>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</si>
  <si>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</si>
  <si>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</si>
  <si>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</si>
  <si>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</si>
  <si>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</si>
  <si>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</si>
  <si>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</si>
  <si>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</si>
  <si>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</si>
  <si>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</si>
  <si>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</si>
  <si>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</si>
  <si>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</si>
  <si>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</si>
  <si>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</si>
  <si>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</si>
  <si>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</si>
  <si>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</si>
  <si>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</si>
  <si>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</si>
  <si>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</si>
  <si>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</si>
  <si>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</si>
  <si>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</si>
  <si>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</si>
  <si>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</si>
  <si>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</si>
  <si>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</si>
  <si>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</si>
  <si>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</si>
  <si>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</si>
  <si>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</si>
  <si>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</si>
  <si>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</si>
  <si>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</si>
  <si>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</si>
  <si>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</si>
  <si>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</si>
  <si>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</si>
  <si>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</si>
  <si>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</si>
  <si>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</si>
  <si>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</si>
  <si>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</si>
  <si>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</si>
  <si>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</si>
  <si>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</si>
  <si>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</si>
  <si>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</si>
  <si>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</si>
  <si>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</si>
  <si>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</si>
  <si>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</si>
  <si>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</si>
  <si>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</si>
  <si>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</si>
  <si>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</si>
  <si>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</si>
  <si>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</si>
  <si>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</si>
  <si>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</si>
  <si>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</si>
  <si>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</si>
  <si>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</si>
  <si>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</si>
  <si>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</si>
  <si>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</si>
  <si>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</si>
  <si>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</si>
  <si>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</si>
  <si>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</si>
  <si>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</si>
  <si>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</si>
  <si>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</si>
  <si>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</si>
  <si>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</si>
  <si>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</si>
  <si>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</si>
  <si>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</si>
  <si>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</si>
  <si>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</si>
  <si>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</si>
  <si>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</si>
  <si>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</si>
  <si>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</si>
  <si>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</si>
  <si>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</si>
  <si>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</si>
  <si>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</si>
  <si>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</si>
  <si>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</si>
  <si>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</si>
  <si>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</si>
  <si>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</si>
  <si>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</si>
  <si>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</si>
  <si>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</si>
  <si>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</si>
  <si>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</si>
  <si>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</si>
  <si>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</si>
  <si>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</si>
  <si>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</si>
  <si>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</si>
  <si>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</si>
  <si>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</si>
  <si>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</si>
  <si>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</si>
  <si>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</si>
  <si>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</si>
  <si>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</si>
  <si>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</si>
  <si>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</si>
  <si>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</si>
  <si>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</si>
  <si>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</si>
  <si>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</si>
  <si>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</si>
  <si>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</si>
  <si>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</si>
  <si>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</si>
  <si>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</si>
  <si>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</si>
  <si>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</si>
  <si>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</si>
  <si>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</si>
  <si>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</si>
  <si>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</si>
  <si>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</si>
  <si>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</si>
  <si>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</si>
  <si>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</si>
  <si>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</si>
  <si>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</si>
  <si>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</si>
  <si>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</si>
  <si>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</si>
  <si>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</si>
  <si>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</si>
  <si>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</si>
  <si>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</si>
  <si>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</si>
  <si>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</si>
  <si>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</si>
  <si>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</si>
  <si>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</si>
  <si>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</si>
  <si>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</si>
  <si>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</si>
  <si>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</si>
  <si>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</si>
  <si>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</si>
  <si>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</si>
  <si>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</si>
  <si>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</si>
  <si>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</si>
  <si>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</si>
  <si>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</si>
  <si>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</si>
  <si>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</si>
  <si>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</si>
  <si>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</si>
  <si>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</si>
  <si>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</si>
  <si>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</si>
  <si>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</si>
  <si>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</si>
  <si>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</si>
  <si>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</si>
  <si>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</si>
  <si>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</si>
  <si>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</si>
  <si>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</si>
  <si>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</si>
  <si>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</si>
  <si>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</si>
  <si>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</si>
  <si>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</si>
  <si>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</si>
  <si>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</si>
  <si>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</si>
  <si>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</si>
  <si>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</si>
  <si>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</si>
  <si>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</si>
  <si>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</si>
  <si>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</si>
  <si>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</si>
  <si>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</si>
  <si>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</si>
  <si>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</si>
  <si>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</si>
  <si>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</si>
  <si>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</si>
  <si>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</si>
  <si>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</si>
  <si>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</si>
  <si>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</si>
  <si>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</si>
  <si>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</si>
  <si>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</si>
  <si>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</si>
  <si>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</si>
  <si>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</si>
  <si>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</si>
  <si>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</si>
  <si>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</si>
  <si>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</si>
  <si>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</si>
  <si>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</si>
  <si>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</si>
  <si>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</si>
  <si>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</si>
  <si>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</si>
  <si>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</si>
  <si>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</si>
  <si>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</si>
  <si>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</si>
  <si>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</si>
  <si>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</si>
  <si>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</si>
  <si>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</si>
  <si>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</si>
  <si>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</si>
  <si>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</si>
  <si>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</si>
  <si>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</si>
  <si>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</si>
  <si>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</si>
  <si>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</si>
  <si>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</si>
  <si>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</si>
  <si>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</si>
  <si>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</si>
  <si>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</si>
  <si>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</si>
  <si>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</si>
  <si>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</si>
  <si>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</si>
  <si>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</si>
  <si>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</si>
  <si>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</si>
  <si>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</si>
  <si>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</si>
  <si>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</si>
  <si>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</si>
  <si>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</si>
  <si>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</si>
  <si>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</si>
  <si>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</si>
  <si>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</si>
  <si>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</si>
  <si>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</si>
  <si>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</si>
  <si>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</si>
  <si>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</si>
  <si>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</si>
  <si>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</si>
  <si>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</si>
  <si>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</si>
  <si>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</si>
  <si>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</si>
  <si>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</si>
  <si>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</si>
  <si>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</si>
  <si>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</si>
  <si>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</si>
  <si>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</si>
  <si>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</si>
  <si>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</si>
  <si>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</si>
  <si>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</si>
  <si>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</si>
  <si>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</si>
  <si>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</si>
  <si>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</si>
  <si>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</si>
  <si>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</si>
  <si>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</si>
  <si>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</si>
  <si>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</si>
  <si>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</si>
  <si>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</si>
  <si>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</si>
  <si>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</si>
  <si>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</si>
  <si>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</si>
  <si>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</si>
  <si>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</si>
  <si>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</si>
  <si>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</si>
  <si>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</si>
  <si>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</si>
  <si>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</si>
  <si>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</si>
  <si>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</si>
  <si>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</si>
  <si>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</si>
  <si>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</si>
  <si>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</si>
  <si>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</si>
  <si>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</si>
  <si>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</si>
  <si>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</si>
  <si>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</si>
  <si>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</si>
  <si>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</si>
  <si>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</si>
  <si>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</si>
  <si>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</si>
  <si>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</si>
  <si>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</si>
  <si>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</si>
  <si>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</si>
  <si>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</si>
  <si>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</si>
  <si>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</si>
  <si>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</si>
  <si>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</si>
  <si>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</si>
  <si>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</si>
  <si>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</si>
  <si>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</si>
  <si>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</si>
  <si>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</si>
  <si>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</si>
  <si>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</si>
  <si>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</si>
  <si>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</si>
  <si>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</si>
  <si>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</si>
  <si>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</si>
  <si>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</si>
  <si>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</si>
  <si>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</si>
  <si>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</si>
  <si>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</si>
  <si>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</si>
  <si>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</si>
  <si>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</si>
  <si>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</si>
  <si>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</si>
  <si>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</si>
  <si>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</si>
  <si>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</si>
  <si>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</si>
  <si>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</si>
  <si>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</si>
  <si>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</si>
  <si>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</si>
  <si>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</si>
  <si>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</si>
  <si>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</si>
  <si>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</si>
  <si>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</si>
  <si>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</si>
  <si>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</si>
  <si>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</si>
  <si>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</si>
  <si>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</si>
  <si>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</si>
  <si>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</si>
  <si>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</si>
  <si>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</si>
  <si>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</si>
  <si>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</si>
  <si>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</si>
  <si>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</si>
  <si>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</si>
  <si>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</si>
  <si>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</si>
  <si>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</si>
  <si>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</si>
  <si>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</si>
  <si>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</si>
  <si>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</si>
  <si>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</si>
  <si>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</si>
  <si>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</si>
  <si>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</si>
  <si>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</si>
  <si>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</si>
  <si>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</si>
  <si>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</si>
  <si>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</si>
  <si>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</si>
  <si>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</si>
  <si>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</si>
  <si>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</si>
  <si>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</si>
  <si>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</si>
  <si>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</si>
  <si>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</si>
  <si>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</si>
  <si>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</si>
  <si>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</si>
  <si>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</si>
  <si>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</si>
  <si>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</si>
  <si>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</si>
  <si>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</si>
  <si>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</si>
  <si>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</si>
  <si>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</si>
  <si>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</si>
  <si>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</si>
  <si>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</si>
  <si>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</si>
  <si>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</si>
  <si>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</si>
  <si>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</si>
  <si>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</si>
  <si>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</si>
  <si>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</si>
  <si>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</si>
  <si>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</si>
  <si>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</si>
  <si>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</si>
  <si>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</si>
  <si>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</si>
  <si>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</si>
  <si>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</si>
  <si>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</si>
  <si>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</si>
  <si>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</si>
  <si>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</si>
  <si>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</si>
  <si>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</si>
  <si>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</si>
  <si>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</si>
  <si>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</si>
  <si>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</si>
  <si>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</si>
  <si>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</si>
  <si>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</si>
  <si>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</si>
  <si>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</si>
  <si>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</si>
  <si>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</si>
  <si>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</si>
  <si>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</si>
  <si>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</si>
  <si>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</si>
  <si>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</si>
  <si>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</si>
  <si>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</si>
  <si>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</si>
  <si>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</si>
  <si>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</si>
  <si>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</si>
  <si>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</si>
  <si>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</si>
  <si>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</si>
  <si>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</si>
  <si>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</si>
  <si>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</si>
  <si>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</si>
  <si>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</si>
  <si>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</si>
  <si>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</si>
  <si>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</si>
  <si>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</si>
  <si>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</si>
  <si>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</si>
  <si>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</si>
  <si>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</si>
  <si>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</si>
  <si>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</si>
  <si>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</si>
  <si>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</si>
  <si>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</si>
  <si>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</si>
  <si>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</si>
  <si>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</si>
  <si>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</si>
  <si>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</si>
  <si>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</si>
  <si>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</si>
  <si>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</si>
  <si>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</si>
  <si>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</si>
  <si>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</si>
  <si>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</si>
  <si>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</si>
  <si>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</si>
  <si>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</si>
  <si>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</si>
  <si>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</si>
  <si>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</si>
  <si>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</si>
  <si>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</si>
  <si>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</si>
  <si>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</si>
  <si>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</si>
  <si>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</si>
  <si>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</si>
  <si>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</si>
  <si>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</si>
  <si>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</si>
  <si>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</si>
  <si>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</si>
  <si>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</si>
  <si>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</si>
  <si>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</si>
  <si>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</si>
  <si>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</si>
  <si>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</si>
  <si>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</si>
  <si>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</si>
  <si>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</si>
  <si>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</si>
  <si>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</si>
  <si>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</si>
  <si>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</si>
  <si>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</si>
  <si>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</si>
  <si>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</si>
  <si>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</si>
  <si>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</si>
  <si>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</si>
  <si>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</si>
  <si>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</si>
  <si>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</si>
  <si>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</si>
  <si>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</si>
  <si>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</si>
  <si>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</si>
  <si>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</si>
  <si>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</si>
  <si>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</si>
  <si>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</si>
  <si>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</si>
  <si>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</si>
  <si>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</si>
  <si>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</si>
  <si>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</si>
  <si>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</si>
  <si>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</si>
  <si>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</si>
  <si>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</si>
  <si>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</si>
  <si>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</si>
  <si>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</si>
  <si>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</si>
  <si>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</si>
  <si>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</si>
  <si>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</si>
  <si>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</si>
  <si>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</si>
  <si>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</si>
  <si>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</si>
  <si>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</si>
  <si>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</si>
  <si>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</si>
  <si>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</si>
  <si>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</si>
  <si>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</si>
  <si>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</si>
  <si>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</si>
  <si>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</si>
  <si>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</si>
  <si>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</si>
  <si>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</si>
  <si>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</si>
  <si>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</si>
  <si>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</si>
  <si>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</si>
  <si>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</si>
  <si>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</si>
  <si>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</si>
  <si>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</si>
  <si>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</si>
  <si>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</si>
  <si>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</si>
  <si>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</si>
  <si>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</si>
  <si>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</si>
  <si>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</si>
  <si>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</si>
  <si>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</si>
  <si>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</si>
  <si>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</si>
  <si>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</si>
  <si>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</si>
  <si>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</si>
  <si>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</si>
  <si>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</si>
  <si>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</si>
  <si>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</si>
  <si>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</si>
  <si>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</si>
  <si>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</si>
  <si>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</si>
  <si>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</si>
  <si>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</si>
  <si>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</si>
  <si>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</si>
  <si>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</si>
  <si>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</si>
  <si>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</si>
  <si>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</si>
  <si>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</si>
  <si>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</si>
  <si>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</si>
  <si>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</si>
  <si>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</si>
  <si>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</si>
  <si>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</si>
  <si>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</si>
  <si>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</si>
  <si>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</si>
  <si>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</si>
  <si>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</si>
  <si>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</si>
  <si>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</si>
  <si>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</si>
  <si>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</si>
  <si>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</si>
  <si>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</si>
  <si>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</si>
  <si>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</si>
  <si>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</si>
  <si>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</si>
  <si>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</si>
  <si>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</si>
  <si>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</si>
  <si>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</si>
  <si>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</si>
  <si>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</si>
  <si>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</si>
  <si>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</si>
  <si>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</si>
  <si>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</si>
  <si>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</si>
  <si>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</si>
  <si>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</si>
  <si>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</si>
  <si>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</si>
  <si>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</si>
  <si>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</si>
  <si>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</si>
  <si>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</si>
  <si>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</si>
  <si>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</si>
  <si>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</si>
  <si>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</si>
  <si>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</si>
  <si>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</si>
  <si>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</si>
  <si>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</si>
  <si>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</si>
  <si>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</si>
  <si>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</si>
  <si>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</si>
  <si>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</si>
  <si>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</si>
  <si>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</si>
  <si>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</si>
  <si>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</si>
  <si>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</si>
  <si>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</si>
  <si>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</si>
  <si>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</si>
  <si>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</si>
  <si>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</si>
  <si>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</si>
  <si>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</si>
  <si>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</si>
  <si>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</si>
  <si>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</si>
  <si>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</si>
  <si>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</si>
  <si>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</si>
  <si>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</si>
  <si>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</si>
  <si>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</si>
  <si>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</si>
  <si>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</si>
  <si>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</si>
  <si>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</si>
  <si>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</si>
  <si>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</si>
  <si>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</si>
  <si>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</si>
  <si>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</si>
  <si>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</si>
  <si>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</si>
  <si>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</si>
  <si>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</si>
  <si>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</si>
  <si>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</si>
  <si>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</si>
  <si>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</si>
  <si>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</si>
  <si>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</si>
  <si>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</si>
  <si>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</si>
  <si>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</si>
  <si>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</si>
  <si>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</si>
  <si>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</si>
  <si>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</si>
  <si>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</si>
  <si>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</si>
  <si>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</si>
  <si>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</si>
  <si>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</si>
  <si>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</si>
  <si>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</si>
  <si>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</si>
  <si>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</si>
  <si>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</si>
  <si>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</si>
  <si>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</si>
  <si>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</si>
  <si>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</si>
  <si>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</si>
  <si>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</si>
  <si>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</si>
  <si>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</si>
  <si>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</si>
  <si>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</si>
  <si>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</si>
  <si>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</si>
  <si>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</si>
  <si>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</si>
  <si>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</si>
  <si>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</si>
  <si>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</si>
  <si>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</si>
  <si>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</si>
  <si>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</si>
  <si>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</si>
  <si>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</si>
  <si>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</si>
  <si>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</si>
  <si>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</si>
  <si>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</si>
  <si>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</si>
  <si>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</si>
  <si>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</si>
  <si>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</si>
  <si>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</si>
  <si>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</si>
  <si>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</si>
  <si>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</si>
  <si>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</si>
  <si>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</si>
  <si>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</si>
  <si>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</si>
  <si>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</si>
  <si>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</si>
  <si>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</si>
  <si>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</si>
  <si>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</si>
  <si>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</si>
  <si>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</si>
  <si>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</si>
  <si>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</si>
  <si>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</si>
  <si>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</si>
  <si>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</si>
  <si>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</si>
  <si>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</si>
  <si>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</si>
  <si>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</si>
  <si>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</si>
  <si>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</si>
  <si>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</si>
  <si>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</si>
  <si>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</si>
  <si>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</si>
  <si>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</si>
  <si>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</si>
  <si>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</si>
  <si>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</si>
  <si>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</si>
  <si>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</si>
  <si>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</si>
  <si>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</si>
  <si>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</si>
  <si>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</si>
  <si>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</si>
  <si>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</si>
  <si>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</si>
  <si>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</si>
  <si>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</si>
  <si>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</si>
  <si>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</si>
  <si>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</si>
  <si>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</si>
  <si>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</si>
  <si>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</si>
  <si>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</si>
  <si>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</si>
  <si>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</si>
  <si>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</si>
  <si>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</si>
  <si>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</si>
  <si>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</si>
  <si>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</si>
  <si>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</si>
  <si>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</si>
  <si>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</si>
  <si>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</si>
  <si>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</si>
  <si>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</si>
  <si>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</si>
  <si>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</si>
  <si>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</si>
  <si>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</si>
  <si>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</si>
  <si>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</si>
  <si>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</si>
  <si>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</si>
  <si>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</si>
  <si>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</si>
  <si>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</si>
  <si>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</si>
  <si>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</si>
  <si>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</si>
  <si>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</si>
  <si>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</si>
  <si>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</si>
  <si>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</si>
  <si>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</si>
  <si>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</si>
  <si>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</si>
  <si>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</si>
  <si>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</si>
  <si>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</si>
  <si>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</si>
  <si>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</si>
  <si>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</si>
  <si>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</si>
  <si>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</si>
  <si>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</si>
  <si>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</si>
  <si>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</si>
  <si>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</si>
  <si>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</si>
  <si>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</si>
  <si>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</si>
  <si>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</si>
  <si>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</si>
  <si>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</si>
  <si>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</si>
  <si>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</si>
  <si>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</si>
  <si>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</si>
  <si>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</si>
  <si>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</si>
  <si>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</si>
  <si>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</si>
  <si>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</si>
  <si>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</si>
  <si>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</si>
  <si>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</si>
  <si>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</si>
  <si>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</si>
  <si>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</si>
  <si>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</si>
  <si>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</si>
  <si>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</si>
  <si>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</si>
  <si>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</si>
  <si>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</si>
  <si>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</si>
  <si>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</si>
  <si>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</si>
  <si>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</si>
  <si>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</si>
  <si>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</si>
  <si>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</si>
  <si>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</si>
  <si>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</si>
  <si>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</si>
  <si>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</si>
  <si>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</si>
  <si>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</si>
  <si>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</si>
  <si>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</si>
  <si>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</si>
  <si>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</si>
  <si>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</si>
  <si>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</si>
  <si>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</si>
  <si>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</si>
  <si>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</si>
  <si>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</si>
  <si>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</si>
  <si>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</si>
  <si>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</si>
  <si>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</si>
  <si>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</si>
  <si>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</si>
  <si>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</si>
  <si>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</si>
  <si>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</si>
  <si>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</si>
  <si>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</si>
  <si>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</si>
  <si>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</si>
  <si>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</si>
  <si>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</si>
  <si>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</si>
  <si>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</si>
  <si>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</si>
  <si>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</si>
  <si>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</si>
  <si>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</si>
  <si>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</si>
  <si>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</si>
  <si>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</si>
  <si>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</si>
  <si>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</si>
  <si>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</si>
  <si>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</si>
  <si>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</si>
  <si>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</si>
  <si>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</si>
  <si>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</si>
  <si>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</si>
  <si>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</si>
  <si>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</si>
  <si>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</si>
  <si>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</si>
  <si>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</si>
  <si>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</si>
  <si>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</si>
  <si>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</si>
  <si>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</si>
  <si>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</si>
  <si>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</si>
  <si>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</si>
  <si>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</si>
  <si>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</si>
  <si>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</si>
  <si>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</si>
  <si>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</si>
  <si>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</si>
  <si>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</si>
  <si>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</si>
  <si>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</si>
  <si>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</si>
  <si>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</si>
  <si>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</si>
  <si>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</si>
  <si>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</si>
  <si>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</si>
  <si>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</si>
  <si>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</si>
  <si>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</si>
  <si>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</si>
  <si>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</si>
  <si>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</si>
  <si>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</si>
  <si>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</si>
  <si>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</si>
  <si>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</si>
  <si>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</si>
  <si>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</si>
  <si>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</si>
  <si>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</si>
  <si>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</si>
  <si>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</si>
  <si>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</si>
  <si>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</si>
  <si>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</si>
  <si>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</si>
  <si>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</si>
  <si>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</si>
  <si>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</si>
  <si>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</si>
  <si>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</si>
  <si>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</si>
  <si>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</si>
  <si>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</si>
  <si>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</si>
  <si>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</si>
  <si>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</si>
  <si>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</si>
  <si>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</si>
  <si>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</si>
  <si>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</si>
  <si>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</si>
  <si>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</si>
  <si>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</si>
  <si>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</si>
  <si>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</si>
  <si>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</si>
  <si>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</si>
  <si>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</si>
  <si>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</si>
  <si>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</si>
  <si>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</si>
  <si>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</si>
  <si>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</si>
  <si>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</si>
  <si>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</si>
  <si>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</si>
  <si>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</si>
  <si>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</si>
  <si>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</si>
  <si>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</si>
  <si>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</si>
  <si>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</si>
  <si>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</si>
  <si>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</si>
  <si>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</si>
  <si>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</si>
  <si>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</si>
  <si>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</si>
  <si>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</si>
  <si>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</si>
  <si>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</si>
  <si>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</si>
  <si>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</si>
  <si>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</si>
  <si>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</si>
  <si>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</si>
  <si>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</si>
  <si>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</si>
  <si>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</si>
  <si>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</si>
  <si>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</si>
  <si>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</si>
  <si>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</si>
  <si>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</si>
  <si>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</si>
  <si>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</si>
  <si>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</si>
  <si>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</si>
  <si>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</si>
  <si>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</si>
  <si>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</si>
  <si>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</si>
  <si>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</si>
  <si>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</si>
  <si>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</si>
  <si>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</si>
  <si>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</si>
  <si>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</si>
  <si>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</si>
  <si>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</si>
  <si>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</si>
  <si>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</si>
  <si>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</si>
  <si>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</si>
  <si>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</si>
  <si>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</si>
  <si>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</si>
  <si>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</si>
  <si>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</si>
  <si>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</si>
  <si>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</si>
  <si>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</si>
  <si>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</si>
  <si>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</si>
  <si>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</si>
  <si>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</si>
  <si>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</si>
  <si>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</si>
  <si>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</si>
  <si>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</si>
  <si>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</si>
  <si>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</si>
  <si>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</si>
  <si>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</si>
  <si>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</si>
  <si>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</si>
  <si>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</si>
  <si>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</si>
  <si>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</si>
  <si>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</si>
  <si>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</si>
  <si>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</si>
  <si>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</si>
  <si>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</si>
  <si>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</si>
  <si>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</si>
  <si>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</si>
  <si>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</si>
  <si>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</si>
  <si>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</si>
  <si>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</si>
  <si>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</si>
  <si>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</si>
  <si>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</si>
  <si>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</si>
  <si>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</si>
  <si>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</si>
  <si>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</si>
  <si>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</si>
  <si>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</si>
  <si>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</si>
  <si>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</si>
  <si>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</si>
  <si>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</si>
  <si>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</si>
  <si>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</si>
  <si>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</si>
  <si>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</si>
  <si>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</si>
  <si>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</si>
  <si>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</si>
  <si>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</si>
  <si>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</si>
  <si>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</si>
  <si>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</si>
  <si>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</si>
  <si>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</si>
  <si>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</si>
  <si>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</si>
  <si>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</si>
  <si>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</si>
  <si>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</si>
  <si>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</si>
  <si>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</si>
  <si>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</si>
  <si>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</si>
  <si>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</si>
  <si>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</si>
  <si>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</si>
  <si>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</si>
  <si>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</si>
  <si>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</si>
  <si>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</si>
  <si>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</si>
  <si>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</si>
  <si>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</si>
  <si>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</si>
  <si>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</si>
  <si>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</si>
  <si>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</si>
  <si>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</si>
  <si>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</si>
  <si>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</si>
  <si>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</si>
  <si>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</si>
  <si>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</si>
  <si>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</si>
  <si>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</si>
  <si>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</si>
  <si>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</si>
  <si>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</si>
  <si>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</si>
  <si>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</si>
  <si>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</si>
  <si>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</si>
  <si>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</si>
  <si>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</si>
  <si>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</si>
  <si>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</si>
  <si>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</si>
  <si>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</si>
  <si>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</si>
  <si>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</si>
  <si>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</si>
  <si>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</si>
  <si>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</si>
  <si>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</si>
  <si>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</si>
  <si>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</si>
  <si>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</si>
  <si>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</si>
  <si>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</si>
  <si>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</si>
  <si>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</si>
  <si>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</si>
  <si>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</si>
  <si>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</si>
  <si>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</si>
  <si>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</si>
  <si>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</si>
  <si>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</si>
  <si>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</si>
  <si>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</si>
  <si>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</si>
  <si>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</si>
  <si>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</si>
  <si>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</si>
  <si>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</si>
  <si>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</si>
  <si>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</si>
  <si>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</si>
  <si>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</si>
  <si>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</si>
  <si>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</si>
  <si>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</si>
  <si>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</si>
  <si>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</si>
  <si>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</si>
  <si>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</si>
  <si>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</si>
  <si>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</si>
  <si>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</si>
  <si>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</si>
  <si>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</si>
  <si>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</si>
  <si>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</si>
  <si>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</si>
  <si>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</si>
  <si>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</si>
  <si>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</si>
  <si>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</si>
  <si>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</si>
  <si>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</si>
  <si>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</si>
  <si>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</si>
  <si>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</si>
  <si>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</si>
  <si>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</si>
  <si>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</si>
  <si>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</si>
  <si>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</si>
  <si>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</si>
  <si>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</si>
  <si>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</si>
  <si>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</si>
  <si>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</si>
  <si>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</si>
  <si>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</si>
  <si>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</si>
  <si>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</si>
  <si>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</si>
  <si>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</si>
  <si>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</si>
  <si>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</si>
  <si>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</si>
  <si>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</si>
  <si>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</si>
  <si>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</si>
  <si>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</si>
  <si>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</si>
  <si>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</si>
  <si>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</si>
  <si>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</si>
  <si>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</si>
  <si>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</si>
  <si>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</si>
  <si>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</si>
  <si>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</si>
  <si>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</si>
  <si>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</si>
  <si>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</si>
  <si>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</si>
  <si>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</si>
  <si>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</si>
  <si>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</si>
  <si>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</si>
  <si>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</si>
  <si>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</si>
  <si>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</si>
  <si>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</si>
  <si>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</si>
  <si>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</si>
  <si>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</si>
  <si>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</si>
  <si>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</si>
  <si>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</si>
  <si>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</si>
  <si>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</si>
  <si>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</si>
  <si>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</si>
  <si>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</si>
  <si>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</si>
  <si>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</si>
  <si>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</si>
  <si>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</si>
  <si>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</si>
  <si>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</si>
  <si>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</si>
  <si>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</si>
  <si>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</si>
  <si>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</si>
  <si>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</si>
  <si>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</si>
  <si>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</si>
  <si>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</si>
  <si>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</si>
  <si>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</si>
  <si>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</si>
  <si>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</si>
  <si>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</si>
  <si>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</si>
  <si>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</si>
  <si>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</si>
  <si>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</si>
  <si>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</si>
  <si>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</si>
  <si>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</si>
  <si>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</si>
  <si>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</si>
  <si>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</si>
  <si>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</si>
  <si>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</si>
  <si>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</si>
  <si>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</si>
  <si>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</si>
  <si>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</si>
  <si>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</si>
  <si>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</si>
  <si>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</si>
  <si>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</si>
  <si>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</si>
  <si>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</si>
  <si>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</si>
  <si>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</si>
  <si>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</si>
  <si>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</si>
  <si>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</si>
  <si>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</si>
  <si>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</si>
  <si>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</si>
  <si>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</si>
  <si>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</si>
  <si>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</si>
  <si>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</si>
  <si>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</si>
  <si>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</si>
  <si>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</si>
  <si>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</si>
  <si>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</si>
  <si>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</si>
  <si>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</si>
  <si>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</si>
  <si>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</si>
  <si>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</si>
  <si>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</si>
  <si>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</si>
  <si>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</si>
  <si>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</si>
  <si>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</si>
  <si>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</si>
  <si>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</si>
  <si>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</si>
  <si>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</si>
  <si>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</si>
  <si>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</si>
  <si>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</si>
  <si>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</si>
  <si>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</si>
  <si>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</si>
  <si>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</si>
  <si>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</si>
  <si>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</si>
  <si>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</si>
  <si>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</si>
  <si>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</si>
  <si>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</si>
  <si>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</si>
  <si>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</si>
  <si>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</si>
  <si>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</si>
  <si>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</si>
  <si>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</si>
  <si>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</si>
  <si>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</si>
  <si>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</si>
  <si>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</si>
  <si>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</si>
  <si>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</si>
  <si>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</si>
  <si>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</si>
  <si>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</si>
  <si>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</si>
  <si>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</si>
  <si>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</si>
  <si>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</si>
  <si>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</si>
  <si>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</si>
  <si>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</si>
  <si>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</si>
  <si>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</si>
  <si>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</si>
  <si>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</si>
  <si>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</si>
  <si>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</si>
  <si>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</si>
  <si>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</si>
  <si>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</si>
  <si>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</si>
  <si>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</si>
  <si>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</si>
  <si>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</si>
  <si>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</si>
  <si>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</si>
  <si>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</si>
  <si>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</si>
  <si>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</si>
  <si>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</si>
  <si>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</si>
  <si>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</si>
  <si>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</si>
  <si>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</si>
  <si>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</si>
  <si>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</si>
  <si>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</si>
  <si>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</si>
  <si>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</si>
  <si>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</si>
  <si>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</si>
  <si>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</si>
  <si>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</si>
  <si>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</si>
  <si>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</si>
  <si>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</si>
  <si>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</si>
  <si>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</si>
  <si>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</si>
  <si>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</si>
  <si>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</si>
  <si>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</si>
  <si>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</si>
  <si>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</si>
  <si>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</si>
  <si>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</si>
  <si>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</si>
  <si>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</si>
  <si>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</si>
  <si>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</si>
  <si>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</si>
  <si>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</si>
  <si>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</si>
  <si>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</si>
  <si>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</si>
  <si>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</si>
  <si>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</si>
  <si>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</si>
  <si>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</si>
  <si>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</si>
  <si>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</si>
  <si>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</si>
  <si>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</si>
  <si>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</si>
  <si>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</si>
  <si>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</si>
  <si>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</si>
  <si>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</si>
  <si>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</si>
  <si>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</si>
  <si>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</si>
  <si>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</si>
  <si>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</si>
  <si>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</si>
  <si>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</si>
  <si>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</si>
  <si>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</si>
  <si>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</si>
  <si>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</si>
  <si>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</si>
  <si>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</si>
  <si>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</si>
  <si>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</si>
  <si>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</si>
  <si>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</si>
  <si>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</si>
  <si>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</si>
  <si>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</si>
  <si>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</si>
  <si>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</si>
  <si>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</si>
  <si>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</si>
  <si>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</si>
  <si>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</si>
  <si>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</si>
  <si>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</si>
  <si>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</si>
  <si>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</si>
  <si>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</si>
  <si>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</si>
  <si>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</si>
  <si>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</si>
  <si>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</si>
  <si>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</si>
  <si>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</si>
  <si>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</si>
  <si>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</si>
  <si>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</si>
  <si>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</si>
  <si>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</si>
  <si>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</si>
  <si>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</si>
  <si>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</si>
  <si>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</si>
  <si>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</si>
  <si>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</si>
  <si>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</si>
  <si>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</si>
  <si>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</si>
  <si>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</si>
  <si>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</si>
  <si>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</si>
  <si>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</si>
  <si>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</si>
  <si>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</si>
  <si>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</si>
  <si>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</si>
  <si>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</si>
  <si>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</si>
  <si>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</si>
  <si>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</si>
  <si>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</si>
  <si>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</si>
  <si>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</si>
  <si>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</si>
  <si>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</si>
  <si>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</si>
  <si>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</si>
  <si>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</si>
  <si>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</si>
  <si>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</si>
  <si>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</si>
  <si>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</si>
  <si>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</si>
  <si>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</si>
  <si>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</si>
  <si>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</si>
  <si>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</si>
  <si>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</si>
  <si>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</si>
  <si>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</si>
  <si>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</si>
  <si>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</si>
  <si>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</si>
  <si>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</si>
  <si>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</si>
  <si>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</si>
  <si>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</si>
  <si>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</si>
  <si>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</si>
  <si>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</si>
  <si>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</si>
  <si>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</si>
  <si>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</si>
  <si>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</si>
  <si>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</si>
  <si>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</si>
  <si>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</si>
  <si>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</si>
  <si>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</si>
  <si>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</si>
  <si>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</si>
  <si>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</si>
  <si>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</si>
  <si>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</si>
  <si>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</si>
  <si>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</si>
  <si>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</si>
  <si>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</si>
  <si>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</si>
  <si>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</si>
  <si>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</si>
  <si>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</si>
  <si>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</si>
  <si>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</si>
  <si>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</si>
  <si>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</si>
  <si>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</si>
  <si>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</si>
  <si>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</si>
  <si>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</si>
  <si>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</si>
  <si>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</si>
  <si>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</si>
  <si>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</si>
  <si>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</si>
  <si>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</si>
  <si>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</si>
  <si>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</si>
  <si>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</si>
  <si>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</si>
  <si>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</si>
  <si>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</si>
  <si>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</si>
  <si>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</si>
  <si>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</si>
  <si>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</si>
  <si>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</si>
  <si>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</si>
  <si>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</si>
  <si>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</si>
  <si>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</si>
  <si>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</si>
  <si>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</si>
  <si>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</si>
  <si>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</si>
  <si>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</si>
  <si>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</si>
  <si>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</si>
  <si>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</si>
  <si>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</si>
  <si>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</si>
  <si>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</si>
  <si>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</si>
  <si>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</si>
  <si>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</si>
  <si>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</si>
  <si>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</si>
  <si>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</si>
  <si>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</si>
  <si>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</si>
  <si>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</si>
  <si>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</si>
  <si>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</si>
  <si>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</si>
  <si>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</si>
  <si>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</si>
  <si>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</si>
  <si>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</si>
  <si>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</si>
  <si>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</si>
  <si>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</si>
  <si>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</si>
  <si>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</si>
  <si>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</si>
  <si>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</si>
  <si>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</si>
  <si>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</si>
  <si>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</si>
  <si>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</si>
  <si>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</si>
  <si>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</si>
  <si>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</si>
  <si>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</si>
  <si>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</si>
  <si>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</si>
  <si>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</si>
  <si>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</si>
  <si>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</si>
  <si>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</si>
  <si>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</si>
  <si>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</si>
  <si>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</si>
  <si>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</si>
  <si>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</si>
  <si>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</si>
  <si>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</si>
  <si>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</si>
  <si>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</si>
  <si>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</si>
  <si>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</si>
  <si>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</si>
  <si>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</si>
  <si>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</si>
  <si>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</si>
  <si>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</si>
  <si>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</si>
  <si>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</si>
  <si>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</si>
  <si>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</si>
  <si>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</si>
  <si>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</si>
  <si>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</si>
  <si>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</si>
  <si>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</si>
  <si>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</si>
  <si>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</si>
  <si>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</si>
  <si>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</si>
  <si>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</si>
  <si>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</si>
  <si>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</si>
  <si>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</si>
  <si>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</si>
  <si>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</si>
  <si>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</si>
  <si>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</si>
  <si>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</si>
  <si>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</si>
  <si>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</si>
  <si>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</si>
  <si>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</si>
  <si>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</si>
  <si>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</si>
  <si>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</si>
  <si>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</si>
  <si>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</si>
  <si>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</si>
  <si>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</si>
  <si>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</si>
  <si>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</si>
  <si>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</si>
  <si>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</si>
  <si>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</si>
  <si>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</si>
  <si>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</si>
  <si>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</si>
  <si>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</si>
  <si>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</si>
  <si>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</si>
  <si>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</si>
  <si>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</si>
  <si>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</si>
  <si>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</si>
  <si>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</si>
  <si>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</si>
  <si>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</si>
  <si>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</si>
  <si>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</si>
  <si>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</si>
  <si>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</si>
  <si>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</si>
  <si>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</si>
  <si>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</si>
  <si>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</si>
  <si>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</si>
  <si>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</si>
  <si>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</si>
  <si>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</si>
  <si>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</si>
  <si>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</si>
  <si>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</si>
  <si>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</si>
  <si>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</si>
  <si>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</si>
  <si>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</si>
  <si>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</si>
  <si>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</si>
  <si>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</si>
  <si>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</si>
  <si>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</si>
  <si>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</si>
  <si>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</si>
  <si>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</si>
  <si>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</si>
  <si>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</si>
  <si>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</si>
  <si>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</si>
  <si>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</si>
  <si>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</si>
  <si>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</si>
  <si>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</si>
  <si>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</si>
  <si>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</si>
  <si>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</si>
  <si>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</si>
  <si>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</si>
  <si>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</si>
  <si>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</si>
  <si>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</si>
  <si>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</si>
  <si>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</si>
  <si>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</si>
  <si>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</si>
  <si>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</si>
  <si>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</si>
  <si>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</si>
  <si>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</si>
  <si>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</si>
  <si>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</si>
  <si>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</si>
  <si>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</si>
  <si>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</si>
  <si>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</si>
  <si>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</si>
  <si>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</si>
  <si>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</si>
  <si>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</si>
  <si>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</si>
  <si>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</si>
  <si>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</si>
  <si>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</si>
  <si>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</si>
  <si>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</si>
  <si>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</si>
  <si>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</si>
  <si>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</si>
  <si>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</si>
  <si>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</si>
  <si>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</si>
  <si>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</si>
  <si>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</si>
  <si>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</si>
  <si>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</si>
  <si>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</si>
  <si>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</si>
  <si>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</si>
  <si>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</si>
  <si>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</si>
  <si>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</si>
  <si>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</si>
  <si>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</si>
  <si>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</si>
  <si>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</si>
  <si>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</si>
  <si>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</si>
  <si>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</si>
  <si>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</si>
  <si>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</si>
  <si>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</si>
  <si>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</si>
  <si>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</si>
  <si>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</si>
  <si>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</si>
  <si>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</si>
  <si>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</si>
  <si>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</si>
  <si>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</si>
  <si>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</si>
  <si>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</si>
  <si>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</si>
  <si>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</si>
  <si>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</si>
  <si>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</si>
  <si>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</si>
  <si>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</si>
  <si>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</si>
  <si>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</si>
  <si>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</si>
  <si>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</si>
  <si>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</si>
  <si>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</si>
  <si>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</si>
  <si>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</si>
  <si>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</si>
  <si>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</si>
  <si>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</si>
  <si>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</si>
  <si>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</si>
  <si>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</si>
  <si>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</si>
  <si>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</si>
  <si>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</si>
  <si>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</si>
  <si>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</si>
  <si>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</si>
  <si>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</si>
  <si>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</si>
  <si>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</si>
  <si>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</si>
  <si>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</si>
  <si>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</si>
  <si>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</si>
  <si>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</si>
  <si>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</si>
  <si>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</si>
  <si>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</si>
  <si>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</si>
  <si>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</si>
  <si>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</si>
  <si>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</si>
  <si>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</si>
  <si>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</si>
  <si>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</si>
  <si>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</si>
  <si>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</si>
  <si>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</si>
  <si>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</si>
  <si>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</si>
  <si>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</si>
  <si>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</si>
  <si>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</si>
  <si>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</si>
  <si>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</si>
  <si>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</si>
  <si>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</si>
  <si>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</si>
  <si>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</si>
  <si>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</si>
  <si>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</si>
  <si>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</si>
  <si>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</si>
  <si>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</si>
  <si>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</si>
  <si>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</si>
  <si>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</si>
  <si>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</si>
  <si>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</si>
  <si>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</si>
  <si>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</si>
  <si>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</si>
  <si>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</si>
  <si>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</si>
  <si>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</si>
  <si>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</si>
  <si>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</si>
  <si>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</si>
  <si>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</si>
  <si>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</si>
  <si>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</si>
  <si>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</si>
  <si>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</si>
  <si>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</si>
  <si>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</si>
  <si>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</si>
  <si>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</si>
  <si>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</si>
  <si>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</si>
  <si>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</si>
  <si>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</si>
  <si>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</si>
  <si>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</si>
  <si>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</si>
  <si>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</si>
  <si>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</si>
  <si>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</si>
  <si>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</si>
  <si>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</si>
  <si>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</si>
  <si>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</si>
  <si>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</si>
  <si>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</si>
  <si>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</si>
  <si>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</si>
  <si>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</si>
  <si>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</si>
  <si>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</si>
  <si>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</si>
  <si>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</si>
  <si>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</si>
  <si>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</si>
  <si>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</si>
  <si>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</si>
  <si>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</si>
  <si>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</si>
  <si>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</si>
  <si>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</si>
  <si>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</si>
  <si>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</si>
  <si>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</si>
  <si>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</si>
  <si>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</si>
  <si>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</si>
  <si>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</si>
  <si>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</si>
  <si>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</si>
  <si>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</si>
  <si>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</si>
  <si>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</si>
  <si>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</si>
  <si>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</si>
  <si>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</si>
  <si>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</si>
  <si>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</si>
  <si>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</si>
  <si>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</si>
  <si>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</si>
  <si>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</si>
  <si>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</si>
  <si>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</si>
  <si>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</si>
  <si>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</si>
  <si>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</si>
  <si>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</si>
  <si>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</si>
  <si>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</si>
  <si>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</si>
  <si>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</si>
  <si>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</si>
  <si>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</si>
  <si>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</si>
  <si>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</si>
  <si>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</si>
  <si>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</si>
  <si>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</si>
  <si>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</si>
  <si>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</si>
  <si>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</si>
  <si>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</si>
  <si>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</si>
  <si>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</si>
  <si>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</si>
  <si>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</si>
  <si>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</si>
  <si>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</si>
  <si>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</si>
  <si>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</si>
  <si>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</si>
  <si>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</si>
  <si>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</si>
  <si>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</si>
  <si>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</si>
  <si>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</si>
  <si>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</si>
  <si>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</si>
  <si>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</si>
  <si>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</si>
  <si>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</si>
  <si>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</si>
  <si>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</si>
  <si>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</si>
  <si>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</si>
  <si>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</si>
  <si>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</si>
  <si>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</si>
  <si>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</si>
  <si>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</si>
  <si>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</si>
  <si>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</si>
  <si>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</si>
  <si>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</si>
  <si>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</si>
  <si>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</si>
  <si>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</si>
  <si>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</si>
  <si>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</si>
  <si>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</si>
  <si>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</si>
  <si>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</si>
  <si>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</si>
  <si>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</si>
  <si>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</si>
  <si>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</si>
  <si>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</si>
  <si>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</si>
  <si>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</si>
  <si>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</si>
  <si>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</si>
  <si>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</si>
  <si>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</si>
  <si>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</si>
  <si>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</si>
  <si>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</si>
  <si>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</si>
  <si>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</si>
  <si>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</si>
  <si>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</si>
  <si>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</si>
  <si>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</si>
  <si>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</si>
  <si>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</si>
  <si>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</si>
  <si>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</si>
  <si>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</si>
  <si>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</si>
  <si>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</si>
  <si>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</si>
  <si>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</si>
  <si>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</si>
  <si>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</si>
  <si>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</si>
  <si>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</si>
  <si>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</si>
  <si>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</si>
  <si>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</si>
  <si>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</si>
  <si>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</si>
  <si>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</si>
  <si>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</si>
  <si>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</si>
  <si>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</si>
  <si>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</si>
  <si>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</si>
  <si>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</si>
  <si>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</si>
  <si>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</si>
  <si>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</si>
  <si>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</si>
  <si>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</si>
  <si>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</si>
  <si>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</si>
  <si>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</si>
  <si>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</si>
  <si>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</si>
  <si>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</si>
  <si>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</si>
  <si>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</si>
  <si>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</si>
  <si>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</si>
  <si>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</si>
  <si>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</si>
  <si>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</si>
  <si>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</si>
  <si>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</si>
  <si>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</si>
  <si>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</si>
  <si>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</si>
  <si>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</si>
  <si>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</si>
  <si>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</si>
  <si>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</si>
  <si>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</si>
  <si>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</si>
  <si>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</si>
  <si>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</si>
  <si>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</si>
  <si>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</si>
  <si>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</si>
  <si>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</si>
  <si>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</si>
  <si>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</si>
  <si>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</si>
  <si>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</si>
  <si>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</si>
  <si>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</si>
  <si>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</si>
  <si>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</si>
  <si>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</si>
  <si>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</si>
  <si>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</si>
  <si>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</si>
  <si>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</si>
  <si>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</si>
  <si>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</si>
  <si>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</si>
  <si>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</si>
  <si>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</si>
  <si>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</si>
  <si>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</si>
  <si>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</si>
  <si>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</si>
  <si>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</si>
  <si>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</si>
  <si>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</si>
  <si>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</si>
  <si>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</si>
  <si>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</si>
  <si>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</si>
  <si>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</si>
  <si>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</si>
  <si>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</si>
  <si>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</si>
  <si>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</si>
  <si>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</si>
  <si>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</si>
  <si>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</si>
  <si>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</si>
  <si>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</si>
  <si>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</si>
  <si>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</si>
  <si>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</si>
  <si>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</si>
  <si>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</si>
  <si>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</si>
  <si>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</si>
  <si>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</si>
  <si>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</si>
  <si>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</si>
  <si>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</si>
  <si>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</si>
  <si>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</si>
  <si>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</si>
  <si>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</si>
  <si>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</si>
  <si>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</si>
  <si>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</si>
  <si>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</si>
  <si>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</si>
  <si>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</si>
  <si>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</si>
  <si>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</si>
  <si>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</si>
  <si>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</si>
  <si>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</si>
  <si>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</si>
  <si>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</si>
  <si>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</si>
  <si>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</si>
  <si>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</si>
  <si>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</si>
  <si>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</si>
  <si>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</si>
  <si>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</si>
  <si>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</si>
  <si>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</si>
  <si>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</si>
  <si>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</si>
  <si>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</si>
  <si>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</si>
  <si>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</si>
  <si>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</si>
  <si>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</si>
  <si>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</si>
  <si>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</si>
  <si>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</si>
  <si>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</si>
  <si>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</si>
  <si>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</si>
  <si>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</si>
  <si>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</si>
  <si>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</si>
  <si>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</si>
  <si>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</si>
  <si>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</si>
  <si>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</si>
  <si>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</si>
  <si>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</si>
  <si>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</si>
  <si>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</si>
  <si>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</si>
  <si>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</si>
  <si>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</si>
  <si>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</si>
  <si>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</si>
  <si>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</si>
  <si>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</si>
  <si>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</si>
  <si>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</si>
  <si>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</si>
  <si>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</si>
  <si>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</si>
  <si>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</si>
  <si>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</si>
  <si>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</si>
  <si>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</si>
  <si>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</si>
  <si>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</si>
  <si>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</si>
  <si>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</si>
  <si>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</si>
  <si>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</si>
  <si>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</si>
  <si>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</si>
  <si>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</si>
  <si>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</si>
  <si>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</si>
  <si>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</si>
  <si>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</si>
  <si>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</si>
  <si>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</si>
  <si>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</si>
  <si>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</si>
  <si>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</si>
  <si>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</si>
  <si>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</si>
  <si>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</si>
  <si>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</si>
  <si>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</si>
  <si>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</si>
  <si>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</si>
  <si>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</si>
  <si>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</si>
  <si>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</si>
  <si>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</si>
  <si>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</si>
  <si>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</si>
  <si>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</si>
  <si>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</si>
  <si>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</si>
  <si>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</si>
  <si>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</si>
  <si>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</si>
  <si>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</si>
  <si>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</si>
  <si>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</si>
  <si>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</si>
  <si>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</si>
  <si>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</si>
  <si>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</si>
  <si>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</si>
  <si>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</si>
  <si>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</si>
  <si>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</si>
  <si>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</si>
  <si>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</si>
  <si>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</si>
  <si>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</si>
  <si>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</si>
  <si>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</si>
  <si>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</si>
  <si>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</si>
  <si>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</si>
  <si>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</si>
  <si>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</si>
  <si>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</si>
  <si>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</si>
  <si>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</si>
  <si>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</si>
  <si>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</si>
  <si>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</si>
  <si>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</si>
  <si>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</si>
  <si>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</si>
  <si>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</si>
  <si>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</si>
  <si>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</si>
  <si>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</si>
  <si>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</si>
  <si>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</si>
  <si>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</si>
  <si>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</si>
  <si>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</si>
  <si>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</si>
  <si>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</si>
  <si>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</si>
  <si>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</si>
  <si>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</si>
  <si>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</si>
  <si>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</si>
  <si>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</si>
  <si>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</si>
  <si>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</si>
  <si>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</si>
  <si>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</si>
  <si>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</si>
  <si>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</si>
  <si>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</si>
  <si>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</si>
  <si>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</si>
  <si>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</si>
  <si>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</si>
  <si>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</si>
  <si>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</si>
  <si>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</si>
  <si>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</si>
  <si>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</si>
  <si>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</si>
  <si>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</si>
  <si>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</si>
  <si>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</si>
  <si>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</si>
  <si>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</si>
  <si>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</si>
  <si>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</si>
  <si>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</si>
  <si>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</si>
  <si>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</si>
  <si>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</si>
  <si>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</si>
  <si>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</si>
  <si>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</si>
  <si>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</si>
  <si>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</si>
  <si>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</si>
  <si>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</si>
  <si>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</si>
  <si>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</si>
  <si>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</si>
  <si>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</si>
  <si>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</si>
  <si>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</si>
  <si>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</si>
  <si>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</si>
  <si>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</si>
  <si>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</si>
  <si>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</si>
  <si>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</si>
  <si>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</si>
  <si>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</si>
  <si>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</si>
  <si>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</si>
  <si>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</si>
  <si>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</si>
  <si>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</si>
  <si>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</si>
  <si>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</si>
  <si>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</si>
  <si>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</si>
  <si>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</si>
  <si>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</si>
  <si>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</si>
  <si>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</si>
  <si>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</si>
  <si>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</si>
  <si>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</si>
  <si>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</si>
  <si>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</si>
  <si>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</si>
  <si>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</si>
  <si>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</si>
  <si>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</si>
  <si>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</si>
  <si>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</si>
  <si>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</si>
  <si>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</si>
  <si>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</si>
  <si>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</si>
  <si>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</si>
  <si>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</si>
  <si>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</si>
  <si>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</si>
  <si>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</si>
  <si>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</si>
  <si>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</si>
  <si>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</si>
  <si>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</si>
  <si>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</si>
  <si>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</si>
  <si>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</si>
  <si>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</si>
  <si>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</si>
  <si>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</si>
  <si>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</si>
  <si>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</si>
  <si>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</si>
  <si>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</si>
  <si>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</si>
  <si>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</si>
  <si>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</si>
  <si>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</si>
  <si>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</si>
  <si>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</si>
  <si>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</si>
  <si>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</si>
  <si>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</si>
  <si>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</si>
  <si>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</si>
  <si>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</si>
  <si>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</si>
  <si>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</si>
  <si>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</si>
  <si>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</si>
  <si>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</si>
  <si>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</si>
  <si>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</si>
  <si>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</si>
  <si>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</si>
  <si>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</si>
  <si>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</si>
  <si>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</si>
  <si>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</si>
  <si>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</si>
  <si>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</si>
  <si>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</si>
  <si>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</si>
  <si>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</si>
  <si>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</si>
  <si>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</si>
  <si>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</si>
  <si>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</si>
  <si>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</si>
  <si>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</si>
  <si>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</si>
  <si>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</si>
  <si>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</si>
  <si>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</si>
  <si>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</si>
  <si>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</si>
  <si>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</si>
  <si>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</si>
  <si>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</si>
  <si>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</si>
  <si>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</si>
  <si>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</si>
  <si>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</si>
  <si>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</si>
  <si>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</si>
  <si>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</si>
  <si>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</si>
  <si>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</si>
  <si>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</si>
  <si>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</si>
  <si>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</si>
  <si>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</si>
  <si>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</si>
  <si>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</si>
  <si>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</si>
  <si>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</si>
  <si>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</si>
  <si>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</si>
  <si>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</si>
  <si>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</si>
  <si>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</si>
  <si>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</si>
  <si>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</si>
  <si>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</si>
  <si>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</si>
  <si>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</si>
  <si>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</si>
  <si>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</si>
  <si>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</si>
  <si>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</si>
  <si>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</si>
  <si>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</si>
  <si>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</si>
  <si>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</si>
  <si>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</si>
  <si>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</si>
  <si>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</si>
  <si>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</si>
  <si>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</si>
  <si>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</si>
  <si>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</si>
  <si>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</si>
  <si>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</si>
  <si>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</si>
  <si>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</si>
  <si>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</si>
  <si>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</si>
  <si>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</si>
  <si>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</si>
  <si>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</si>
  <si>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</si>
  <si>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</si>
  <si>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</si>
  <si>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</si>
  <si>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</si>
  <si>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</si>
  <si>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</si>
  <si>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</si>
  <si>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</si>
  <si>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</si>
  <si>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</si>
  <si>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</si>
  <si>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</si>
  <si>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</si>
  <si>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</si>
  <si>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</si>
  <si>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</si>
  <si>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</si>
  <si>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</si>
  <si>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</si>
  <si>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</si>
  <si>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</si>
  <si>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</si>
  <si>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</si>
  <si>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</si>
  <si>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</si>
  <si>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</si>
  <si>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</si>
  <si>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</si>
  <si>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</si>
  <si>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</si>
  <si>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</si>
  <si>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</si>
  <si>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</si>
  <si>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</si>
  <si>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</si>
  <si>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</si>
  <si>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</si>
  <si>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</si>
  <si>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</si>
  <si>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</si>
  <si>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</si>
  <si>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</si>
  <si>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</si>
  <si>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</si>
  <si>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</si>
  <si>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</si>
  <si>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</si>
  <si>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</si>
  <si>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</si>
  <si>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</si>
  <si>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</si>
  <si>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</si>
  <si>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</si>
  <si>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</si>
  <si>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</si>
  <si>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</si>
  <si>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</si>
  <si>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</si>
  <si>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</si>
  <si>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</si>
  <si>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</si>
  <si>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</si>
  <si>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</si>
  <si>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</si>
  <si>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</si>
  <si>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</si>
  <si>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</si>
  <si>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</si>
  <si>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</si>
  <si>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</si>
  <si>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</si>
  <si>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</si>
  <si>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</si>
  <si>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</si>
  <si>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</si>
  <si>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</si>
  <si>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</si>
  <si>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</si>
  <si>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</si>
  <si>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</si>
  <si>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</si>
  <si>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</si>
  <si>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</si>
  <si>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</si>
  <si>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</si>
  <si>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</si>
  <si>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</si>
  <si>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</si>
  <si>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</si>
  <si>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</si>
  <si>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</si>
  <si>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</si>
  <si>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</si>
  <si>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</si>
  <si>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</si>
  <si>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</si>
  <si>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</si>
  <si>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</si>
  <si>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</si>
  <si>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</si>
  <si>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</si>
  <si>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</si>
  <si>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</si>
  <si>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</si>
  <si>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</si>
  <si>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</si>
  <si>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</si>
  <si>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</si>
  <si>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</si>
  <si>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</si>
  <si>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</si>
  <si>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</si>
  <si>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</si>
  <si>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</si>
  <si>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</si>
  <si>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</si>
  <si>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</si>
  <si>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</si>
  <si>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</si>
  <si>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</si>
  <si>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</si>
  <si>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</si>
  <si>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</si>
  <si>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</si>
  <si>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</si>
  <si>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</si>
  <si>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</si>
  <si>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</si>
  <si>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</si>
  <si>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</si>
  <si>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</si>
  <si>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</si>
  <si>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</si>
  <si>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</si>
  <si>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</si>
  <si>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</si>
  <si>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</si>
  <si>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</si>
  <si>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</si>
  <si>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</si>
  <si>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</si>
  <si>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</si>
  <si>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</si>
  <si>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</si>
  <si>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</si>
  <si>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</si>
  <si>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</si>
  <si>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</si>
  <si>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</si>
  <si>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</si>
  <si>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</si>
  <si>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</si>
  <si>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</si>
  <si>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</si>
  <si>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</si>
  <si>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</si>
  <si>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</si>
  <si>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</si>
  <si>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</si>
  <si>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</si>
  <si>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</si>
  <si>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</si>
  <si>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</si>
  <si>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</si>
  <si>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</si>
  <si>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</si>
  <si>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</si>
  <si>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</si>
  <si>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</si>
  <si>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</si>
  <si>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</si>
  <si>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</si>
  <si>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</si>
  <si>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</si>
  <si>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</si>
  <si>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</si>
  <si>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</si>
  <si>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</si>
  <si>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</si>
  <si>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</si>
  <si>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</si>
  <si>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</si>
  <si>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</si>
  <si>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</si>
  <si>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</si>
  <si>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</si>
  <si>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</si>
  <si>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</si>
  <si>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</si>
  <si>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</si>
  <si>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</si>
  <si>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</si>
  <si>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</si>
  <si>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</si>
  <si>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</si>
  <si>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</si>
  <si>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</si>
  <si>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</si>
  <si>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</si>
  <si>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</si>
  <si>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</si>
  <si>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</si>
  <si>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</si>
  <si>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</si>
  <si>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</si>
  <si>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</si>
  <si>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</si>
  <si>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</si>
  <si>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</si>
  <si>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</si>
  <si>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</si>
  <si>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</si>
  <si>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</si>
  <si>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</si>
  <si>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</si>
  <si>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</si>
  <si>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</si>
  <si>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</si>
  <si>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</si>
  <si>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</si>
  <si>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</si>
  <si>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</si>
  <si>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</si>
  <si>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</si>
  <si>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</si>
  <si>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</si>
  <si>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</si>
  <si>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</si>
  <si>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</si>
  <si>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</si>
  <si>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</si>
  <si>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</si>
  <si>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</si>
  <si>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</si>
  <si>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</si>
  <si>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</si>
  <si>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</si>
  <si>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</si>
  <si>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</si>
  <si>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</si>
  <si>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</si>
  <si>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</si>
  <si>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</si>
  <si>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</si>
  <si>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</si>
  <si>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</si>
  <si>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</si>
  <si>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</si>
  <si>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</si>
  <si>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</si>
  <si>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</si>
  <si>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</si>
  <si>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</si>
  <si>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</si>
  <si>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</si>
  <si>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</si>
  <si>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</si>
  <si>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</si>
  <si>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</si>
  <si>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</si>
  <si>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</si>
  <si>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</si>
  <si>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</si>
  <si>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</si>
  <si>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</si>
  <si>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</si>
  <si>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</si>
  <si>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</si>
  <si>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</si>
  <si>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</si>
  <si>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</si>
  <si>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</si>
  <si>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</si>
  <si>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</si>
  <si>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</si>
  <si>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</si>
  <si>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</si>
  <si>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</si>
  <si>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</si>
  <si>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</si>
  <si>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</si>
  <si>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</si>
  <si>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</si>
  <si>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</si>
  <si>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</si>
  <si>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</si>
  <si>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</si>
  <si>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</si>
  <si>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</si>
  <si>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</si>
  <si>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</si>
  <si>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</si>
  <si>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</si>
  <si>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</si>
  <si>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</si>
  <si>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</si>
  <si>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</si>
  <si>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</si>
  <si>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</si>
  <si>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</si>
  <si>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</si>
  <si>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</si>
  <si>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</si>
  <si>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</si>
  <si>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</si>
  <si>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</si>
  <si>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</si>
  <si>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</si>
  <si>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</si>
  <si>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</si>
  <si>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</si>
  <si>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</si>
  <si>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</si>
  <si>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</si>
  <si>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</si>
  <si>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</si>
  <si>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</si>
  <si>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</si>
  <si>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</si>
  <si>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</si>
  <si>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</si>
  <si>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</si>
  <si>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</si>
  <si>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</si>
  <si>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</si>
  <si>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</si>
  <si>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</si>
  <si>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</si>
  <si>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</si>
  <si>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</si>
  <si>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</si>
  <si>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</si>
  <si>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</si>
  <si>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</si>
  <si>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</si>
  <si>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</si>
  <si>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</si>
  <si>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</si>
  <si>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</si>
  <si>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</si>
  <si>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</si>
  <si>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</si>
  <si>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</si>
  <si>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</si>
  <si>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</si>
  <si>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</si>
  <si>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</si>
  <si>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</si>
  <si>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</si>
  <si>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</si>
  <si>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</si>
  <si>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</si>
  <si>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</si>
  <si>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</si>
  <si>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</si>
  <si>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</si>
  <si>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</si>
  <si>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</si>
  <si>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</si>
  <si>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</si>
  <si>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</si>
  <si>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</si>
  <si>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</si>
  <si>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</si>
  <si>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</si>
  <si>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</si>
  <si>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</si>
  <si>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</si>
  <si>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</si>
  <si>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</si>
  <si>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</si>
  <si>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</si>
  <si>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</si>
  <si>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</si>
  <si>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</si>
  <si>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</si>
  <si>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</si>
  <si>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</si>
  <si>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</si>
  <si>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</si>
  <si>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</si>
  <si>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</si>
  <si>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</si>
  <si>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</si>
  <si>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</si>
  <si>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</si>
  <si>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</si>
  <si>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</si>
  <si>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</si>
  <si>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</si>
  <si>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</si>
  <si>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</si>
  <si>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</si>
  <si>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</si>
  <si>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</si>
  <si>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</si>
  <si>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</si>
  <si>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</si>
  <si>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</si>
  <si>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</si>
  <si>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</si>
  <si>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</si>
  <si>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</si>
  <si>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</si>
  <si>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</si>
  <si>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</si>
  <si>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</si>
  <si>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</si>
  <si>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</si>
  <si>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</si>
  <si>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</si>
  <si>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</si>
  <si>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</si>
  <si>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</si>
  <si>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</si>
  <si>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</si>
  <si>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</si>
  <si>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</si>
  <si>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</si>
  <si>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</si>
  <si>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</si>
  <si>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</si>
  <si>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</si>
  <si>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</si>
  <si>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</si>
  <si>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</si>
  <si>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</si>
  <si>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</si>
  <si>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</si>
  <si>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</si>
  <si>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</si>
  <si>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</si>
  <si>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</si>
  <si>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</si>
  <si>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</si>
  <si>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</si>
  <si>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</si>
  <si>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</si>
  <si>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</si>
  <si>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</si>
  <si>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</si>
  <si>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</si>
  <si>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</si>
  <si>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</si>
  <si>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</si>
  <si>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</si>
  <si>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</si>
  <si>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</si>
  <si>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</si>
  <si>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</si>
  <si>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</si>
  <si>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</si>
  <si>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</si>
  <si>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</si>
  <si>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</si>
  <si>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</si>
  <si>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</si>
  <si>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</si>
  <si>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</si>
  <si>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</si>
  <si>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</si>
  <si>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</si>
  <si>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</si>
  <si>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</si>
  <si>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</si>
  <si>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</si>
  <si>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</si>
  <si>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</si>
  <si>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</si>
  <si>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</si>
  <si>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</si>
  <si>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</si>
  <si>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</si>
  <si>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</si>
  <si>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</si>
  <si>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</si>
  <si>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</si>
  <si>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</si>
  <si>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</si>
  <si>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</si>
  <si>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</si>
  <si>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</si>
  <si>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</si>
  <si>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</si>
  <si>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</si>
  <si>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</si>
  <si>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</si>
  <si>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</si>
  <si>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</si>
  <si>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</si>
  <si>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</si>
  <si>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</si>
  <si>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</si>
  <si>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</si>
  <si>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</si>
  <si>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</si>
  <si>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</si>
  <si>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</si>
  <si>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</si>
  <si>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</si>
  <si>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</si>
  <si>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</si>
  <si>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</si>
  <si>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</si>
  <si>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</si>
  <si>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</si>
  <si>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</si>
  <si>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</si>
  <si>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</si>
  <si>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</si>
  <si>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</si>
  <si>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</si>
  <si>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</si>
  <si>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</si>
  <si>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</si>
  <si>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</si>
  <si>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</si>
  <si>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</si>
  <si>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</si>
  <si>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</si>
  <si>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</si>
  <si>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</si>
  <si>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</si>
  <si>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</si>
  <si>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</si>
  <si>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</si>
  <si>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</si>
  <si>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</si>
  <si>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</si>
  <si>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</si>
  <si>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</si>
  <si>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</si>
  <si>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</si>
  <si>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</si>
  <si>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</si>
  <si>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</si>
  <si>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</si>
  <si>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</si>
  <si>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</si>
  <si>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</si>
  <si>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</si>
  <si>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</si>
  <si>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</si>
  <si>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</si>
  <si>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</si>
  <si>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</si>
  <si>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</si>
  <si>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</si>
  <si>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</si>
  <si>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</si>
  <si>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</si>
  <si>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</si>
  <si>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</si>
  <si>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</si>
  <si>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</si>
  <si>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</si>
  <si>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</si>
  <si>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</si>
  <si>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</si>
  <si>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</si>
  <si>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</si>
  <si>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</si>
  <si>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</si>
  <si>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</si>
  <si>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</si>
  <si>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</si>
  <si>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</si>
  <si>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</si>
  <si>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</si>
  <si>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</si>
  <si>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</si>
  <si>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</si>
  <si>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</si>
  <si>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</si>
  <si>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</si>
  <si>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</si>
  <si>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</si>
  <si>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</si>
  <si>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</si>
  <si>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</si>
  <si>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</si>
  <si>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</si>
  <si>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</si>
  <si>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</si>
  <si>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</si>
  <si>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</si>
  <si>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</si>
  <si>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</si>
  <si>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</si>
  <si>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</si>
  <si>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</si>
  <si>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</si>
  <si>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</si>
  <si>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</si>
  <si>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</si>
  <si>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</si>
  <si>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</si>
  <si>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</si>
  <si>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</si>
  <si>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</si>
  <si>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</si>
  <si>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</si>
  <si>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</si>
  <si>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</si>
  <si>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</si>
  <si>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</si>
  <si>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</si>
  <si>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</si>
  <si>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</si>
  <si>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</si>
  <si>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</si>
  <si>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</si>
  <si>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</si>
  <si>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</si>
  <si>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</si>
  <si>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</si>
  <si>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</si>
  <si>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</si>
  <si>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</si>
  <si>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</si>
  <si>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</si>
  <si>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</si>
  <si>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</si>
  <si>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</si>
  <si>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</si>
  <si>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</si>
  <si>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</si>
  <si>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</si>
  <si>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</si>
  <si>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</si>
  <si>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</si>
  <si>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</si>
  <si>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</si>
  <si>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</si>
  <si>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</si>
  <si>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</si>
  <si>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</si>
  <si>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</si>
  <si>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</si>
  <si>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</si>
  <si>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</si>
  <si>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</si>
  <si>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</si>
  <si>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</si>
  <si>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</si>
  <si>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</si>
  <si>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</si>
  <si>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</si>
  <si>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</si>
  <si>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</si>
  <si>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</si>
  <si>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</si>
  <si>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</si>
  <si>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</si>
  <si>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</si>
  <si>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</si>
  <si>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</si>
  <si>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</si>
  <si>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</si>
  <si>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</si>
  <si>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</si>
  <si>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</si>
  <si>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</si>
  <si>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</si>
  <si>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</si>
  <si>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</si>
  <si>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</si>
  <si>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</si>
  <si>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</si>
  <si>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</si>
  <si>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</si>
  <si>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</si>
  <si>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</si>
  <si>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</si>
  <si>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</si>
  <si>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</si>
  <si>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</si>
  <si>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</si>
  <si>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</si>
  <si>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</si>
  <si>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</si>
  <si>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</si>
  <si>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</si>
  <si>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</si>
  <si>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</si>
  <si>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</si>
  <si>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</si>
  <si>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</si>
  <si>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</si>
  <si>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</si>
  <si>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</si>
  <si>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</si>
  <si>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</si>
  <si>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</si>
  <si>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</si>
  <si>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</si>
  <si>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</si>
  <si>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</si>
  <si>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</si>
  <si>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</si>
  <si>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</si>
  <si>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</si>
  <si>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</si>
  <si>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</si>
  <si>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</si>
  <si>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</si>
  <si>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</si>
  <si>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</si>
  <si>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</si>
  <si>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</si>
  <si>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</si>
  <si>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</si>
  <si>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</si>
  <si>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</si>
  <si>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</si>
  <si>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</si>
  <si>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</si>
  <si>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</si>
  <si>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</si>
  <si>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</si>
  <si>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</si>
  <si>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</si>
  <si>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</si>
  <si>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</si>
  <si>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</si>
  <si>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</si>
  <si>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</si>
  <si>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</si>
  <si>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</si>
  <si>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</si>
  <si>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</si>
  <si>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</si>
  <si>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</si>
  <si>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</si>
  <si>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</si>
  <si>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</si>
  <si>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</si>
  <si>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</si>
  <si>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</si>
  <si>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</si>
  <si>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</si>
  <si>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</si>
  <si>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</si>
  <si>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</si>
  <si>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</si>
  <si>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</si>
  <si>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</si>
  <si>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</si>
  <si>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</si>
  <si>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</si>
  <si>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</si>
  <si>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</si>
  <si>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</si>
  <si>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</si>
  <si>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</si>
  <si>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</si>
  <si>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</si>
  <si>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</si>
  <si>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</si>
  <si>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</si>
  <si>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</si>
  <si>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</si>
  <si>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</si>
  <si>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</si>
  <si>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</si>
  <si>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</si>
  <si>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</si>
  <si>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</si>
  <si>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</si>
  <si>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</si>
  <si>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</si>
  <si>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</si>
  <si>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</si>
  <si>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</si>
  <si>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</si>
  <si>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</si>
  <si>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</si>
  <si>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</si>
  <si>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</si>
  <si>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</si>
  <si>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</si>
  <si>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</si>
  <si>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</si>
  <si>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</si>
  <si>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</si>
  <si>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</si>
  <si>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</si>
  <si>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</si>
  <si>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</si>
  <si>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</si>
  <si>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</si>
  <si>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</si>
  <si>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</si>
  <si>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</si>
  <si>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</si>
  <si>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</si>
  <si>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</si>
  <si>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</si>
  <si>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</si>
  <si>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</si>
  <si>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</si>
  <si>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</si>
  <si>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</si>
  <si>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</si>
  <si>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</si>
  <si>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</si>
  <si>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</si>
  <si>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</si>
  <si>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</si>
  <si>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</si>
  <si>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</si>
  <si>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</si>
  <si>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</si>
  <si>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</si>
  <si>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</si>
  <si>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</si>
  <si>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</si>
  <si>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</si>
  <si>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</si>
  <si>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</si>
  <si>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</si>
  <si>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</si>
  <si>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</si>
  <si>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</si>
  <si>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</si>
  <si>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</si>
  <si>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</si>
  <si>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</si>
  <si>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</si>
  <si>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</si>
  <si>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</si>
  <si>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</si>
  <si>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</si>
  <si>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</si>
  <si>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</si>
  <si>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</si>
  <si>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</si>
  <si>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</si>
  <si>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</si>
  <si>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</si>
  <si>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</si>
  <si>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</si>
  <si>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</si>
  <si>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</si>
  <si>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</si>
  <si>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</si>
  <si>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</si>
  <si>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</si>
  <si>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</si>
  <si>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</si>
  <si>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</si>
  <si>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</si>
  <si>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</si>
  <si>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</si>
  <si>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</si>
  <si>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</si>
  <si>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</si>
  <si>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</si>
  <si>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</si>
  <si>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</si>
  <si>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</si>
  <si>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</si>
  <si>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</si>
  <si>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</si>
  <si>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</si>
  <si>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</si>
  <si>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</si>
  <si>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</si>
  <si>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</si>
  <si>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</si>
  <si>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</si>
  <si>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</si>
  <si>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</si>
  <si>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</si>
  <si>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</si>
  <si>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</si>
  <si>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</si>
  <si>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</si>
  <si>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</si>
  <si>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</si>
  <si>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</si>
  <si>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</si>
  <si>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</si>
  <si>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</si>
  <si>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</si>
  <si>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</si>
  <si>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</si>
  <si>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</si>
  <si>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</si>
  <si>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</si>
  <si>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</si>
  <si>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</si>
  <si>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</si>
  <si>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</si>
  <si>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</si>
  <si>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</si>
  <si>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</si>
  <si>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</si>
  <si>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</si>
  <si>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</si>
  <si>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</si>
  <si>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</si>
  <si>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</si>
  <si>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</si>
  <si>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</si>
  <si>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</si>
  <si>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</si>
  <si>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</si>
  <si>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</si>
  <si>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</si>
  <si>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</si>
  <si>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</si>
  <si>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</si>
  <si>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</si>
  <si>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</si>
  <si>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</si>
  <si>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</si>
  <si>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</si>
  <si>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</si>
  <si>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</si>
  <si>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</si>
  <si>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</si>
  <si>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</si>
  <si>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</si>
  <si>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</si>
  <si>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</si>
  <si>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</si>
  <si>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</si>
  <si>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</si>
  <si>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</si>
  <si>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</si>
  <si>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</si>
  <si>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</si>
  <si>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</si>
  <si>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</si>
  <si>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</si>
  <si>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</si>
  <si>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</si>
  <si>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</si>
  <si>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</si>
  <si>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</si>
  <si>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</si>
  <si>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</si>
  <si>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</si>
  <si>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</si>
  <si>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</si>
  <si>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</si>
  <si>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</si>
  <si>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</si>
  <si>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</si>
  <si>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</si>
  <si>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</si>
  <si>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</si>
  <si>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</si>
  <si>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</si>
  <si>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</si>
  <si>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</si>
  <si>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</si>
  <si>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</si>
  <si>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</si>
  <si>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</si>
  <si>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</si>
  <si>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</si>
  <si>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</si>
  <si>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</si>
  <si>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</si>
  <si>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</si>
  <si>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</si>
  <si>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</si>
  <si>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</si>
  <si>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</si>
  <si>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</si>
  <si>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</si>
  <si>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</si>
  <si>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</si>
  <si>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</si>
  <si>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</si>
  <si>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</si>
  <si>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</si>
  <si>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</si>
  <si>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</si>
  <si>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</si>
  <si>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</si>
  <si>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</si>
  <si>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</si>
  <si>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</si>
  <si>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</si>
  <si>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</si>
  <si>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</si>
  <si>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</si>
  <si>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</si>
  <si>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</si>
  <si>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</si>
  <si>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</si>
  <si>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</si>
  <si>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</si>
  <si>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</si>
  <si>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</si>
  <si>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</si>
  <si>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</si>
  <si>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</si>
  <si>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</si>
  <si>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</si>
  <si>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</si>
  <si>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</si>
  <si>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</si>
  <si>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</si>
  <si>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</si>
  <si>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</si>
  <si>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</si>
  <si>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</si>
  <si>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</si>
  <si>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</si>
  <si>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</si>
  <si>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</si>
  <si>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</si>
  <si>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</si>
  <si>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</si>
  <si>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</si>
  <si>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</si>
  <si>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</si>
  <si>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</si>
  <si>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</si>
  <si>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</si>
  <si>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</si>
  <si>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</si>
  <si>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</si>
  <si>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</si>
  <si>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</si>
  <si>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</si>
  <si>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</si>
  <si>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</si>
  <si>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</si>
  <si>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</si>
  <si>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</si>
  <si>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</si>
  <si>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</si>
  <si>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</si>
  <si>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</si>
  <si>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</si>
  <si>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</si>
  <si>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</si>
  <si>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</si>
  <si>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</si>
  <si>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</si>
  <si>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</si>
  <si>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</si>
  <si>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</si>
  <si>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</si>
  <si>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</si>
  <si>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</si>
  <si>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</si>
  <si>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</si>
  <si>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</si>
  <si>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</si>
  <si>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</si>
  <si>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</si>
  <si>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</si>
  <si>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</si>
  <si>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</si>
  <si>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</si>
  <si>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</si>
  <si>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</si>
  <si>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</si>
  <si>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</si>
  <si>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</si>
  <si>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</si>
  <si>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</si>
  <si>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</si>
  <si>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</si>
  <si>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</si>
  <si>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</si>
  <si>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</si>
  <si>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</si>
  <si>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</si>
  <si>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</si>
  <si>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</si>
  <si>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</si>
  <si>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</si>
  <si>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</si>
  <si>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</si>
  <si>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</si>
  <si>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</si>
  <si>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</si>
  <si>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</si>
  <si>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</si>
  <si>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</si>
  <si>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</si>
  <si>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</si>
  <si>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</si>
  <si>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</si>
  <si>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</si>
  <si>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</si>
  <si>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</si>
  <si>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</si>
  <si>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</si>
  <si>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</si>
  <si>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</si>
  <si>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</si>
  <si>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</si>
  <si>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</si>
  <si>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</si>
  <si>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</si>
  <si>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</si>
  <si>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</si>
  <si>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</si>
  <si>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</si>
  <si>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</si>
  <si>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</si>
  <si>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</si>
  <si>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</si>
  <si>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</si>
  <si>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</si>
  <si>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</si>
  <si>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</si>
  <si>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</si>
  <si>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</si>
  <si>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</si>
  <si>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</si>
  <si>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</si>
  <si>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</si>
  <si>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</si>
  <si>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</si>
  <si>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</si>
  <si>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</si>
  <si>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</si>
  <si>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</si>
  <si>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</si>
  <si>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</si>
  <si>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</si>
  <si>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</si>
  <si>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</si>
  <si>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</si>
  <si>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</si>
  <si>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</si>
  <si>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</si>
  <si>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</si>
  <si>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</si>
  <si>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</si>
  <si>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</si>
  <si>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</si>
  <si>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</si>
  <si>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</si>
  <si>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</si>
  <si>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</si>
  <si>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</si>
  <si>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</si>
  <si>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</si>
  <si>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</si>
  <si>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</si>
  <si>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</si>
  <si>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</si>
  <si>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</si>
  <si>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</si>
  <si>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</si>
  <si>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</si>
  <si>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</si>
  <si>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</si>
  <si>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</si>
  <si>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</si>
  <si>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</si>
  <si>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</si>
  <si>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</si>
  <si>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</si>
  <si>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</si>
  <si>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</si>
  <si>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</si>
  <si>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</si>
  <si>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</si>
  <si>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</si>
  <si>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</si>
  <si>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</si>
  <si>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</si>
  <si>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</si>
  <si>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</si>
  <si>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</si>
  <si>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</si>
  <si>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</si>
  <si>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</si>
  <si>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</si>
  <si>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</si>
  <si>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</si>
  <si>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</si>
  <si>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</si>
  <si>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</si>
  <si>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</si>
  <si>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</si>
  <si>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</si>
  <si>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</si>
  <si>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</si>
  <si>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</si>
  <si>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</si>
  <si>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</si>
  <si>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</si>
  <si>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</si>
  <si>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</si>
  <si>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</si>
  <si>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</si>
  <si>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</si>
  <si>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</si>
  <si>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</si>
  <si>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</si>
  <si>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</si>
  <si>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</si>
  <si>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</si>
  <si>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</si>
  <si>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</si>
  <si>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</si>
  <si>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</si>
  <si>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</si>
  <si>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</si>
  <si>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</si>
  <si>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</si>
  <si>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</si>
  <si>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</si>
  <si>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</si>
  <si>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</si>
  <si>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</si>
  <si>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</si>
  <si>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</si>
  <si>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</si>
  <si>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</si>
  <si>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</si>
  <si>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</si>
  <si>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</si>
  <si>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</si>
  <si>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</si>
  <si>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</si>
  <si>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</si>
  <si>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</si>
  <si>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</si>
  <si>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</si>
  <si>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</si>
  <si>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</si>
  <si>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</si>
  <si>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</si>
  <si>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</si>
  <si>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</si>
  <si>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</si>
  <si>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</si>
  <si>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</si>
  <si>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</si>
  <si>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</si>
  <si>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</si>
  <si>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</si>
  <si>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</si>
  <si>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</si>
  <si>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</si>
  <si>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</si>
  <si>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</si>
  <si>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</si>
  <si>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</si>
  <si>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</si>
  <si>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</si>
  <si>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</si>
  <si>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</si>
  <si>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</si>
  <si>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</si>
  <si>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</si>
  <si>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</si>
  <si>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</si>
  <si>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</si>
  <si>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</si>
  <si>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</si>
  <si>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</si>
  <si>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</si>
  <si>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</si>
  <si>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</si>
  <si>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</si>
  <si>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</si>
  <si>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</si>
  <si>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</si>
  <si>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</si>
  <si>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</si>
  <si>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</si>
  <si>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</si>
  <si>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</si>
  <si>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</si>
  <si>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</si>
  <si>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</si>
  <si>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</si>
  <si>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</si>
  <si>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</si>
  <si>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</si>
  <si>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</si>
  <si>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</si>
  <si>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</si>
  <si>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</si>
  <si>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</si>
  <si>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</si>
  <si>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</si>
  <si>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</si>
  <si>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</si>
  <si>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</si>
  <si>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</si>
  <si>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</si>
  <si>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</si>
  <si>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</si>
  <si>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</si>
  <si>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</si>
  <si>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</si>
  <si>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</si>
  <si>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</si>
  <si>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</si>
  <si>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</si>
  <si>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</si>
  <si>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</si>
  <si>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</si>
  <si>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</si>
  <si>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</si>
  <si>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</si>
  <si>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</si>
  <si>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</si>
  <si>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</si>
  <si>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</si>
  <si>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</si>
  <si>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</si>
  <si>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</si>
  <si>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</si>
  <si>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</si>
  <si>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</si>
  <si>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</si>
  <si>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</si>
  <si>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</si>
  <si>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</si>
  <si>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</si>
  <si>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</si>
  <si>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</si>
  <si>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</si>
  <si>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</si>
  <si>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</si>
  <si>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</si>
  <si>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</si>
  <si>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</si>
  <si>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</si>
  <si>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</si>
  <si>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</si>
  <si>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</si>
  <si>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</si>
  <si>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</si>
  <si>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</si>
  <si>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</si>
  <si>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</si>
  <si>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</si>
  <si>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</si>
  <si>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</si>
  <si>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</si>
  <si>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</si>
  <si>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</si>
  <si>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</si>
  <si>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</si>
  <si>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</si>
  <si>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</si>
  <si>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</si>
  <si>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</si>
  <si>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</si>
  <si>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</si>
  <si>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</si>
  <si>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</si>
  <si>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</si>
  <si>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</si>
  <si>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</si>
  <si>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</si>
  <si>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</si>
  <si>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</si>
  <si>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</si>
  <si>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</si>
  <si>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</si>
  <si>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</si>
  <si>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</si>
  <si>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</si>
  <si>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</si>
  <si>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</si>
  <si>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</si>
  <si>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</si>
  <si>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</si>
  <si>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</si>
  <si>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</si>
  <si>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</si>
  <si>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</si>
  <si>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</si>
  <si>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</si>
  <si>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</si>
  <si>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</si>
  <si>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</si>
  <si>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</si>
  <si>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</si>
  <si>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</si>
  <si>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</si>
  <si>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</si>
  <si>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</si>
  <si>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</si>
  <si>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</si>
  <si>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</si>
  <si>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</si>
  <si>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</si>
  <si>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</si>
  <si>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</si>
  <si>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</si>
  <si>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</si>
  <si>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</si>
  <si>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</si>
  <si>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</si>
  <si>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</si>
  <si>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</si>
  <si>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</si>
  <si>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</si>
  <si>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</si>
  <si>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</si>
  <si>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</si>
  <si>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</si>
  <si>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</si>
  <si>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</si>
  <si>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</si>
  <si>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</si>
  <si>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</si>
  <si>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</si>
  <si>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</si>
  <si>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</si>
  <si>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</si>
  <si>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</si>
  <si>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</si>
  <si>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</si>
  <si>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</si>
  <si>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</si>
  <si>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</si>
  <si>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</si>
  <si>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</si>
  <si>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</si>
  <si>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</si>
  <si>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</si>
  <si>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</si>
  <si>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</si>
  <si>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</si>
  <si>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</si>
  <si>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</si>
  <si>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</si>
  <si>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</si>
  <si>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</si>
  <si>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</si>
  <si>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</si>
  <si>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</si>
  <si>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</si>
  <si>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</si>
  <si>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</si>
  <si>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</si>
  <si>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</si>
  <si>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</si>
  <si>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</si>
  <si>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</si>
  <si>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</si>
  <si>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</si>
  <si>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</si>
  <si>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</si>
  <si>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</si>
  <si>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</si>
  <si>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</si>
  <si>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</si>
  <si>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</si>
  <si>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</si>
  <si>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</si>
  <si>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</si>
  <si>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</si>
  <si>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</si>
  <si>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</si>
  <si>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</si>
  <si>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</si>
  <si>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</si>
  <si>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</si>
  <si>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</si>
  <si>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</si>
  <si>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</si>
  <si>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</si>
  <si>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</si>
  <si>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</si>
  <si>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</si>
  <si>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</si>
  <si>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</si>
  <si>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</si>
  <si>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</si>
  <si>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</si>
  <si>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</si>
  <si>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</si>
  <si>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</si>
  <si>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</si>
  <si>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</si>
  <si>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</si>
  <si>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</si>
  <si>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</si>
  <si>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</si>
  <si>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</si>
  <si>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</si>
  <si>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</si>
  <si>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</si>
  <si>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</si>
  <si>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</si>
  <si>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</si>
  <si>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</si>
  <si>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</si>
  <si>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</si>
  <si>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</si>
  <si>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</si>
  <si>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</si>
  <si>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</si>
  <si>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</si>
  <si>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</si>
  <si>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</si>
  <si>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</si>
  <si>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</si>
  <si>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</si>
  <si>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</si>
  <si>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</si>
  <si>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</si>
  <si>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</si>
  <si>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</si>
  <si>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</si>
  <si>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</si>
  <si>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</si>
  <si>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</si>
  <si>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</si>
  <si>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</si>
  <si>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</si>
  <si>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</si>
  <si>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</si>
  <si>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</si>
  <si>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</si>
  <si>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</si>
  <si>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</si>
  <si>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</si>
  <si>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</si>
  <si>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</si>
  <si>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</si>
  <si>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</si>
  <si>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</si>
  <si>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</si>
  <si>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</si>
  <si>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</si>
  <si>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</si>
  <si>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</si>
  <si>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</si>
  <si>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</si>
  <si>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</si>
  <si>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</si>
  <si>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</si>
  <si>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</si>
  <si>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</si>
  <si>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</si>
  <si>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</si>
  <si>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</si>
  <si>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</si>
  <si>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</si>
  <si>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</si>
  <si>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</si>
  <si>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</si>
  <si>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</si>
  <si>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</si>
  <si>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</si>
  <si>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</si>
  <si>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</si>
  <si>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</si>
  <si>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</si>
  <si>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</si>
  <si>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</si>
  <si>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</si>
  <si>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</si>
  <si>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</si>
  <si>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</si>
  <si>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</si>
  <si>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</si>
  <si>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</si>
  <si>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</si>
  <si>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</si>
  <si>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</si>
  <si>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</si>
  <si>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</si>
  <si>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</si>
  <si>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</si>
  <si>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</si>
  <si>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</si>
  <si>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</si>
  <si>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</si>
  <si>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</si>
  <si>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</si>
  <si>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</si>
  <si>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</si>
  <si>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</si>
  <si>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</si>
  <si>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</si>
  <si>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</si>
  <si>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</si>
  <si>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</si>
  <si>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</si>
  <si>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</si>
  <si>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</si>
  <si>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</si>
  <si>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</si>
  <si>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</si>
  <si>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</si>
  <si>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</si>
  <si>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</si>
  <si>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</si>
  <si>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</si>
  <si>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</si>
  <si>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</si>
  <si>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</si>
  <si>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</si>
  <si>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</si>
  <si>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</si>
  <si>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</si>
  <si>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</si>
  <si>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</si>
  <si>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</si>
  <si>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</si>
  <si>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</si>
  <si>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</si>
  <si>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</si>
  <si>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</si>
  <si>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</si>
  <si>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</si>
  <si>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</si>
  <si>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</si>
  <si>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</si>
  <si>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</si>
  <si>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</si>
  <si>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</si>
  <si>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</si>
  <si>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</si>
  <si>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</si>
  <si>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</si>
  <si>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</si>
  <si>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</si>
  <si>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</si>
  <si>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</si>
  <si>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</si>
  <si>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</si>
  <si>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</si>
  <si>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</si>
  <si>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</si>
  <si>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</si>
  <si>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</si>
  <si>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</si>
  <si>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</si>
  <si>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</si>
  <si>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</si>
  <si>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</si>
  <si>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</si>
  <si>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</si>
  <si>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</si>
  <si>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</si>
  <si>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</si>
  <si>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</si>
  <si>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</si>
  <si>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</si>
  <si>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</si>
  <si>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</si>
  <si>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</si>
  <si>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</si>
  <si>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</si>
  <si>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</si>
  <si>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</si>
  <si>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</si>
  <si>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</si>
  <si>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</si>
  <si>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</si>
  <si>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</si>
  <si>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</si>
  <si>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</si>
  <si>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</si>
  <si>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</si>
  <si>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</si>
  <si>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</si>
  <si>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</si>
  <si>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</si>
  <si>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</si>
  <si>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</si>
  <si>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</si>
  <si>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</si>
  <si>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</si>
  <si>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</si>
  <si>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</si>
  <si>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</si>
  <si>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</si>
  <si>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</si>
  <si>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</si>
  <si>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</si>
  <si>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</si>
  <si>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</si>
  <si>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</si>
  <si>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</si>
  <si>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</si>
  <si>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</si>
  <si>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</si>
  <si>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</si>
  <si>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</si>
  <si>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</si>
  <si>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</si>
  <si>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</si>
  <si>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</si>
  <si>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</si>
  <si>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</si>
  <si>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</si>
  <si>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</si>
  <si>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</si>
  <si>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</si>
  <si>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</si>
  <si>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</si>
  <si>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</si>
  <si>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</si>
  <si>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</si>
  <si>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</si>
  <si>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</si>
  <si>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</si>
  <si>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</si>
  <si>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</si>
  <si>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</si>
  <si>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</si>
  <si>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</si>
  <si>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</si>
  <si>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</si>
  <si>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</si>
  <si>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</si>
  <si>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</si>
  <si>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</si>
  <si>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</si>
  <si>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</si>
  <si>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</si>
  <si>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</si>
  <si>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</si>
  <si>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</si>
  <si>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</si>
  <si>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</si>
  <si>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</si>
  <si>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</si>
  <si>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</si>
  <si>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</si>
  <si>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</si>
  <si>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</si>
  <si>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</si>
  <si>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</si>
  <si>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</si>
  <si>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</si>
  <si>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</si>
  <si>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</si>
  <si>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</si>
  <si>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</si>
  <si>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</si>
  <si>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</si>
  <si>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</si>
  <si>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</si>
  <si>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</si>
  <si>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</si>
  <si>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</si>
  <si>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</si>
  <si>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</si>
  <si>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</si>
  <si>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</si>
  <si>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</si>
  <si>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</si>
  <si>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</si>
  <si>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</si>
  <si>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</si>
  <si>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</si>
  <si>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</si>
  <si>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</si>
  <si>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</si>
  <si>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</si>
  <si>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</si>
  <si>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</si>
  <si>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</si>
  <si>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</si>
  <si>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</si>
  <si>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</si>
  <si>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</si>
  <si>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</si>
  <si>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</si>
  <si>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</si>
  <si>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</si>
  <si>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</si>
  <si>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</si>
  <si>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</si>
  <si>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</si>
  <si>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</si>
  <si>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</si>
  <si>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</si>
  <si>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</si>
  <si>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</si>
  <si>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</si>
  <si>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</si>
  <si>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</si>
  <si>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</si>
  <si>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</si>
  <si>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</si>
  <si>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</si>
  <si>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</si>
  <si>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</si>
  <si>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</si>
  <si>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</si>
  <si>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</si>
  <si>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</si>
  <si>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</si>
  <si>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</si>
  <si>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</si>
  <si>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</si>
  <si>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</si>
  <si>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</si>
  <si>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</si>
  <si>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</si>
  <si>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</si>
  <si>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</si>
  <si>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</si>
  <si>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</si>
  <si>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</si>
  <si>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</si>
  <si>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</si>
  <si>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</si>
  <si>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</si>
  <si>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</si>
  <si>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</si>
  <si>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</si>
  <si>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</si>
  <si>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</si>
  <si>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</si>
  <si>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</si>
  <si>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</si>
  <si>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</si>
  <si>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</si>
  <si>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</si>
  <si>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</si>
  <si>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</si>
  <si>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</si>
  <si>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</si>
  <si>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</si>
  <si>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</si>
  <si>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</si>
  <si>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</si>
  <si>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</si>
  <si>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</si>
  <si>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</si>
  <si>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</si>
  <si>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</si>
  <si>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</si>
  <si>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</si>
  <si>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</si>
  <si>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</si>
  <si>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</si>
  <si>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</si>
  <si>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</si>
  <si>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</si>
  <si>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</si>
  <si>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</si>
  <si>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</si>
  <si>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</si>
  <si>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</si>
  <si>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</si>
  <si>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</si>
  <si>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</si>
  <si>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</si>
  <si>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</si>
  <si>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</si>
  <si>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</si>
  <si>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</si>
  <si>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</si>
  <si>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</si>
  <si>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</si>
  <si>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</si>
  <si>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</si>
  <si>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</si>
  <si>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</si>
  <si>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</si>
  <si>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</si>
  <si>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</si>
  <si>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</si>
  <si>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</si>
  <si>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</si>
  <si>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</si>
  <si>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</si>
  <si>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</si>
  <si>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</si>
  <si>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</si>
  <si>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</si>
  <si>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</si>
  <si>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</si>
  <si>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</si>
  <si>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</si>
  <si>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</si>
  <si>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</si>
  <si>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</si>
  <si>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</si>
  <si>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</si>
  <si>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</si>
  <si>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</si>
  <si>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</si>
  <si>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</si>
  <si>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</si>
  <si>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</si>
  <si>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</si>
  <si>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</si>
  <si>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</si>
  <si>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</si>
  <si>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</si>
  <si>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</si>
  <si>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</si>
  <si>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</si>
  <si>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</si>
  <si>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</si>
  <si>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</si>
  <si>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</si>
  <si>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</si>
  <si>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</si>
  <si>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</si>
  <si>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</si>
  <si>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</si>
  <si>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</si>
  <si>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</si>
  <si>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</si>
  <si>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</si>
  <si>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</si>
  <si>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</si>
  <si>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</si>
  <si>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</si>
  <si>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</si>
  <si>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</si>
  <si>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</si>
  <si>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</si>
  <si>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</si>
  <si>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</si>
  <si>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</si>
  <si>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</si>
  <si>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</si>
  <si>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</si>
  <si>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</si>
  <si>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</si>
  <si>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</si>
  <si>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</si>
  <si>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</si>
  <si>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</si>
  <si>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</si>
  <si>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</si>
  <si>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</si>
  <si>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</si>
  <si>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</si>
  <si>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</si>
  <si>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</si>
  <si>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</si>
  <si>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</si>
  <si>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</si>
  <si>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</si>
  <si>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</si>
  <si>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</si>
  <si>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</si>
  <si>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</si>
  <si>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</si>
  <si>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</si>
  <si>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</si>
  <si>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</si>
  <si>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</si>
  <si>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</si>
  <si>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</si>
  <si>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</si>
  <si>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</si>
  <si>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</si>
  <si>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</si>
  <si>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</si>
  <si>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</si>
  <si>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</si>
  <si>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</si>
  <si>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</si>
  <si>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</si>
  <si>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</si>
  <si>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</si>
  <si>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</si>
  <si>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</si>
  <si>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</si>
  <si>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</si>
  <si>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</si>
  <si>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</si>
  <si>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</si>
  <si>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</si>
  <si>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</si>
  <si>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</si>
  <si>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</si>
  <si>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</si>
  <si>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</si>
  <si>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</si>
  <si>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</si>
  <si>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</si>
  <si>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</si>
  <si>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</si>
  <si>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</si>
  <si>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</si>
  <si>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</si>
  <si>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</si>
  <si>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</si>
  <si>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</si>
  <si>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</si>
  <si>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</si>
  <si>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</si>
  <si>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</si>
  <si>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</si>
  <si>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</si>
  <si>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</si>
  <si>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</si>
  <si>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</si>
  <si>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</si>
  <si>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</si>
  <si>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</si>
  <si>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</si>
  <si>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</si>
  <si>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</si>
  <si>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</si>
  <si>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</si>
  <si>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</si>
  <si>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</si>
  <si>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</si>
  <si>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</si>
  <si>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</si>
  <si>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</si>
  <si>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</si>
  <si>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</si>
  <si>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</si>
  <si>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</si>
  <si>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</si>
  <si>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</si>
  <si>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</si>
  <si>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</si>
  <si>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</si>
  <si>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</si>
  <si>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</si>
  <si>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</si>
  <si>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</si>
  <si>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</si>
  <si>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</si>
  <si>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</si>
  <si>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</si>
  <si>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</si>
  <si>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</si>
  <si>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</si>
  <si>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</si>
  <si>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</si>
  <si>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</si>
  <si>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</si>
  <si>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</si>
  <si>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</si>
  <si>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</si>
  <si>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</si>
  <si>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</si>
  <si>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</si>
  <si>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</si>
  <si>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</si>
  <si>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</si>
  <si>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</si>
  <si>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</si>
  <si>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</si>
  <si>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</si>
  <si>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</si>
  <si>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</si>
  <si>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</si>
  <si>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</si>
  <si>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</si>
  <si>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</si>
  <si>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</si>
  <si>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</si>
  <si>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</si>
  <si>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</si>
  <si>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</si>
  <si>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</si>
  <si>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</si>
  <si>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</si>
  <si>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</si>
  <si>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</si>
  <si>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</si>
  <si>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</si>
  <si>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</si>
  <si>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</si>
  <si>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</si>
  <si>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</si>
  <si>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</si>
  <si>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</si>
  <si>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</si>
  <si>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</si>
  <si>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</si>
  <si>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</si>
  <si>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</si>
  <si>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</si>
  <si>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</si>
  <si>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</si>
  <si>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</si>
  <si>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</si>
  <si>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</si>
  <si>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</si>
  <si>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</si>
  <si>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</si>
  <si>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</si>
  <si>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</si>
  <si>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</si>
  <si>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</si>
  <si>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</si>
  <si>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</si>
  <si>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</si>
  <si>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</si>
  <si>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</si>
  <si>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</si>
  <si>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</si>
  <si>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</si>
  <si>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</si>
  <si>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</si>
  <si>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</si>
  <si>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</si>
  <si>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</si>
  <si>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</si>
  <si>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</si>
  <si>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</si>
  <si>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</si>
  <si>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</si>
  <si>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</si>
  <si>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</si>
  <si>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</si>
  <si>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</si>
  <si>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</si>
  <si>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</si>
  <si>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</si>
  <si>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</si>
  <si>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</si>
  <si>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</si>
  <si>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</si>
  <si>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</si>
  <si>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</si>
  <si>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</si>
  <si>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</si>
  <si>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</si>
  <si>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</si>
  <si>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</si>
  <si>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</si>
  <si>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</si>
  <si>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</si>
  <si>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</si>
  <si>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</si>
  <si>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</si>
  <si>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</si>
  <si>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</si>
  <si>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</si>
  <si>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</si>
  <si>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</si>
  <si>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</si>
  <si>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</si>
  <si>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</si>
  <si>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</si>
  <si>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</si>
  <si>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</si>
  <si>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</si>
  <si>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</si>
  <si>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</si>
  <si>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</si>
  <si>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</si>
  <si>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</si>
  <si>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</si>
  <si>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</si>
  <si>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</si>
  <si>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</si>
  <si>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</si>
  <si>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</si>
  <si>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</si>
  <si>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</si>
  <si>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</si>
  <si>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</si>
  <si>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</si>
  <si>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</si>
  <si>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</si>
  <si>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</si>
  <si>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</si>
  <si>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</si>
  <si>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</si>
  <si>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</si>
  <si>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</si>
  <si>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</si>
  <si>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</si>
  <si>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</si>
  <si>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</si>
  <si>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</si>
  <si>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</si>
  <si>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</si>
  <si>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</si>
  <si>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</si>
  <si>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</si>
  <si>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</si>
  <si>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</si>
  <si>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</si>
  <si>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</si>
  <si>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</si>
  <si>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</si>
  <si>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</si>
  <si>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</si>
  <si>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</si>
  <si>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</si>
  <si>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</si>
  <si>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</si>
  <si>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</si>
  <si>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</si>
  <si>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</si>
  <si>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</si>
  <si>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</si>
  <si>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</si>
  <si>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</si>
  <si>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</si>
  <si>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</si>
  <si>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</si>
  <si>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</si>
  <si>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</si>
  <si>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</si>
  <si>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</si>
  <si>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</si>
  <si>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</si>
  <si>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</si>
  <si>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</si>
  <si>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</si>
  <si>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</si>
  <si>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</si>
  <si>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</si>
  <si>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</si>
  <si>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</si>
  <si>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</si>
  <si>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</si>
  <si>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</si>
  <si>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</si>
  <si>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</si>
  <si>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</si>
  <si>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</si>
  <si>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</si>
  <si>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</si>
  <si>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</si>
  <si>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</si>
  <si>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</si>
  <si>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</si>
  <si>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</si>
  <si>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</si>
  <si>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</si>
  <si>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</si>
  <si>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</si>
  <si>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</si>
  <si>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</si>
  <si>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</si>
  <si>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</si>
  <si>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</si>
  <si>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</si>
  <si>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</si>
  <si>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</si>
  <si>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</si>
  <si>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</si>
  <si>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</si>
  <si>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</si>
  <si>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</si>
  <si>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</si>
  <si>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</si>
  <si>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</si>
  <si>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</si>
  <si>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</si>
  <si>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</si>
  <si>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</si>
  <si>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</si>
  <si>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</si>
  <si>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</si>
  <si>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</si>
  <si>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</si>
  <si>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</si>
  <si>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</si>
  <si>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</si>
  <si>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</si>
  <si>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</si>
  <si>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</si>
  <si>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</si>
  <si>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</si>
  <si>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</si>
  <si>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</si>
  <si>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</si>
  <si>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</si>
  <si>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</si>
  <si>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</si>
  <si>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</si>
  <si>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</si>
  <si>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</si>
  <si>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</si>
  <si>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</si>
  <si>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</si>
  <si>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</si>
  <si>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</si>
  <si>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</si>
  <si>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</si>
  <si>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</si>
  <si>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</si>
  <si>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</si>
  <si>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</si>
  <si>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</si>
  <si>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</si>
  <si>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</si>
  <si>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</si>
  <si>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</si>
  <si>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</si>
  <si>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</si>
  <si>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</si>
  <si>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</si>
  <si>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</si>
  <si>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</si>
  <si>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</si>
  <si>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</si>
  <si>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</si>
  <si>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</si>
  <si>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</si>
  <si>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</si>
  <si>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</si>
  <si>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</si>
  <si>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</si>
  <si>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</si>
  <si>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</si>
  <si>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</si>
  <si>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</si>
  <si>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</si>
  <si>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</si>
  <si>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</si>
  <si>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</si>
  <si>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</si>
  <si>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</si>
  <si>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</si>
  <si>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</si>
  <si>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</si>
  <si>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</si>
  <si>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</si>
  <si>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</si>
  <si>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</si>
  <si>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</si>
  <si>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</si>
  <si>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</si>
  <si>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</si>
  <si>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</si>
  <si>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</si>
  <si>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</si>
  <si>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</si>
  <si>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</si>
  <si>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</si>
  <si>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</si>
  <si>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</si>
  <si>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</si>
  <si>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</si>
  <si>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</si>
  <si>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</si>
  <si>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</si>
  <si>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</si>
  <si>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</si>
  <si>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</si>
  <si>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</si>
  <si>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</si>
  <si>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</si>
  <si>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</si>
  <si>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</si>
  <si>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</si>
  <si>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</si>
  <si>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</si>
  <si>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</si>
  <si>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</si>
  <si>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</si>
  <si>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</si>
  <si>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</si>
  <si>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</si>
  <si>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</si>
  <si>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</si>
  <si>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</si>
  <si>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</si>
  <si>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</si>
  <si>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</si>
  <si>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</si>
  <si>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</si>
  <si>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</si>
  <si>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</si>
  <si>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</si>
  <si>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</si>
  <si>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</si>
  <si>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</si>
  <si>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</si>
  <si>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</si>
  <si>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</si>
  <si>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</si>
  <si>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</si>
  <si>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</si>
  <si>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</si>
  <si>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</si>
  <si>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</si>
  <si>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</si>
  <si>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</si>
  <si>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</si>
  <si>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</si>
  <si>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</si>
  <si>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</si>
  <si>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</si>
  <si>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</si>
  <si>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</si>
  <si>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</si>
  <si>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</si>
  <si>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</si>
  <si>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</si>
  <si>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</si>
  <si>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</si>
  <si>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</si>
  <si>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</si>
  <si>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</si>
  <si>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</si>
  <si>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</si>
  <si>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</si>
  <si>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</si>
  <si>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</si>
  <si>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</si>
  <si>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</si>
  <si>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</si>
  <si>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</si>
  <si>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</si>
  <si>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</si>
  <si>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</si>
  <si>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</si>
  <si>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</si>
  <si>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</si>
  <si>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</si>
  <si>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</si>
  <si>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</si>
  <si>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</si>
  <si>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</si>
  <si>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</si>
  <si>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</si>
  <si>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</si>
  <si>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</si>
  <si>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</si>
  <si>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</si>
  <si>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</si>
  <si>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</si>
  <si>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</si>
  <si>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</si>
  <si>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</si>
  <si>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</si>
  <si>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</si>
  <si>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</si>
  <si>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</si>
  <si>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</si>
  <si>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</si>
  <si>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</si>
  <si>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</si>
  <si>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</si>
  <si>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</si>
  <si>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</si>
  <si>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</si>
  <si>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</si>
  <si>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</si>
  <si>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</si>
  <si>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</si>
  <si>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</si>
  <si>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</si>
  <si>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</si>
  <si>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</si>
  <si>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</si>
  <si>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</si>
  <si>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</si>
  <si>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</si>
  <si>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</si>
  <si>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</si>
  <si>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</si>
  <si>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</si>
  <si>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</si>
  <si>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</si>
  <si>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</si>
  <si>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</si>
  <si>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</si>
  <si>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</si>
  <si>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</si>
  <si>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</si>
  <si>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</si>
  <si>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</si>
  <si>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</si>
  <si>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</si>
  <si>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</si>
  <si>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</si>
  <si>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</si>
  <si>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</si>
  <si>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</si>
  <si>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</si>
  <si>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</si>
  <si>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</si>
  <si>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</si>
  <si>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</si>
  <si>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</si>
  <si>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</si>
  <si>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</si>
  <si>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</si>
  <si>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</si>
  <si>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</si>
  <si>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</si>
  <si>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</si>
  <si>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</si>
  <si>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</si>
  <si>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</si>
  <si>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</si>
  <si>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</si>
  <si>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</si>
  <si>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</si>
  <si>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</si>
  <si>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</si>
  <si>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</si>
  <si>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</si>
  <si>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</si>
  <si>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</si>
  <si>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</si>
  <si>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</si>
  <si>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</si>
  <si>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</si>
  <si>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</si>
  <si>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</si>
  <si>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</si>
  <si>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</si>
  <si>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</si>
  <si>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</si>
  <si>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</si>
  <si>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</si>
  <si>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</si>
  <si>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</si>
  <si>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</si>
  <si>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</si>
  <si>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</si>
  <si>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</si>
  <si>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</si>
  <si>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</si>
  <si>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</si>
  <si>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</si>
  <si>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</si>
  <si>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</si>
  <si>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</si>
  <si>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</si>
  <si>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</si>
  <si>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</si>
  <si>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</si>
  <si>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</si>
  <si>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</si>
  <si>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</si>
  <si>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</si>
  <si>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</si>
  <si>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</si>
  <si>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</si>
  <si>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</si>
  <si>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</si>
  <si>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</si>
  <si>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</si>
  <si>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</si>
  <si>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</si>
  <si>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</si>
  <si>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</si>
  <si>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</si>
  <si>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</si>
  <si>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</si>
  <si>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</si>
  <si>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</si>
  <si>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</si>
  <si>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</si>
  <si>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</si>
  <si>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</si>
  <si>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</si>
  <si>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</si>
  <si>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</si>
  <si>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</si>
  <si>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</si>
  <si>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</si>
  <si>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</si>
  <si>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</si>
  <si>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</si>
  <si>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</si>
  <si>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</si>
  <si>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</si>
  <si>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</si>
  <si>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</si>
  <si>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</si>
  <si>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</si>
  <si>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</si>
  <si>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</si>
  <si>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</si>
  <si>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</si>
  <si>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</si>
  <si>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</si>
  <si>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</si>
  <si>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</si>
  <si>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</si>
  <si>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</si>
  <si>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</si>
  <si>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</si>
  <si>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</si>
  <si>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</si>
  <si>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</si>
  <si>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</si>
  <si>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</si>
  <si>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</si>
  <si>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</si>
  <si>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</si>
  <si>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</si>
  <si>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</si>
  <si>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</si>
  <si>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</si>
  <si>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</si>
  <si>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</si>
  <si>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</si>
  <si>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</si>
  <si>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</si>
  <si>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</si>
  <si>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</si>
  <si>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</si>
  <si>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</si>
  <si>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</si>
  <si>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</si>
  <si>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</si>
  <si>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</si>
  <si>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</si>
  <si>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</si>
  <si>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</si>
  <si>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</si>
  <si>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</si>
  <si>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</si>
  <si>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</si>
  <si>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</si>
  <si>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</si>
  <si>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</si>
  <si>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</si>
  <si>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</si>
  <si>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</si>
  <si>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</si>
  <si>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</si>
  <si>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</si>
  <si>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</si>
  <si>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</si>
  <si>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</si>
  <si>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</si>
  <si>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</si>
  <si>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</si>
  <si>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</si>
  <si>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</si>
  <si>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</si>
  <si>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</si>
  <si>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</si>
  <si>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</si>
  <si>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</si>
  <si>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</si>
  <si>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</si>
  <si>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</si>
  <si>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</si>
  <si>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</si>
  <si>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</si>
  <si>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</si>
  <si>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</si>
  <si>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</si>
  <si>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</si>
  <si>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</si>
  <si>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</si>
  <si>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</si>
  <si>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</si>
  <si>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</si>
  <si>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</si>
  <si>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</si>
  <si>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</si>
  <si>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</si>
  <si>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</si>
  <si>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</si>
  <si>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</si>
  <si>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</si>
  <si>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</si>
  <si>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</si>
  <si>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</si>
  <si>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</si>
  <si>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</si>
  <si>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</si>
  <si>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</si>
  <si>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</si>
  <si>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</si>
  <si>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</si>
  <si>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</si>
  <si>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</si>
  <si>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</si>
  <si>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</si>
  <si>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</si>
  <si>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</si>
  <si>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</si>
  <si>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</si>
  <si>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</si>
  <si>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</si>
  <si>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</si>
  <si>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</si>
  <si>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</si>
  <si>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</si>
  <si>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</si>
  <si>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</si>
  <si>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</si>
  <si>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</si>
  <si>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</si>
  <si>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</si>
  <si>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</si>
  <si>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</si>
  <si>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</si>
  <si>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</si>
  <si>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</si>
  <si>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</si>
  <si>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</si>
  <si>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</si>
  <si>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</si>
  <si>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</si>
  <si>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</si>
  <si>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</si>
  <si>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</si>
  <si>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</si>
  <si>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</si>
  <si>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</si>
  <si>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</si>
  <si>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</si>
  <si>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</si>
  <si>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</si>
  <si>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</si>
  <si>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</si>
  <si>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</si>
  <si>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</si>
  <si>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</si>
  <si>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</si>
  <si>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</si>
  <si>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</si>
  <si>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</si>
  <si>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</si>
  <si>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</si>
  <si>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</si>
  <si>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</si>
  <si>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</si>
  <si>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</si>
  <si>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</si>
  <si>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</si>
  <si>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</si>
  <si>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</si>
  <si>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</si>
  <si>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</si>
  <si>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</si>
  <si>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</si>
  <si>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</si>
  <si>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</si>
  <si>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</si>
  <si>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</si>
  <si>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</si>
  <si>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</si>
  <si>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</si>
  <si>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</si>
  <si>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</si>
  <si>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</si>
  <si>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</si>
  <si>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</si>
  <si>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</si>
  <si>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</si>
  <si>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</si>
  <si>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</si>
  <si>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</si>
  <si>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</si>
  <si>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</si>
  <si>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</si>
  <si>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</si>
  <si>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</si>
  <si>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</si>
  <si>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</si>
  <si>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</si>
  <si>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</si>
  <si>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</si>
  <si>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</si>
  <si>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</si>
  <si>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</si>
  <si>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</si>
  <si>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</si>
  <si>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</si>
  <si>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</si>
  <si>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</si>
  <si>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</si>
  <si>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</si>
  <si>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</si>
  <si>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</si>
  <si>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</si>
  <si>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</si>
  <si>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</si>
  <si>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</si>
  <si>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</si>
  <si>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</si>
  <si>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</si>
  <si>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</si>
  <si>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</si>
  <si>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</si>
  <si>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</si>
  <si>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</si>
  <si>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</si>
  <si>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</si>
  <si>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</si>
  <si>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</si>
  <si>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</si>
  <si>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</si>
  <si>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</si>
  <si>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</si>
  <si>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</si>
  <si>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</si>
  <si>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</si>
  <si>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</si>
  <si>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</si>
  <si>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</si>
  <si>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</si>
  <si>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</si>
  <si>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</si>
  <si>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</si>
  <si>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</si>
  <si>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</si>
  <si>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</si>
  <si>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</si>
  <si>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</si>
  <si>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</si>
  <si>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</si>
  <si>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</si>
  <si>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</si>
  <si>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</si>
  <si>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</si>
  <si>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</si>
  <si>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</si>
  <si>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</si>
  <si>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</si>
  <si>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</si>
  <si>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</si>
  <si>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</si>
  <si>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</si>
  <si>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</si>
  <si>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</si>
  <si>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</si>
  <si>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</si>
  <si>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</si>
  <si>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</si>
  <si>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</si>
  <si>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</si>
  <si>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</si>
  <si>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</si>
  <si>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</si>
  <si>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</si>
  <si>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</si>
  <si>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</si>
  <si>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</si>
  <si>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</si>
  <si>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</si>
  <si>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</si>
  <si>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</si>
  <si>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</si>
  <si>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</si>
  <si>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</si>
  <si>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</si>
  <si>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</si>
  <si>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</si>
  <si>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</si>
  <si>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</si>
  <si>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</si>
  <si>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</si>
  <si>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</si>
  <si>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</si>
  <si>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</si>
  <si>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</si>
  <si>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</si>
  <si>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</si>
  <si>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</si>
  <si>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</si>
  <si>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</si>
  <si>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</si>
  <si>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</si>
  <si>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</si>
  <si>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</si>
  <si>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</si>
  <si>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</si>
  <si>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</si>
  <si>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</si>
  <si>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</si>
  <si>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</si>
  <si>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</si>
  <si>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</si>
  <si>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</si>
  <si>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</si>
  <si>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</si>
  <si>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</si>
  <si>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</si>
  <si>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</si>
  <si>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</si>
  <si>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</si>
  <si>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</si>
  <si>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</si>
  <si>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</si>
  <si>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</si>
  <si>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</si>
  <si>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</si>
  <si>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</si>
  <si>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</si>
  <si>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</si>
  <si>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</si>
  <si>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</si>
  <si>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</si>
  <si>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</si>
  <si>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</si>
  <si>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</si>
  <si>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</si>
  <si>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</si>
  <si>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</si>
  <si>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</si>
  <si>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</si>
  <si>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</si>
  <si>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</si>
  <si>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</si>
  <si>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</si>
  <si>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</si>
  <si>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</si>
  <si>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</si>
  <si>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</si>
  <si>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</si>
  <si>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</si>
  <si>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</si>
  <si>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</si>
  <si>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</si>
  <si>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</si>
  <si>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</si>
  <si>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</si>
  <si>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</si>
  <si>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</si>
  <si>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</si>
  <si>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</si>
  <si>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</si>
  <si>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</si>
  <si>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</si>
  <si>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</si>
  <si>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</si>
  <si>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</si>
  <si>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</si>
  <si>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</si>
  <si>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</si>
  <si>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</si>
  <si>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</si>
  <si>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</si>
  <si>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</si>
  <si>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</si>
  <si>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</si>
  <si>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</si>
  <si>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</si>
  <si>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</si>
  <si>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</si>
  <si>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</si>
  <si>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</si>
  <si>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</si>
  <si>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</si>
  <si>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</si>
  <si>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</si>
  <si>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</si>
  <si>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</si>
  <si>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</si>
  <si>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</si>
  <si>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</si>
  <si>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</si>
  <si>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</si>
  <si>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</si>
  <si>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</si>
  <si>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</si>
  <si>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</si>
  <si>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</si>
  <si>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</si>
  <si>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</si>
  <si>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</si>
  <si>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</si>
  <si>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</si>
  <si>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</si>
  <si>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</si>
  <si>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</si>
  <si>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</si>
  <si>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</si>
  <si>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</si>
  <si>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</si>
  <si>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</si>
  <si>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</si>
  <si>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</si>
  <si>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</si>
  <si>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</si>
  <si>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</si>
  <si>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</si>
  <si>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</si>
  <si>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</si>
  <si>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</si>
  <si>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</si>
  <si>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</si>
  <si>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</si>
  <si>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</si>
  <si>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</si>
  <si>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</si>
  <si>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</si>
  <si>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</si>
  <si>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</si>
  <si>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</si>
  <si>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</si>
  <si>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</si>
  <si>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</si>
  <si>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</si>
  <si>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</si>
  <si>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</si>
  <si>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</si>
  <si>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</si>
  <si>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</si>
  <si>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</si>
  <si>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</si>
  <si>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</si>
  <si>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</si>
  <si>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</si>
  <si>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</si>
  <si>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</si>
  <si>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</si>
  <si>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</si>
  <si>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</si>
  <si>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</si>
  <si>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</si>
  <si>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</si>
  <si>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</si>
  <si>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</si>
  <si>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</si>
  <si>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</si>
  <si>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</si>
  <si>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</si>
  <si>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</si>
  <si>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</si>
  <si>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</si>
  <si>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</si>
  <si>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</si>
  <si>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</si>
  <si>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</si>
  <si>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</si>
  <si>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</si>
  <si>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</si>
  <si>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</si>
  <si>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</si>
  <si>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</si>
  <si>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</si>
  <si>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</si>
  <si>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</si>
  <si>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</si>
  <si>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</si>
  <si>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</si>
  <si>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</si>
  <si>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</si>
  <si>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</si>
  <si>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</si>
  <si>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</si>
  <si>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</si>
  <si>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</si>
  <si>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</si>
  <si>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</si>
  <si>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</si>
  <si>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</si>
  <si>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</si>
  <si>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</si>
  <si>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</si>
  <si>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</si>
  <si>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</si>
  <si>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</si>
  <si>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</si>
  <si>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</si>
  <si>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</si>
  <si>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</si>
  <si>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</si>
  <si>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</si>
  <si>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</si>
  <si>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</si>
  <si>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</si>
  <si>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</si>
  <si>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</si>
  <si>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</si>
  <si>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</si>
  <si>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</si>
  <si>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</si>
  <si>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</si>
  <si>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</si>
  <si>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</si>
  <si>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</si>
  <si>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</si>
  <si>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</si>
  <si>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</si>
  <si>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</si>
  <si>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</si>
  <si>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</si>
  <si>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</si>
  <si>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</si>
  <si>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</si>
  <si>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</si>
  <si>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</si>
  <si>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</si>
  <si>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</si>
  <si>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</si>
  <si>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</si>
  <si>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</si>
  <si>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</si>
  <si>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</si>
  <si>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</si>
  <si>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</si>
  <si>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</si>
  <si>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</si>
  <si>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</si>
  <si>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</si>
  <si>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</si>
  <si>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</si>
  <si>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</si>
  <si>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</si>
  <si>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</si>
  <si>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</si>
  <si>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</si>
  <si>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</si>
  <si>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</si>
  <si>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</si>
  <si>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</si>
  <si>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</si>
  <si>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</si>
  <si>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</si>
  <si>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</si>
  <si>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</si>
  <si>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</si>
  <si>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</si>
  <si>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</si>
  <si>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</si>
  <si>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</si>
  <si>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</si>
  <si>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</si>
  <si>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</si>
  <si>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</si>
  <si>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</si>
  <si>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</si>
  <si>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</si>
  <si>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</si>
  <si>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</si>
  <si>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</si>
  <si>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</si>
  <si>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</si>
  <si>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</si>
  <si>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</si>
  <si>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</si>
  <si>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</si>
  <si>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</si>
  <si>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</si>
  <si>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</si>
  <si>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</si>
  <si>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</si>
  <si>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</si>
  <si>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</si>
  <si>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</si>
  <si>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</si>
  <si>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</si>
  <si>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</si>
  <si>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</si>
  <si>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</si>
  <si>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</si>
  <si>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</si>
  <si>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</si>
  <si>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</si>
  <si>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</si>
  <si>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</si>
  <si>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</si>
  <si>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</si>
  <si>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</si>
  <si>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</si>
  <si>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</si>
  <si>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</si>
  <si>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</si>
  <si>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</si>
  <si>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</si>
  <si>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</si>
  <si>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</si>
  <si>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</si>
  <si>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</si>
  <si>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</si>
  <si>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</si>
  <si>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</si>
  <si>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</si>
  <si>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</si>
  <si>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</si>
  <si>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</si>
  <si>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</si>
  <si>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</si>
  <si>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</si>
  <si>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</si>
  <si>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</si>
  <si>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</si>
  <si>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</si>
  <si>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</si>
  <si>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</si>
  <si>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</si>
  <si>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</si>
  <si>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</si>
  <si>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</si>
  <si>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</si>
  <si>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</si>
  <si>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</si>
  <si>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</si>
  <si>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</si>
  <si>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</si>
  <si>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</si>
  <si>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</si>
  <si>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</si>
  <si>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</si>
  <si>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</si>
  <si>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</si>
  <si>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</si>
  <si>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</si>
  <si>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</si>
  <si>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</si>
  <si>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</si>
  <si>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</si>
  <si>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</si>
  <si>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</si>
  <si>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</si>
  <si>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</si>
  <si>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</si>
  <si>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</si>
  <si>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</si>
  <si>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</si>
  <si>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</si>
  <si>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</si>
  <si>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</si>
  <si>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</si>
  <si>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</si>
  <si>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</si>
  <si>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</si>
  <si>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</si>
  <si>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</si>
  <si>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</si>
  <si>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</si>
  <si>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</si>
  <si>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</si>
  <si>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</si>
  <si>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</si>
  <si>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</si>
  <si>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</si>
  <si>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</si>
  <si>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</si>
  <si>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</si>
  <si>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</si>
  <si>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</si>
  <si>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</si>
  <si>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</si>
  <si>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</si>
  <si>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</si>
  <si>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</si>
  <si>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</si>
  <si>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</si>
  <si>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</si>
  <si>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</si>
  <si>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</si>
  <si>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</si>
  <si>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</si>
  <si>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</si>
  <si>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</si>
  <si>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</si>
  <si>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</si>
  <si>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</si>
  <si>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</si>
  <si>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</si>
  <si>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</si>
  <si>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</si>
  <si>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</si>
  <si>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</si>
  <si>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</si>
  <si>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</si>
  <si>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</si>
  <si>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</si>
  <si>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</si>
  <si>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</si>
  <si>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</si>
  <si>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</si>
  <si>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</si>
  <si>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</si>
  <si>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</si>
  <si>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</si>
  <si>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</si>
  <si>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</si>
  <si>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</si>
  <si>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</si>
  <si>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</si>
  <si>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</si>
  <si>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</si>
  <si>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</si>
  <si>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</si>
  <si>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</si>
  <si>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</si>
  <si>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</si>
  <si>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</si>
  <si>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</si>
  <si>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</si>
  <si>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</si>
  <si>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</si>
  <si>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</si>
  <si>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</si>
  <si>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</si>
  <si>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</si>
  <si>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</si>
  <si>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</si>
  <si>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</si>
  <si>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</si>
  <si>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</si>
  <si>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</si>
  <si>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</si>
  <si>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</si>
  <si>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</si>
  <si>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</si>
  <si>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</si>
  <si>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</si>
  <si>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</si>
  <si>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</si>
  <si>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</si>
  <si>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</si>
  <si>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</si>
  <si>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</si>
  <si>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</si>
  <si>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</si>
  <si>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</si>
  <si>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</si>
  <si>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</si>
  <si>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</si>
  <si>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</si>
  <si>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</si>
  <si>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</si>
  <si>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</si>
  <si>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</si>
  <si>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</si>
  <si>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</si>
  <si>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</si>
  <si>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</si>
  <si>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</si>
  <si>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</si>
  <si>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</si>
  <si>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</si>
  <si>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</si>
  <si>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</si>
  <si>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</si>
  <si>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</si>
  <si>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</si>
  <si>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</si>
  <si>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</si>
  <si>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</si>
  <si>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</si>
  <si>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</si>
  <si>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</si>
  <si>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</si>
  <si>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</si>
  <si>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</si>
  <si>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</si>
  <si>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</si>
  <si>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</si>
  <si>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</si>
  <si>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</si>
  <si>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</si>
  <si>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</si>
  <si>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</si>
  <si>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</si>
  <si>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</si>
  <si>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</si>
  <si>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</si>
  <si>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</si>
  <si>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</si>
  <si>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</si>
  <si>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</si>
  <si>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</si>
  <si>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</si>
  <si>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</si>
  <si>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</si>
  <si>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</si>
  <si>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</si>
  <si>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</si>
  <si>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</si>
  <si>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</si>
  <si>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</si>
  <si>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</si>
  <si>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</si>
  <si>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</si>
  <si>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</si>
  <si>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</si>
  <si>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</si>
  <si>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</si>
  <si>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</si>
  <si>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</si>
  <si>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</si>
  <si>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</si>
  <si>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</si>
  <si>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</si>
  <si>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</si>
  <si>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</si>
  <si>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</si>
  <si>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</si>
  <si>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</si>
  <si>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</si>
  <si>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</si>
  <si>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</si>
  <si>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</si>
  <si>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</si>
  <si>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</si>
  <si>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</si>
  <si>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</si>
  <si>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</si>
  <si>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</si>
  <si>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</si>
  <si>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</si>
  <si>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</si>
  <si>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</si>
  <si>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</si>
  <si>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</si>
  <si>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</si>
  <si>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</si>
  <si>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</si>
  <si>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</si>
  <si>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</si>
  <si>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</si>
  <si>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</si>
  <si>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</si>
  <si>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</si>
  <si>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</si>
  <si>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</si>
  <si>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</si>
  <si>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</si>
  <si>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</si>
  <si>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</si>
  <si>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</si>
  <si>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</si>
  <si>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</si>
  <si>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</si>
  <si>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</si>
  <si>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</si>
  <si>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</si>
  <si>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</si>
  <si>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</si>
  <si>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</si>
  <si>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</si>
  <si>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</si>
  <si>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</si>
  <si>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</si>
  <si>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</si>
  <si>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</si>
  <si>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</si>
  <si>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</si>
  <si>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</si>
  <si>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</si>
  <si>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</si>
  <si>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</si>
  <si>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</si>
  <si>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</si>
  <si>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</si>
  <si>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</si>
  <si>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</si>
  <si>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</si>
  <si>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</si>
  <si>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</si>
  <si>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</si>
  <si>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</si>
  <si>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</si>
  <si>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</si>
  <si>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</si>
  <si>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</si>
  <si>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</si>
  <si>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</si>
  <si>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</si>
  <si>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</si>
  <si>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</si>
  <si>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</si>
  <si>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</si>
  <si>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</si>
  <si>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</si>
  <si>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</si>
  <si>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</si>
  <si>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</si>
  <si>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</si>
  <si>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</si>
  <si>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</si>
  <si>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</si>
  <si>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</si>
  <si>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</si>
  <si>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</si>
  <si>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</si>
  <si>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</si>
  <si>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</si>
  <si>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</si>
  <si>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</si>
  <si>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</si>
  <si>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</si>
  <si>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</si>
  <si>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</si>
  <si>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</si>
  <si>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</si>
  <si>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</si>
  <si>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</si>
  <si>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</si>
  <si>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</si>
  <si>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</si>
  <si>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</si>
  <si>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</si>
  <si>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</si>
  <si>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</si>
  <si>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</si>
  <si>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</si>
  <si>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</si>
  <si>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</si>
  <si>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</si>
  <si>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</si>
  <si>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</si>
  <si>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</si>
  <si>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</si>
  <si>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</si>
  <si>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</si>
  <si>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</si>
  <si>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</si>
  <si>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</si>
  <si>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</si>
  <si>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</si>
  <si>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</si>
  <si>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</si>
  <si>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</si>
  <si>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</si>
  <si>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</si>
  <si>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</si>
  <si>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</si>
  <si>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</si>
  <si>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</si>
  <si>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</si>
  <si>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</si>
  <si>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</si>
  <si>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</si>
  <si>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</si>
  <si>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</si>
  <si>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</si>
  <si>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</si>
  <si>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</si>
  <si>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</si>
  <si>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</si>
  <si>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</si>
  <si>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</si>
  <si>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</si>
  <si>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</si>
  <si>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</si>
  <si>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</si>
  <si>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</si>
  <si>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</si>
  <si>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</si>
  <si>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</si>
  <si>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</si>
  <si>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</si>
  <si>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</si>
  <si>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</si>
  <si>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</si>
  <si>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</si>
  <si>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</si>
  <si>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</si>
  <si>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</si>
  <si>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</si>
  <si>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</si>
  <si>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</si>
  <si>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</si>
  <si>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</si>
  <si>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</si>
  <si>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</si>
  <si>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</si>
  <si>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</si>
  <si>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</si>
  <si>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</si>
  <si>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</si>
  <si>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</si>
  <si>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</si>
  <si>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</si>
  <si>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</si>
  <si>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</si>
  <si>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</si>
  <si>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</si>
  <si>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</si>
  <si>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</si>
  <si>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</si>
  <si>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</si>
  <si>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</si>
  <si>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</si>
  <si>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</si>
  <si>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</si>
  <si>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</si>
  <si>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</si>
  <si>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</si>
  <si>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</si>
  <si>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</si>
  <si>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</si>
  <si>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</si>
  <si>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</si>
  <si>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</si>
  <si>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</si>
  <si>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</si>
  <si>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</si>
  <si>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</si>
  <si>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</si>
  <si>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</si>
  <si>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</si>
  <si>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</si>
  <si>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</si>
  <si>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</si>
  <si>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</si>
  <si>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</si>
  <si>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</si>
  <si>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</si>
  <si>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</si>
  <si>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</si>
  <si>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</si>
  <si>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</si>
  <si>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</si>
  <si>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</si>
  <si>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</si>
  <si>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</si>
  <si>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</si>
  <si>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</si>
  <si>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</si>
  <si>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</si>
  <si>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</si>
  <si>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</si>
  <si>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</si>
  <si>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</si>
  <si>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</si>
  <si>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</si>
  <si>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</si>
  <si>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</si>
  <si>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</si>
  <si>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</si>
  <si>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</si>
  <si>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</si>
  <si>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</si>
  <si>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</si>
  <si>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</si>
  <si>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</si>
  <si>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</si>
  <si>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</si>
  <si>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</si>
  <si>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</si>
  <si>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</si>
  <si>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</si>
  <si>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</si>
  <si>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</si>
  <si>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</si>
  <si>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</si>
  <si>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</si>
  <si>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</si>
  <si>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</si>
  <si>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</si>
  <si>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</si>
  <si>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</si>
  <si>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</si>
  <si>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</si>
  <si>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</si>
  <si>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</si>
  <si>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</si>
  <si>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</si>
  <si>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</si>
  <si>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</si>
  <si>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</si>
  <si>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</si>
  <si>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</si>
  <si>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</si>
  <si>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</si>
  <si>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</si>
  <si>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</si>
  <si>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</si>
  <si>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</si>
  <si>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</si>
  <si>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</si>
  <si>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</si>
  <si>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</si>
  <si>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</si>
  <si>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</si>
  <si>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</si>
  <si>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</si>
  <si>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</si>
  <si>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</si>
  <si>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</si>
  <si>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</si>
  <si>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</si>
  <si>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</si>
  <si>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</si>
  <si>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</si>
  <si>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</si>
  <si>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</si>
  <si>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</si>
  <si>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</si>
  <si>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</si>
  <si>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</si>
  <si>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</si>
  <si>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</si>
  <si>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</si>
  <si>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</si>
  <si>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</si>
  <si>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</si>
  <si>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</si>
  <si>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</si>
  <si>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</si>
  <si>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</si>
  <si>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</si>
  <si>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</si>
  <si>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</si>
  <si>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</si>
  <si>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</si>
  <si>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</si>
  <si>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</si>
  <si>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</si>
  <si>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</si>
  <si>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</si>
  <si>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</si>
  <si>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</si>
  <si>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</si>
  <si>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</si>
  <si>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</si>
  <si>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</si>
  <si>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</si>
  <si>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</si>
  <si>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</si>
  <si>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</si>
  <si>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</si>
  <si>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</si>
  <si>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</si>
  <si>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</si>
  <si>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</si>
  <si>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</si>
  <si>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</si>
  <si>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</si>
  <si>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</si>
  <si>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</si>
  <si>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</si>
  <si>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</si>
  <si>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</si>
  <si>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</si>
  <si>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</si>
  <si>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</si>
  <si>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</si>
  <si>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</si>
  <si>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</si>
  <si>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</si>
  <si>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</si>
  <si>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</si>
  <si>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</si>
  <si>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</si>
  <si>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</si>
  <si>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</si>
  <si>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</si>
  <si>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</si>
  <si>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</si>
  <si>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</si>
  <si>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</si>
  <si>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</si>
  <si>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</si>
  <si>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</si>
  <si>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</si>
  <si>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</si>
  <si>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</si>
  <si>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</si>
  <si>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</si>
  <si>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</si>
  <si>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</si>
  <si>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</si>
  <si>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</si>
  <si>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</si>
  <si>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</si>
  <si>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</si>
  <si>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</si>
  <si>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</si>
  <si>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</si>
  <si>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</si>
  <si>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</si>
  <si>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</si>
  <si>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</si>
  <si>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</si>
  <si>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</si>
  <si>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</si>
  <si>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</si>
  <si>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</si>
  <si>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</si>
  <si>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</si>
  <si>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</si>
  <si>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</si>
  <si>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</si>
  <si>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</si>
  <si>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</si>
  <si>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</si>
  <si>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</si>
  <si>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</si>
  <si>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</si>
  <si>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</si>
  <si>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</si>
  <si>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</si>
  <si>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</si>
  <si>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</si>
  <si>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</si>
  <si>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</si>
  <si>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</si>
  <si>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</si>
  <si>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</si>
  <si>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</si>
  <si>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</si>
  <si>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</si>
  <si>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</si>
  <si>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</si>
  <si>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</si>
  <si>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</si>
  <si>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</si>
  <si>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</si>
  <si>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</si>
  <si>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</si>
  <si>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</si>
  <si>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</si>
  <si>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</si>
  <si>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</si>
  <si>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</si>
  <si>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</si>
  <si>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</si>
  <si>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</si>
  <si>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</si>
  <si>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</si>
  <si>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</si>
  <si>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</si>
  <si>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</si>
  <si>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</si>
  <si>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</si>
  <si>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</si>
  <si>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</si>
  <si>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</si>
  <si>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</si>
  <si>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</si>
  <si>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</si>
  <si>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</si>
  <si>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</si>
  <si>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</si>
  <si>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</si>
  <si>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</si>
  <si>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</si>
  <si>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</si>
  <si>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</si>
  <si>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</si>
  <si>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</si>
  <si>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</si>
  <si>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</si>
  <si>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</si>
  <si>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</si>
  <si>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</si>
  <si>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</si>
  <si>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</si>
  <si>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</si>
  <si>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</si>
  <si>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</si>
  <si>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</si>
  <si>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</si>
  <si>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</si>
  <si>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</si>
  <si>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</si>
  <si>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</si>
  <si>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</si>
  <si>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</si>
  <si>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</si>
  <si>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</si>
  <si>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</si>
  <si>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</si>
  <si>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</si>
  <si>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</si>
  <si>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</si>
  <si>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</si>
  <si>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</si>
  <si>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</si>
  <si>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</si>
  <si>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</si>
  <si>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</si>
  <si>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</si>
  <si>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</si>
  <si>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</si>
  <si>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</si>
  <si>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</si>
  <si>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</si>
  <si>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</si>
  <si>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</si>
  <si>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</si>
  <si>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</si>
  <si>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</si>
  <si>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</si>
  <si>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</si>
  <si>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</si>
  <si>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</si>
  <si>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</si>
  <si>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</si>
  <si>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</si>
  <si>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</si>
  <si>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</si>
  <si>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</si>
  <si>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</si>
  <si>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</si>
  <si>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</si>
  <si>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</si>
  <si>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</si>
  <si>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</si>
  <si>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</si>
  <si>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</si>
  <si>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</si>
  <si>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</si>
  <si>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</si>
  <si>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</si>
  <si>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</si>
  <si>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</si>
  <si>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</si>
  <si>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</si>
  <si>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</si>
  <si>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</si>
  <si>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</si>
  <si>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</si>
  <si>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</si>
  <si>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</si>
  <si>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</si>
  <si>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</si>
  <si>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</si>
  <si>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</si>
  <si>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</si>
  <si>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</si>
  <si>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</si>
  <si>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</si>
  <si>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</si>
  <si>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</si>
  <si>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</si>
  <si>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</si>
  <si>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</si>
  <si>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</si>
  <si>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</si>
  <si>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</si>
  <si>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</si>
  <si>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</si>
  <si>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</si>
  <si>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</si>
  <si>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</si>
  <si>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</si>
  <si>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</si>
  <si>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</si>
  <si>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</si>
  <si>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</si>
  <si>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</si>
  <si>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</si>
  <si>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</si>
  <si>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</si>
  <si>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</si>
  <si>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</si>
  <si>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</si>
  <si>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</si>
  <si>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</si>
  <si>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</si>
  <si>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</si>
  <si>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</si>
  <si>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</si>
  <si>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</si>
  <si>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</si>
  <si>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</si>
  <si>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</si>
  <si>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</si>
  <si>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</si>
  <si>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</si>
  <si>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</si>
  <si>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</si>
  <si>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</si>
  <si>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</si>
  <si>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</si>
  <si>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</si>
  <si>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</si>
  <si>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</si>
  <si>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</si>
  <si>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</si>
  <si>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</si>
  <si>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</si>
  <si>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</si>
  <si>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</si>
  <si>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</si>
  <si>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</si>
  <si>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</si>
  <si>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</si>
  <si>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</si>
  <si>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</si>
  <si>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</si>
  <si>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</si>
  <si>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</si>
  <si>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</si>
  <si>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</si>
  <si>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</si>
  <si>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</si>
  <si>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</si>
  <si>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</si>
  <si>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</si>
  <si>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</si>
  <si>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</si>
  <si>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</si>
  <si>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</si>
  <si>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</si>
  <si>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</si>
  <si>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</si>
  <si>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</si>
  <si>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</si>
  <si>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</si>
  <si>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</si>
  <si>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</si>
  <si>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</si>
  <si>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</si>
  <si>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</si>
  <si>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</si>
  <si>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</si>
  <si>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</si>
  <si>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</si>
  <si>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</si>
  <si>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</si>
  <si>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</si>
  <si>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</si>
  <si>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</si>
  <si>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</si>
  <si>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</si>
  <si>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</si>
  <si>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</si>
  <si>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</si>
  <si>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</si>
  <si>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</si>
  <si>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</si>
  <si>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</si>
  <si>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</si>
  <si>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</si>
  <si>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</si>
  <si>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</si>
  <si>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</si>
  <si>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</si>
  <si>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</si>
  <si>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</si>
  <si>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</si>
  <si>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</si>
  <si>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</si>
  <si>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</si>
  <si>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</si>
  <si>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</si>
  <si>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</si>
  <si>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</si>
  <si>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</si>
  <si>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</si>
  <si>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</si>
  <si>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</si>
  <si>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</si>
  <si>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</si>
  <si>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</si>
  <si>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</si>
  <si>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</si>
  <si>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</si>
  <si>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</si>
  <si>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</si>
  <si>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</si>
  <si>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</si>
  <si>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</si>
  <si>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</si>
  <si>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</si>
  <si>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</si>
  <si>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</si>
  <si>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</si>
  <si>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</si>
  <si>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</si>
  <si>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</si>
  <si>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</si>
  <si>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</si>
  <si>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</si>
  <si>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</si>
  <si>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</si>
  <si>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</si>
  <si>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</si>
  <si>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</si>
  <si>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</si>
  <si>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</si>
  <si>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</si>
  <si>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</si>
  <si>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</si>
  <si>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</si>
  <si>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</si>
  <si>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</si>
  <si>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</si>
  <si>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</si>
  <si>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</si>
  <si>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</si>
  <si>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</si>
  <si>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</si>
  <si>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</si>
  <si>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</si>
  <si>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</si>
  <si>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</si>
  <si>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</si>
  <si>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</si>
  <si>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</si>
  <si>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</si>
  <si>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</si>
  <si>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</si>
  <si>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</si>
  <si>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</si>
  <si>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</si>
  <si>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</si>
  <si>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</si>
  <si>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</si>
  <si>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</si>
  <si>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</si>
  <si>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</si>
  <si>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</si>
  <si>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</si>
  <si>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</si>
  <si>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</si>
  <si>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</si>
  <si>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</si>
  <si>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</si>
  <si>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</si>
  <si>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</si>
  <si>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</si>
  <si>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</si>
  <si>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</si>
  <si>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</si>
  <si>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</si>
  <si>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</si>
  <si>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</si>
  <si>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</si>
  <si>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</si>
  <si>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</si>
  <si>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</si>
  <si>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</si>
  <si>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</si>
  <si>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</si>
  <si>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</si>
  <si>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</si>
  <si>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</si>
  <si>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</si>
  <si>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</si>
  <si>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</si>
  <si>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</si>
  <si>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</si>
  <si>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</si>
  <si>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</si>
  <si>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</si>
  <si>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</si>
  <si>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</si>
  <si>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</si>
  <si>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</si>
  <si>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</si>
  <si>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</si>
  <si>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</si>
  <si>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</si>
  <si>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</si>
  <si>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</si>
  <si>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</si>
  <si>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</si>
  <si>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</si>
  <si>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</si>
  <si>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</si>
  <si>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</si>
  <si>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</si>
  <si>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</si>
  <si>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</si>
  <si>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</si>
  <si>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</si>
  <si>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</si>
  <si>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</si>
  <si>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</si>
  <si>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</si>
  <si>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</si>
  <si>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</si>
  <si>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</si>
  <si>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</si>
  <si>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</si>
  <si>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</si>
  <si>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</si>
  <si>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</si>
  <si>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</si>
  <si>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</si>
  <si>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</si>
  <si>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</si>
  <si>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</si>
  <si>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</si>
  <si>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</si>
  <si>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</si>
  <si>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</si>
  <si>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</si>
  <si>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</si>
  <si>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</si>
  <si>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</si>
  <si>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</si>
  <si>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</si>
  <si>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</si>
  <si>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</si>
  <si>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</si>
  <si>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</si>
  <si>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</si>
  <si>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</si>
  <si>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</si>
  <si>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</si>
  <si>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</si>
  <si>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</si>
  <si>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</si>
  <si>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</si>
  <si>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</si>
  <si>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</si>
  <si>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</si>
  <si>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</si>
  <si>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</si>
  <si>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</si>
  <si>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</si>
  <si>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</si>
  <si>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</si>
  <si>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</si>
  <si>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</si>
  <si>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</si>
  <si>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</si>
  <si>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</si>
  <si>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</si>
  <si>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</si>
  <si>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</si>
  <si>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</si>
  <si>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</si>
  <si>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</si>
  <si>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</si>
  <si>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</si>
  <si>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</si>
  <si>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</si>
  <si>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</si>
  <si>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</si>
  <si>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</si>
  <si>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</si>
  <si>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</si>
  <si>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</si>
  <si>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</si>
  <si>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</si>
  <si>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</si>
  <si>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</si>
  <si>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</si>
  <si>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</si>
  <si>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</si>
  <si>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</si>
  <si>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</si>
  <si>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</si>
  <si>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</si>
  <si>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</si>
  <si>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</si>
  <si>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</si>
  <si>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</si>
  <si>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</si>
  <si>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</si>
  <si>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</si>
  <si>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</si>
  <si>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</si>
  <si>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</si>
  <si>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</si>
  <si>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</si>
  <si>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</si>
  <si>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</si>
  <si>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</si>
  <si>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</si>
  <si>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</si>
  <si>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</si>
  <si>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</si>
  <si>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</si>
  <si>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</si>
  <si>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</si>
  <si>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</si>
  <si>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</si>
  <si>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</si>
  <si>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</si>
  <si>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</si>
  <si>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</si>
  <si>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</si>
  <si>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</si>
  <si>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</si>
  <si>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</si>
  <si>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</si>
  <si>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</si>
  <si>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</si>
  <si>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</si>
  <si>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</si>
  <si>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</si>
  <si>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</si>
  <si>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</si>
  <si>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</si>
  <si>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</si>
  <si>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</si>
  <si>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</si>
  <si>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</si>
  <si>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</si>
  <si>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</si>
  <si>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</si>
  <si>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</si>
  <si>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</si>
  <si>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</si>
  <si>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</si>
  <si>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</si>
  <si>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</si>
  <si>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</si>
  <si>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</si>
  <si>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</si>
  <si>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</si>
  <si>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</si>
  <si>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</si>
  <si>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</si>
  <si>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</si>
  <si>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</si>
  <si>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</si>
  <si>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</si>
  <si>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</si>
  <si>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</si>
  <si>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</si>
  <si>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</si>
  <si>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</si>
  <si>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</si>
  <si>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</si>
  <si>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</si>
  <si>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</si>
  <si>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</si>
  <si>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</si>
  <si>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</si>
  <si>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</si>
  <si>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</si>
  <si>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</si>
  <si>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</si>
  <si>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</si>
  <si>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</si>
  <si>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</si>
  <si>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</si>
  <si>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</si>
  <si>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</si>
  <si>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</si>
  <si>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</si>
  <si>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</si>
  <si>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</si>
  <si>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</si>
  <si>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</si>
  <si>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</si>
  <si>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</si>
  <si>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</si>
  <si>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</si>
  <si>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</si>
  <si>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</si>
  <si>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</si>
  <si>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</si>
  <si>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</si>
  <si>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</si>
  <si>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</si>
  <si>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</si>
  <si>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</si>
  <si>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</si>
  <si>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</si>
  <si>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</si>
  <si>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</si>
  <si>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</si>
  <si>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</si>
  <si>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</si>
  <si>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</si>
  <si>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</si>
  <si>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</si>
  <si>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</si>
  <si>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</si>
  <si>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</si>
  <si>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</si>
  <si>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</si>
  <si>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</si>
  <si>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</si>
  <si>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</si>
  <si>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</si>
  <si>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</si>
  <si>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</si>
  <si>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</si>
  <si>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</si>
  <si>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</si>
  <si>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</si>
  <si>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</si>
  <si>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</si>
  <si>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</si>
  <si>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</si>
  <si>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</si>
  <si>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</si>
  <si>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</si>
  <si>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</si>
  <si>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</si>
  <si>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</si>
  <si>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</si>
  <si>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</si>
  <si>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</si>
  <si>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</si>
  <si>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</si>
  <si>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</si>
  <si>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</si>
  <si>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</si>
  <si>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</si>
  <si>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</si>
  <si>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</si>
  <si>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</si>
  <si>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</si>
  <si>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</si>
  <si>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</si>
  <si>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</si>
  <si>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</si>
  <si>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</si>
  <si>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</si>
  <si>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</si>
  <si>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</si>
  <si>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</si>
  <si>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</si>
  <si>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</si>
  <si>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</si>
  <si>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</si>
  <si>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</si>
  <si>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</si>
  <si>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</si>
  <si>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</si>
  <si>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</si>
  <si>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</si>
  <si>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</si>
  <si>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</si>
  <si>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</si>
  <si>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</si>
  <si>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</si>
  <si>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</si>
  <si>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</si>
  <si>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</si>
  <si>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</si>
  <si>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</si>
  <si>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</si>
  <si>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</si>
  <si>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</si>
  <si>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</si>
  <si>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</si>
  <si>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</si>
  <si>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</si>
  <si>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</si>
  <si>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</si>
  <si>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</si>
  <si>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</si>
  <si>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</si>
  <si>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</si>
  <si>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</si>
  <si>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</si>
  <si>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</si>
  <si>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</si>
  <si>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</si>
  <si>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</si>
  <si>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</si>
  <si>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</si>
  <si>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</si>
  <si>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</si>
  <si>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</si>
  <si>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</si>
  <si>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</si>
  <si>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</si>
  <si>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</si>
  <si>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</si>
  <si>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</si>
  <si>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</si>
  <si>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</si>
  <si>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</si>
  <si>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</si>
  <si>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</si>
  <si>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</si>
  <si>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</si>
  <si>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</si>
  <si>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</si>
  <si>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</si>
  <si>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</si>
  <si>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</si>
  <si>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</si>
  <si>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</si>
  <si>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</si>
  <si>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</si>
  <si>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</si>
  <si>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</si>
  <si>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</si>
  <si>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</si>
  <si>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</si>
  <si>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</si>
  <si>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</si>
  <si>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</si>
  <si>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</si>
  <si>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</si>
  <si>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</si>
  <si>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</si>
  <si>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</si>
  <si>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</si>
  <si>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</si>
  <si>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</si>
  <si>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</si>
  <si>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</si>
  <si>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</si>
  <si>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</si>
  <si>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</si>
  <si>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</si>
  <si>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</si>
  <si>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</si>
  <si>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</si>
  <si>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</si>
  <si>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</si>
  <si>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</si>
  <si>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</si>
  <si>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</si>
  <si>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</si>
  <si>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</si>
  <si>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</si>
  <si>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</si>
  <si>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</si>
  <si>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</si>
  <si>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</si>
  <si>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</si>
  <si>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</si>
  <si>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</si>
  <si>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</si>
  <si>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</si>
  <si>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</si>
  <si>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</si>
  <si>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</si>
  <si>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</si>
  <si>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</si>
  <si>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</si>
  <si>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</si>
  <si>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</si>
  <si>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</si>
  <si>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</si>
  <si>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</si>
  <si>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</si>
  <si>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</si>
  <si>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</si>
  <si>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</si>
  <si>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</si>
  <si>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</si>
  <si>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</si>
  <si>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</si>
  <si>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</si>
  <si>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</si>
  <si>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</si>
  <si>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</si>
  <si>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</si>
  <si>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</si>
  <si>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</si>
  <si>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</si>
  <si>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</si>
  <si>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</si>
  <si>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</si>
  <si>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</si>
  <si>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</si>
  <si>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</si>
  <si>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</si>
  <si>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</si>
  <si>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</si>
  <si>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</si>
  <si>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</si>
  <si>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</si>
  <si>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</si>
  <si>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</si>
  <si>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</si>
  <si>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</si>
  <si>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</si>
  <si>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</si>
  <si>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</si>
  <si>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</si>
  <si>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</si>
  <si>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</si>
  <si>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</si>
  <si>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</si>
  <si>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</si>
  <si>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</si>
  <si>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</si>
  <si>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</si>
  <si>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</si>
  <si>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</si>
  <si>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</si>
  <si>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</si>
  <si>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</si>
  <si>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</si>
  <si>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</si>
  <si>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</si>
  <si>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</si>
  <si>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</si>
  <si>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</si>
  <si>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</si>
  <si>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</si>
  <si>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</si>
  <si>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</si>
  <si>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</si>
  <si>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</si>
  <si>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</si>
  <si>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</si>
  <si>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</si>
  <si>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</si>
  <si>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</si>
  <si>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</si>
  <si>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</si>
  <si>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</si>
  <si>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</si>
  <si>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</si>
  <si>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</si>
  <si>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</si>
  <si>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</si>
  <si>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</si>
  <si>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</si>
  <si>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</si>
  <si>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</si>
  <si>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</si>
  <si>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</si>
  <si>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</si>
  <si>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</si>
  <si>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</si>
  <si>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</si>
  <si>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</si>
  <si>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</si>
  <si>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</si>
  <si>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</si>
  <si>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</si>
  <si>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</si>
  <si>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</si>
  <si>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</si>
  <si>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</si>
  <si>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</si>
  <si>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</si>
  <si>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</si>
  <si>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</si>
  <si>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</si>
  <si>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</si>
  <si>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</si>
  <si>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</si>
  <si>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</si>
  <si>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</si>
  <si>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</si>
  <si>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</si>
  <si>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</si>
  <si>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</si>
  <si>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</si>
  <si>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</si>
  <si>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</si>
  <si>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</si>
  <si>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</si>
  <si>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</si>
  <si>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</si>
  <si>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</si>
  <si>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</si>
  <si>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</si>
  <si>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</si>
  <si>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</si>
  <si>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</si>
  <si>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</si>
  <si>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</si>
  <si>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</si>
  <si>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</si>
  <si>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</si>
  <si>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</si>
  <si>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</si>
  <si>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</si>
  <si>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</si>
  <si>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</si>
  <si>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</si>
  <si>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</si>
  <si>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</si>
  <si>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</si>
  <si>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</si>
  <si>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</si>
  <si>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</si>
  <si>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</si>
  <si>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</si>
  <si>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</si>
  <si>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</si>
  <si>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</si>
  <si>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</si>
  <si>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</si>
  <si>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</si>
  <si>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</si>
  <si>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</si>
  <si>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</si>
  <si>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</si>
  <si>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</si>
  <si>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</si>
  <si>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</si>
  <si>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</si>
  <si>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</si>
  <si>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</si>
  <si>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</si>
  <si>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</si>
  <si>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</si>
  <si>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</si>
  <si>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</si>
  <si>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</si>
  <si>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</si>
  <si>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</si>
  <si>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</si>
  <si>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</si>
  <si>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</si>
  <si>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</si>
  <si>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</si>
  <si>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</si>
  <si>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</si>
  <si>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</si>
  <si>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</si>
  <si>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</si>
  <si>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</si>
  <si>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</si>
  <si>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</si>
  <si>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</si>
  <si>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</si>
  <si>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</si>
  <si>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</si>
  <si>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</si>
  <si>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</si>
  <si>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</si>
  <si>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</si>
  <si>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</si>
  <si>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</si>
  <si>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</si>
  <si>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</si>
  <si>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</si>
  <si>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</si>
  <si>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</si>
  <si>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</si>
  <si>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</si>
  <si>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</si>
  <si>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</si>
  <si>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</si>
  <si>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</si>
  <si>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</si>
  <si>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</si>
  <si>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</si>
  <si>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</si>
  <si>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</si>
  <si>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</si>
  <si>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</si>
  <si>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</si>
  <si>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</si>
  <si>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</si>
  <si>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</si>
  <si>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</si>
  <si>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</si>
  <si>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</si>
  <si>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</si>
  <si>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</si>
  <si>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</si>
  <si>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</si>
  <si>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</si>
  <si>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</si>
  <si>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</si>
  <si>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</si>
  <si>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</si>
  <si>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</si>
  <si>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</si>
  <si>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</si>
  <si>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</si>
  <si>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</si>
  <si>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</si>
  <si>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</si>
  <si>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</si>
  <si>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</si>
  <si>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</si>
  <si>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</si>
  <si>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</si>
  <si>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</si>
  <si>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</si>
  <si>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</si>
  <si>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</si>
  <si>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</si>
  <si>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</si>
  <si>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</si>
  <si>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</si>
  <si>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</si>
  <si>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</si>
  <si>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</si>
  <si>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</si>
  <si>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</si>
  <si>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</si>
  <si>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</si>
  <si>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</si>
  <si>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</si>
  <si>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</si>
  <si>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</si>
  <si>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</si>
  <si>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</si>
  <si>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</si>
  <si>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</si>
  <si>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</si>
  <si>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</si>
  <si>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</si>
  <si>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</si>
  <si>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</si>
  <si>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</si>
  <si>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</si>
  <si>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</si>
  <si>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</si>
  <si>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</si>
  <si>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</si>
  <si>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</si>
  <si>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</si>
  <si>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</si>
  <si>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</si>
  <si>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</si>
  <si>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</si>
  <si>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</si>
  <si>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</si>
  <si>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</si>
  <si>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</si>
  <si>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</si>
  <si>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</si>
  <si>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</si>
  <si>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</si>
  <si>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</si>
  <si>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</si>
  <si>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</si>
  <si>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</si>
  <si>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</si>
  <si>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</si>
  <si>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</si>
  <si>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</si>
  <si>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</si>
  <si>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</si>
  <si>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</si>
  <si>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</si>
  <si>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</si>
  <si>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</si>
  <si>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</si>
  <si>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</si>
  <si>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</si>
  <si>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</si>
  <si>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</si>
  <si>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</si>
  <si>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</si>
  <si>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</si>
  <si>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</si>
  <si>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</si>
  <si>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</si>
  <si>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</si>
  <si>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</si>
  <si>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</si>
  <si>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</si>
  <si>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</si>
  <si>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</si>
  <si>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</si>
  <si>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</si>
  <si>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</si>
  <si>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</si>
  <si>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</si>
  <si>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</si>
  <si>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</si>
  <si>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</si>
  <si>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</si>
  <si>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</si>
  <si>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</si>
  <si>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</si>
  <si>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</si>
  <si>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</si>
  <si>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</si>
  <si>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</si>
  <si>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</si>
  <si>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</si>
  <si>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</si>
  <si>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</si>
  <si>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</si>
  <si>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</si>
  <si>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</si>
  <si>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</si>
  <si>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</si>
  <si>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</si>
  <si>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</si>
  <si>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</si>
  <si>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</si>
  <si>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</si>
  <si>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</si>
  <si>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</si>
  <si>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</si>
  <si>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</si>
  <si>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</si>
  <si>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</si>
  <si>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</si>
  <si>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</si>
  <si>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</si>
  <si>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</si>
  <si>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</si>
  <si>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</si>
  <si>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</si>
  <si>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</si>
  <si>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</si>
  <si>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</si>
  <si>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</si>
  <si>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</si>
  <si>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</si>
  <si>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</si>
  <si>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</si>
  <si>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</si>
  <si>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</si>
  <si>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</si>
  <si>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</si>
  <si>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</si>
  <si>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</si>
  <si>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</si>
  <si>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</si>
  <si>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</si>
  <si>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</si>
  <si>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</si>
  <si>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</si>
  <si>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</si>
  <si>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</si>
  <si>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</si>
  <si>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</si>
  <si>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</si>
  <si>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</si>
  <si>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</si>
  <si>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</si>
  <si>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</si>
  <si>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</si>
  <si>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</si>
  <si>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</si>
  <si>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</si>
  <si>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</si>
  <si>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</si>
  <si>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</si>
  <si>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</si>
  <si>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</si>
  <si>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</si>
  <si>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</si>
  <si>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</si>
  <si>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</si>
  <si>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</si>
  <si>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</si>
  <si>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</si>
  <si>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</si>
  <si>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</si>
  <si>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</si>
  <si>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</si>
  <si>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</si>
  <si>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</si>
  <si>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</si>
  <si>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</si>
  <si>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</si>
  <si>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</si>
  <si>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</si>
  <si>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</si>
  <si>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</si>
  <si>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</si>
  <si>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</si>
  <si>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</si>
  <si>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</si>
  <si>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</si>
  <si>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</si>
  <si>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</si>
  <si>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</si>
  <si>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</si>
  <si>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</si>
  <si>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</si>
  <si>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</si>
  <si>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</si>
  <si>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</si>
  <si>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</si>
  <si>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</si>
  <si>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</si>
  <si>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</si>
  <si>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</si>
  <si>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</si>
  <si>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</si>
  <si>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</si>
  <si>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</si>
  <si>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</si>
  <si>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</si>
  <si>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</si>
  <si>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</si>
  <si>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</si>
  <si>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</si>
  <si>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</si>
  <si>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</si>
  <si>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</si>
  <si>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</si>
  <si>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</si>
  <si>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</si>
  <si>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</si>
  <si>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</si>
  <si>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</si>
  <si>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</si>
  <si>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</si>
  <si>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</si>
  <si>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</si>
  <si>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</si>
  <si>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</si>
  <si>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</si>
  <si>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</si>
  <si>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</si>
  <si>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</si>
  <si>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</si>
  <si>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</si>
  <si>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</si>
  <si>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</si>
  <si>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</si>
  <si>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</si>
  <si>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</si>
  <si>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</si>
  <si>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</si>
  <si>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</si>
  <si>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</si>
  <si>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</si>
  <si>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</si>
  <si>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</si>
  <si>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</si>
  <si>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</si>
  <si>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</si>
  <si>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</si>
  <si>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</si>
  <si>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</si>
  <si>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</si>
  <si>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</si>
  <si>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</si>
  <si>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</si>
  <si>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</si>
  <si>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</si>
  <si>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</si>
  <si>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</si>
  <si>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</si>
  <si>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</si>
  <si>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</si>
  <si>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</si>
  <si>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</si>
  <si>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</si>
  <si>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</si>
  <si>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</si>
  <si>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</si>
  <si>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</si>
  <si>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</si>
  <si>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</si>
  <si>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</si>
  <si>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</si>
  <si>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</si>
  <si>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</si>
  <si>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</si>
  <si>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</si>
  <si>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</si>
  <si>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</si>
  <si>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</si>
  <si>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</si>
  <si>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</si>
  <si>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</si>
  <si>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</si>
  <si>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</si>
  <si>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</si>
  <si>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</si>
  <si>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</si>
  <si>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</si>
  <si>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</si>
  <si>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</si>
  <si>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</si>
  <si>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</si>
  <si>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</si>
  <si>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</si>
  <si>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</si>
  <si>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</si>
  <si>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</si>
  <si>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</si>
  <si>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</si>
  <si>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</si>
  <si>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</si>
  <si>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</si>
  <si>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</si>
  <si>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</si>
  <si>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</si>
  <si>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</si>
  <si>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</si>
  <si>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</si>
  <si>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</si>
  <si>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</si>
  <si>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</si>
  <si>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</si>
  <si>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</si>
  <si>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</si>
  <si>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</si>
  <si>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</si>
  <si>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</si>
  <si>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</si>
  <si>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</si>
  <si>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</si>
  <si>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</si>
  <si>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</si>
  <si>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</si>
  <si>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</si>
  <si>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</si>
  <si>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</si>
  <si>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</si>
  <si>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</si>
  <si>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</si>
  <si>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</si>
  <si>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</si>
  <si>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</si>
  <si>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</si>
  <si>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</si>
  <si>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</si>
  <si>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</si>
  <si>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</si>
  <si>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</si>
  <si>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</si>
  <si>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</si>
  <si>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</si>
  <si>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</si>
  <si>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</si>
  <si>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</si>
  <si>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</si>
  <si>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</si>
  <si>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</si>
  <si>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</si>
  <si>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</si>
  <si>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</si>
  <si>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</si>
  <si>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</si>
  <si>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</si>
  <si>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</si>
  <si>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</si>
  <si>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</si>
  <si>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</si>
  <si>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</si>
  <si>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</si>
  <si>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</si>
  <si>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</si>
  <si>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</si>
  <si>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</si>
  <si>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</si>
  <si>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</si>
  <si>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</si>
  <si>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</si>
  <si>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</si>
  <si>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</si>
  <si>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</si>
  <si>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</si>
  <si>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</si>
  <si>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</si>
  <si>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</si>
  <si>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</si>
  <si>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</si>
  <si>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</si>
  <si>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</si>
  <si>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</si>
  <si>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</si>
  <si>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</si>
  <si>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</si>
  <si>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</si>
  <si>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</si>
  <si>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</si>
  <si>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</si>
  <si>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</si>
  <si>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</si>
  <si>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</si>
  <si>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</si>
  <si>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</si>
  <si>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</si>
  <si>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</si>
  <si>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</si>
  <si>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</si>
  <si>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</si>
  <si>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</si>
  <si>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</si>
  <si>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</si>
  <si>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</si>
  <si>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</si>
  <si>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</si>
  <si>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</si>
  <si>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</si>
  <si>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</si>
  <si>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</si>
  <si>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</si>
  <si>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</si>
  <si>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</si>
  <si>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</si>
  <si>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</si>
  <si>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</si>
  <si>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</si>
  <si>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</si>
  <si>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</si>
  <si>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</si>
  <si>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</si>
  <si>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</si>
  <si>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</si>
  <si>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</si>
  <si>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</si>
  <si>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</si>
  <si>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</si>
  <si>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</si>
  <si>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</si>
  <si>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</si>
  <si>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</si>
  <si>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</si>
  <si>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</si>
  <si>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</si>
  <si>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</si>
  <si>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</si>
  <si>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</si>
  <si>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</si>
  <si>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</si>
  <si>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</si>
  <si>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</si>
  <si>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</si>
  <si>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</si>
  <si>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</si>
  <si>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</si>
  <si>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</si>
  <si>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</si>
  <si>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</si>
  <si>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</si>
  <si>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</si>
  <si>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</si>
  <si>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</si>
  <si>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</si>
  <si>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</si>
  <si>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</si>
  <si>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</si>
  <si>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</si>
  <si>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</si>
  <si>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</si>
  <si>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</si>
  <si>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</si>
  <si>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</si>
  <si>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</si>
  <si>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</si>
  <si>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</si>
  <si>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</si>
  <si>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</si>
  <si>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</si>
  <si>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</si>
  <si>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</si>
  <si>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</si>
  <si>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</si>
  <si>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</si>
  <si>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</si>
  <si>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</si>
  <si>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</si>
  <si>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</si>
  <si>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</si>
  <si>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</si>
  <si>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</si>
  <si>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</si>
  <si>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</si>
  <si>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</si>
  <si>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</si>
  <si>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</si>
  <si>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</si>
  <si>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</si>
  <si>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</si>
  <si>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</si>
  <si>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</si>
  <si>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</si>
  <si>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</si>
  <si>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</si>
  <si>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</si>
  <si>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</si>
  <si>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</si>
  <si>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</si>
  <si>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</si>
  <si>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</si>
  <si>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</si>
  <si>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</si>
  <si>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</si>
  <si>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</si>
  <si>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</si>
  <si>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</si>
  <si>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</si>
  <si>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</si>
  <si>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</si>
  <si>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</si>
  <si>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</si>
  <si>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</si>
  <si>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</si>
  <si>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</si>
  <si>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</si>
  <si>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</si>
  <si>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</si>
  <si>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</si>
  <si>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</si>
  <si>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</si>
  <si>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</si>
  <si>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</si>
  <si>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</si>
  <si>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</si>
  <si>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</si>
  <si>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</si>
  <si>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</si>
  <si>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</si>
  <si>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</si>
  <si>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</si>
  <si>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</si>
  <si>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</si>
  <si>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</si>
  <si>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</si>
  <si>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</si>
  <si>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</si>
  <si>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</si>
  <si>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</si>
  <si>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</si>
  <si>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</si>
  <si>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</si>
  <si>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</si>
  <si>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</si>
  <si>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</si>
  <si>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</si>
  <si>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</si>
  <si>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</si>
  <si>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</si>
  <si>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</si>
  <si>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</si>
  <si>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</si>
  <si>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</si>
  <si>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</si>
  <si>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</si>
  <si>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</si>
  <si>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</si>
  <si>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</si>
  <si>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</si>
  <si>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</si>
  <si>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</si>
  <si>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</si>
  <si>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</si>
  <si>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</si>
  <si>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</si>
  <si>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</si>
  <si>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</si>
  <si>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</si>
  <si>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</si>
  <si>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</si>
  <si>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</si>
  <si>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</si>
  <si>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</si>
  <si>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</si>
  <si>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</si>
  <si>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</si>
  <si>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</si>
  <si>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</si>
  <si>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</si>
  <si>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</si>
  <si>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</si>
  <si>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</si>
  <si>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</si>
  <si>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</si>
  <si>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</si>
  <si>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</si>
  <si>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</si>
  <si>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</si>
  <si>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</si>
  <si>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</si>
  <si>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</si>
  <si>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</si>
  <si>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</si>
  <si>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</si>
  <si>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</si>
  <si>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</si>
  <si>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</si>
  <si>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</si>
  <si>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</si>
  <si>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</si>
  <si>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</si>
  <si>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</si>
  <si>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</si>
  <si>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</si>
  <si>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</si>
  <si>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</si>
  <si>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</si>
  <si>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</si>
  <si>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</si>
  <si>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</si>
  <si>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</si>
  <si>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</si>
  <si>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</si>
  <si>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</si>
  <si>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</si>
  <si>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</si>
  <si>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</si>
  <si>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</si>
  <si>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</si>
  <si>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</si>
  <si>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</si>
  <si>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</si>
  <si>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</si>
  <si>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</si>
  <si>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</si>
  <si>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</si>
  <si>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</si>
  <si>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</si>
  <si>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</si>
  <si>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</si>
  <si>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</si>
  <si>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</si>
  <si>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</si>
  <si>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</si>
  <si>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</si>
  <si>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</si>
  <si>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</si>
  <si>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</si>
  <si>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</si>
  <si>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</si>
  <si>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</si>
  <si>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</si>
  <si>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</si>
  <si>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</si>
  <si>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</si>
  <si>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</si>
  <si>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</si>
  <si>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</si>
  <si>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</si>
  <si>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</si>
  <si>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</si>
  <si>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</si>
  <si>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</si>
  <si>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</si>
  <si>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</si>
  <si>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</si>
  <si>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</si>
  <si>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</si>
  <si>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</si>
  <si>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</si>
  <si>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</si>
  <si>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</si>
  <si>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</si>
  <si>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</si>
  <si>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</si>
  <si>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</si>
  <si>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</si>
  <si>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</si>
  <si>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</si>
  <si>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</si>
  <si>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</si>
  <si>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</si>
  <si>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</si>
  <si>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</si>
  <si>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</si>
  <si>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</si>
  <si>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</si>
  <si>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</si>
  <si>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</si>
  <si>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</si>
  <si>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</si>
  <si>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</si>
  <si>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</si>
  <si>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</si>
  <si>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</si>
  <si>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</si>
  <si>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</si>
  <si>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</si>
  <si>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</si>
  <si>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</si>
  <si>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</si>
  <si>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</si>
  <si>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</si>
  <si>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</si>
  <si>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</si>
  <si>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</si>
  <si>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</si>
  <si>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</si>
  <si>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</si>
  <si>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</si>
  <si>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</si>
  <si>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</si>
  <si>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</si>
  <si>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</si>
  <si>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</si>
  <si>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</si>
  <si>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</si>
  <si>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</si>
  <si>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</si>
  <si>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</si>
  <si>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</si>
  <si>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</si>
  <si>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</si>
  <si>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</si>
  <si>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</si>
  <si>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</si>
  <si>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</si>
  <si>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</si>
  <si>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</si>
  <si>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</si>
  <si>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</si>
  <si>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</si>
  <si>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</si>
  <si>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</si>
  <si>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</si>
  <si>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</si>
  <si>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</si>
  <si>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</si>
  <si>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</si>
  <si>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</si>
  <si>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</si>
  <si>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</si>
  <si>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</si>
  <si>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</si>
  <si>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</si>
  <si>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</si>
  <si>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</si>
  <si>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</si>
  <si>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</si>
  <si>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</si>
  <si>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</si>
  <si>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</si>
  <si>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</si>
  <si>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</si>
  <si>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</si>
  <si>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</si>
  <si>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</si>
  <si>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</si>
  <si>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</si>
  <si>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</si>
  <si>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</si>
  <si>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</si>
  <si>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</si>
  <si>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</si>
  <si>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</si>
  <si>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</si>
  <si>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</si>
  <si>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</si>
  <si>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</si>
  <si>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</si>
  <si>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</si>
  <si>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</si>
  <si>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</si>
  <si>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</si>
  <si>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</si>
  <si>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</si>
  <si>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</si>
  <si>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</si>
  <si>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</si>
  <si>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</si>
  <si>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</si>
  <si>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</si>
  <si>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</si>
  <si>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</si>
  <si>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</si>
  <si>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</si>
  <si>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</si>
  <si>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</si>
  <si>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</si>
  <si>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</si>
  <si>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</si>
  <si>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</si>
  <si>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</si>
  <si>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</si>
  <si>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</si>
  <si>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</si>
  <si>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</si>
  <si>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</si>
  <si>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</si>
  <si>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</si>
  <si>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</si>
  <si>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</si>
  <si>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</si>
  <si>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</si>
  <si>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</si>
  <si>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</si>
  <si>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</si>
  <si>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</si>
  <si>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</si>
  <si>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</si>
  <si>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</si>
  <si>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</si>
  <si>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</si>
  <si>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</si>
  <si>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</si>
  <si>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</si>
  <si>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</si>
  <si>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</si>
  <si>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</si>
  <si>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</si>
  <si>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</si>
  <si>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</si>
  <si>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</si>
  <si>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</si>
  <si>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</si>
  <si>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</si>
  <si>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</si>
  <si>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</si>
  <si>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</si>
  <si>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</si>
  <si>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</si>
  <si>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</si>
  <si>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</si>
  <si>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</si>
  <si>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</si>
  <si>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</si>
  <si>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</si>
  <si>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</si>
  <si>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</si>
  <si>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</si>
  <si>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</si>
  <si>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</si>
  <si>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</si>
  <si>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</si>
  <si>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</si>
  <si>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</si>
  <si>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</si>
  <si>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</si>
  <si>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</si>
  <si>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</si>
  <si>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</si>
  <si>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</si>
  <si>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</si>
  <si>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</si>
  <si>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</si>
  <si>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</si>
  <si>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</si>
  <si>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</si>
  <si>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</si>
  <si>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</si>
  <si>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</si>
  <si>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</si>
  <si>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</si>
  <si>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</si>
  <si>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</si>
  <si>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</si>
  <si>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</si>
  <si>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</si>
  <si>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</si>
  <si>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</si>
  <si>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</si>
  <si>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</si>
  <si>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</si>
  <si>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</si>
  <si>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</si>
  <si>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</si>
  <si>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</si>
  <si>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</si>
  <si>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</si>
  <si>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</si>
  <si>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</si>
  <si>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</si>
  <si>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</si>
  <si>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</si>
  <si>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</si>
  <si>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</si>
  <si>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</si>
  <si>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</si>
  <si>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</si>
  <si>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</si>
  <si>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</si>
  <si>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</si>
  <si>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</si>
  <si>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</si>
  <si>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</si>
  <si>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</si>
  <si>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</si>
  <si>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</si>
  <si>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</si>
  <si>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</si>
  <si>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</si>
  <si>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</si>
  <si>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</si>
  <si>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</si>
  <si>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</si>
  <si>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</si>
  <si>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</si>
  <si>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</si>
  <si>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</si>
  <si>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</si>
  <si>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</si>
  <si>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</si>
  <si>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</si>
  <si>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</si>
  <si>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</si>
  <si>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</si>
  <si>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</si>
  <si>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</si>
  <si>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</si>
  <si>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</si>
  <si>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</si>
  <si>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</si>
  <si>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</si>
  <si>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</si>
  <si>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</si>
  <si>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</si>
  <si>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</si>
  <si>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</si>
  <si>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</si>
  <si>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</si>
  <si>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</si>
  <si>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</si>
  <si>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</si>
  <si>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</si>
  <si>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</si>
  <si>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</si>
  <si>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</si>
  <si>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</si>
  <si>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</si>
  <si>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</si>
  <si>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</si>
  <si>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</si>
  <si>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</si>
  <si>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</si>
  <si>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</si>
  <si>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</si>
  <si>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</si>
  <si>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</si>
  <si>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</si>
  <si>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</si>
  <si>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</si>
  <si>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</si>
  <si>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</si>
  <si>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</si>
  <si>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</si>
  <si>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</si>
  <si>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</si>
  <si>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</si>
  <si>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</si>
  <si>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</si>
  <si>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</si>
  <si>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</si>
  <si>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</si>
  <si>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</si>
  <si>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</si>
  <si>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</si>
  <si>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</si>
  <si>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</si>
  <si>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</si>
  <si>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</si>
  <si>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</si>
  <si>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</si>
  <si>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</si>
  <si>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</si>
  <si>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</si>
  <si>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</si>
  <si>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</si>
  <si>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</si>
  <si>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</si>
  <si>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</si>
  <si>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</si>
  <si>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</si>
  <si>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</si>
  <si>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</si>
  <si>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</si>
  <si>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</si>
  <si>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</si>
  <si>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</si>
  <si>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</si>
  <si>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</si>
  <si>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</si>
  <si>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</si>
  <si>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</si>
  <si>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</si>
  <si>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</si>
  <si>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</si>
  <si>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</si>
  <si>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</si>
  <si>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</si>
  <si>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</si>
  <si>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</si>
  <si>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</si>
  <si>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</si>
  <si>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</si>
  <si>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</si>
  <si>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</si>
  <si>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</si>
  <si>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</si>
  <si>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</si>
  <si>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</si>
  <si>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</si>
  <si>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</si>
  <si>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</si>
  <si>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</si>
  <si>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</si>
  <si>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</si>
  <si>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</si>
  <si>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</si>
  <si>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</si>
  <si>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</si>
  <si>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</si>
  <si>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</si>
  <si>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</si>
  <si>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</si>
  <si>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</si>
  <si>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</si>
  <si>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</si>
  <si>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</si>
  <si>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</si>
  <si>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</si>
  <si>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</si>
  <si>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</si>
  <si>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</si>
  <si>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</si>
  <si>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</si>
  <si>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</si>
  <si>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</si>
  <si>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</si>
  <si>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</si>
  <si>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</si>
  <si>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</si>
  <si>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</si>
  <si>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</si>
  <si>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</si>
  <si>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</si>
  <si>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</si>
  <si>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</si>
  <si>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</si>
  <si>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</si>
  <si>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</si>
  <si>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</si>
  <si>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</si>
  <si>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</si>
  <si>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</si>
  <si>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</si>
  <si>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</si>
  <si>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</si>
  <si>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</si>
  <si>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</si>
  <si>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</si>
  <si>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</si>
  <si>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</si>
  <si>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</si>
  <si>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</si>
  <si>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</si>
  <si>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</si>
  <si>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</si>
  <si>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</si>
  <si>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</si>
  <si>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</si>
  <si>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</si>
  <si>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</si>
  <si>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</si>
  <si>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</si>
  <si>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</si>
  <si>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</si>
  <si>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</si>
  <si>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</si>
  <si>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</si>
  <si>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</si>
  <si>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</si>
  <si>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</si>
  <si>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</si>
  <si>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</si>
  <si>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</si>
  <si>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</si>
  <si>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</si>
  <si>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</si>
  <si>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</si>
  <si>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</si>
  <si>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</si>
  <si>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</si>
  <si>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</si>
  <si>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</si>
  <si>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</si>
  <si>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</si>
  <si>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</si>
  <si>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</si>
  <si>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</si>
  <si>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</si>
  <si>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</si>
  <si>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</si>
  <si>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</si>
  <si>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</si>
  <si>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</si>
  <si>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</si>
  <si>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</si>
  <si>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</si>
  <si>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</si>
  <si>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</si>
  <si>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</si>
  <si>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</si>
  <si>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</si>
  <si>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</si>
  <si>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</si>
  <si>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</si>
  <si>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</si>
  <si>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</si>
  <si>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</si>
  <si>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</si>
  <si>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</si>
  <si>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</si>
  <si>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</si>
  <si>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</si>
  <si>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</si>
  <si>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</si>
  <si>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</si>
  <si>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</si>
  <si>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</si>
  <si>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</si>
  <si>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</si>
  <si>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</si>
  <si>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</si>
  <si>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</si>
  <si>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</si>
  <si>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</si>
  <si>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</si>
  <si>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</si>
  <si>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</si>
  <si>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</si>
  <si>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</si>
  <si>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</si>
  <si>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</si>
  <si>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</si>
  <si>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</si>
  <si>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</si>
  <si>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</si>
  <si>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</si>
  <si>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</si>
  <si>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</si>
  <si>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</si>
  <si>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</si>
  <si>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</si>
  <si>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</si>
  <si>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</si>
  <si>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</si>
  <si>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</si>
  <si>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</si>
  <si>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</si>
  <si>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</si>
  <si>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</si>
  <si>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</si>
  <si>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</si>
  <si>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</si>
  <si>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</si>
  <si>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</si>
  <si>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</si>
  <si>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</si>
  <si>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</si>
  <si>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</si>
  <si>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</si>
  <si>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</si>
  <si>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</si>
  <si>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</si>
  <si>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</si>
  <si>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</si>
  <si>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</si>
  <si>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</si>
  <si>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</si>
  <si>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</si>
  <si>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</si>
  <si>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</si>
  <si>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</si>
  <si>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</si>
  <si>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</si>
  <si>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</si>
  <si>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</si>
  <si>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</si>
  <si>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</si>
  <si>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</si>
  <si>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</si>
  <si>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</si>
  <si>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</si>
  <si>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</si>
  <si>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</si>
  <si>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</si>
  <si>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</si>
  <si>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</si>
  <si>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</si>
  <si>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</si>
  <si>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</si>
  <si>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</si>
  <si>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</si>
  <si>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</si>
  <si>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</si>
  <si>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</si>
  <si>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</si>
  <si>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</si>
  <si>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</si>
  <si>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</si>
  <si>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</si>
  <si>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</si>
  <si>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</si>
  <si>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</si>
  <si>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</si>
  <si>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</si>
  <si>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</si>
  <si>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</si>
  <si>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</si>
  <si>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</si>
  <si>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</si>
  <si>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</si>
  <si>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</si>
  <si>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</si>
  <si>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</si>
  <si>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</si>
  <si>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</si>
  <si>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</si>
  <si>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</si>
  <si>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</si>
  <si>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</si>
  <si>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</si>
  <si>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</si>
  <si>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</si>
  <si>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</si>
  <si>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</si>
  <si>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</si>
  <si>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</si>
  <si>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</si>
  <si>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</si>
  <si>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</si>
  <si>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</si>
  <si>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</si>
  <si>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</si>
  <si>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</si>
  <si>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</si>
  <si>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</si>
  <si>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</si>
  <si>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</si>
  <si>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</si>
  <si>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</si>
  <si>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</si>
  <si>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</si>
  <si>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</si>
  <si>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</si>
  <si>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</si>
  <si>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</si>
  <si>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</si>
  <si>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</si>
  <si>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</si>
  <si>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</si>
  <si>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</si>
  <si>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</si>
  <si>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</si>
  <si>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</si>
  <si>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</si>
  <si>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</si>
  <si>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</si>
  <si>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</si>
  <si>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</si>
  <si>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</si>
  <si>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</si>
  <si>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</si>
  <si>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</si>
  <si>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</si>
  <si>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</si>
  <si>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</si>
  <si>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</si>
  <si>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</si>
  <si>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</si>
  <si>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</si>
  <si>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</si>
  <si>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</si>
  <si>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</si>
  <si>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</si>
  <si>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</si>
  <si>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</si>
  <si>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</si>
  <si>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</si>
  <si>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</si>
  <si>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</si>
  <si>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</si>
  <si>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</si>
  <si>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</si>
  <si>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</si>
  <si>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</si>
  <si>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</si>
  <si>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</si>
  <si>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</si>
  <si>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</si>
  <si>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</si>
  <si>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</si>
  <si>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</si>
  <si>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</si>
  <si>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</si>
  <si>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</si>
  <si>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</si>
  <si>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</si>
  <si>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</si>
  <si>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</si>
  <si>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</si>
  <si>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</si>
  <si>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</si>
  <si>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</si>
  <si>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</si>
  <si>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</si>
  <si>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</si>
  <si>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</si>
  <si>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</si>
  <si>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</si>
  <si>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</si>
  <si>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</si>
  <si>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</si>
  <si>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</si>
  <si>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</si>
  <si>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</si>
  <si>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</si>
  <si>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</si>
  <si>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</si>
  <si>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</si>
  <si>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</si>
  <si>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</si>
  <si>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</si>
  <si>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</si>
  <si>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</si>
  <si>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</si>
  <si>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</si>
  <si>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</si>
  <si>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</si>
  <si>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</si>
  <si>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</si>
  <si>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</si>
  <si>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</si>
  <si>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</si>
  <si>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</si>
  <si>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</si>
  <si>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</si>
  <si>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</si>
  <si>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</si>
  <si>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</si>
  <si>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</si>
  <si>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</si>
  <si>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</si>
  <si>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</si>
  <si>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</si>
  <si>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</si>
  <si>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</si>
  <si>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</si>
  <si>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</si>
  <si>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</si>
  <si>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</si>
  <si>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</si>
  <si>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</si>
  <si>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</si>
  <si>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</si>
  <si>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</si>
  <si>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</si>
  <si>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</si>
  <si>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</si>
  <si>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</si>
  <si>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</si>
  <si>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</si>
  <si>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</si>
  <si>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</si>
  <si>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</si>
  <si>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</si>
  <si>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</si>
  <si>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</si>
  <si>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</si>
  <si>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</si>
  <si>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</si>
  <si>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</si>
  <si>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</si>
  <si>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</si>
  <si>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</si>
  <si>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</si>
  <si>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</si>
  <si>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</si>
  <si>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</si>
  <si>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</si>
  <si>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</si>
  <si>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</si>
  <si>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</si>
  <si>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</si>
  <si>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</si>
  <si>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</si>
  <si>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</si>
  <si>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</si>
  <si>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</si>
  <si>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</si>
  <si>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</si>
  <si>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</si>
  <si>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</si>
  <si>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</si>
  <si>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</si>
  <si>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</si>
  <si>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</si>
  <si>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</si>
  <si>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</si>
  <si>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</si>
  <si>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</si>
  <si>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</si>
  <si>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</si>
  <si>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</si>
  <si>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</si>
  <si>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</si>
  <si>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</si>
  <si>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</si>
  <si>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</si>
  <si>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</si>
  <si>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</si>
  <si>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</si>
  <si>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</si>
  <si>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</si>
  <si>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</si>
  <si>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</si>
  <si>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</si>
  <si>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</si>
  <si>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</si>
  <si>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</si>
  <si>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</si>
  <si>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</si>
  <si>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</si>
  <si>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</si>
  <si>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</si>
  <si>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</si>
  <si>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</si>
  <si>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</si>
  <si>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</si>
  <si>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</si>
  <si>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</si>
  <si>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</si>
  <si>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</si>
  <si>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</si>
  <si>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</si>
  <si>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</si>
  <si>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</si>
  <si>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</si>
  <si>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</si>
  <si>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</si>
  <si>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</si>
  <si>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</si>
  <si>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</si>
  <si>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</si>
  <si>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</si>
  <si>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</si>
  <si>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</si>
  <si>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</si>
  <si>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</si>
  <si>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</si>
  <si>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</si>
  <si>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</si>
  <si>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</si>
  <si>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</si>
  <si>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</si>
  <si>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</si>
  <si>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</si>
  <si>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</si>
  <si>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</si>
  <si>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</si>
  <si>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</si>
  <si>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</si>
  <si>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</si>
  <si>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</si>
  <si>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</si>
  <si>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</si>
  <si>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</si>
  <si>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</si>
  <si>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</si>
  <si>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</si>
  <si>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</si>
  <si>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</si>
  <si>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</si>
  <si>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</si>
  <si>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</si>
  <si>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</si>
  <si>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</si>
  <si>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</si>
  <si>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</si>
  <si>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</si>
  <si>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</si>
  <si>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</si>
  <si>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</si>
  <si>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</si>
  <si>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</si>
  <si>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</si>
  <si>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</si>
  <si>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</si>
  <si>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</si>
  <si>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</si>
  <si>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</si>
  <si>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</si>
  <si>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</si>
  <si>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</si>
  <si>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</si>
  <si>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</si>
  <si>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</si>
  <si>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</si>
  <si>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</si>
  <si>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</si>
  <si>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</si>
  <si>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</si>
  <si>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</si>
  <si>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</si>
  <si>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</si>
  <si>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</si>
  <si>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</si>
  <si>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</si>
  <si>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</si>
  <si>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</si>
  <si>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</si>
  <si>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</si>
  <si>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</si>
  <si>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</si>
  <si>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</si>
  <si>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</si>
  <si>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</si>
  <si>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</si>
  <si>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</si>
  <si>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</si>
  <si>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</si>
  <si>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</si>
  <si>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</si>
  <si>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</si>
  <si>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</si>
  <si>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</si>
  <si>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</si>
  <si>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</si>
  <si>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</si>
  <si>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</si>
  <si>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</si>
  <si>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</si>
  <si>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</si>
  <si>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</si>
  <si>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</si>
  <si>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</si>
  <si>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</si>
  <si>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</si>
  <si>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</si>
  <si>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</si>
  <si>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</si>
  <si>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</si>
  <si>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</si>
  <si>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</si>
  <si>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</si>
  <si>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</si>
  <si>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</si>
  <si>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</si>
  <si>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</si>
  <si>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</si>
  <si>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</si>
  <si>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</si>
  <si>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</si>
  <si>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</si>
  <si>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</si>
  <si>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</si>
  <si>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</si>
  <si>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</si>
  <si>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</si>
  <si>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</si>
  <si>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</si>
  <si>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</si>
  <si>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</si>
  <si>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</si>
  <si>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</si>
  <si>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</si>
  <si>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</si>
  <si>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</si>
  <si>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</si>
  <si>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</si>
  <si>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</si>
  <si>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</si>
  <si>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</si>
  <si>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</si>
  <si>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</si>
  <si>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</si>
  <si>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</si>
  <si>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</si>
  <si>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</si>
  <si>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</si>
  <si>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</si>
  <si>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</si>
  <si>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</si>
  <si>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</si>
  <si>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</si>
  <si>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</si>
  <si>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</si>
  <si>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</si>
  <si>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</si>
  <si>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</si>
  <si>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</si>
  <si>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</si>
  <si>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</si>
  <si>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</si>
  <si>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</si>
  <si>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</si>
  <si>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</si>
  <si>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</si>
  <si>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</si>
  <si>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</si>
  <si>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</si>
  <si>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</si>
  <si>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</si>
  <si>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</si>
  <si>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</si>
  <si>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</si>
  <si>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</si>
  <si>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</si>
  <si>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</si>
  <si>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</si>
  <si>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</si>
  <si>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</si>
  <si>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</si>
  <si>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</si>
  <si>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</si>
  <si>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</si>
  <si>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</si>
  <si>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</si>
  <si>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</si>
  <si>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</si>
  <si>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</si>
  <si>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</si>
  <si>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</si>
  <si>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</si>
  <si>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</si>
  <si>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</si>
  <si>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</si>
  <si>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</si>
  <si>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</si>
  <si>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</si>
  <si>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</si>
  <si>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</si>
  <si>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</si>
  <si>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</si>
  <si>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</si>
  <si>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</si>
  <si>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</si>
  <si>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</si>
  <si>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</si>
  <si>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</si>
  <si>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</si>
  <si>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</si>
  <si>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</si>
  <si>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</si>
  <si>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</si>
  <si>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</si>
  <si>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</si>
  <si>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</si>
  <si>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</si>
  <si>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</si>
  <si>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</si>
  <si>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</si>
  <si>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</si>
  <si>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</si>
  <si>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</si>
  <si>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</si>
  <si>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</si>
  <si>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</si>
  <si>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</si>
  <si>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</si>
  <si>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</si>
  <si>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</si>
  <si>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</si>
  <si>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</si>
  <si>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</si>
  <si>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</si>
  <si>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</si>
  <si>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</si>
  <si>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</si>
  <si>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</si>
  <si>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</si>
  <si>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</si>
  <si>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</si>
  <si>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</si>
  <si>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</si>
  <si>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</si>
  <si>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</si>
  <si>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</si>
  <si>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</si>
  <si>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</si>
  <si>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</si>
  <si>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</si>
  <si>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</si>
  <si>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</si>
  <si>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</si>
  <si>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</si>
  <si>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</si>
  <si>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</si>
  <si>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</si>
  <si>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</si>
  <si>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</si>
  <si>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</si>
  <si>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</si>
  <si>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</si>
  <si>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</si>
  <si>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</si>
  <si>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</si>
  <si>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</si>
  <si>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</si>
  <si>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</si>
  <si>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</si>
  <si>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</si>
  <si>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</si>
  <si>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</si>
  <si>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</si>
  <si>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</si>
  <si>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</si>
  <si>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</si>
  <si>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</si>
  <si>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</si>
  <si>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</si>
  <si>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</si>
  <si>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</si>
  <si>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</si>
  <si>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</si>
  <si>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</si>
  <si>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</si>
  <si>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</si>
  <si>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</si>
  <si>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</si>
  <si>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</si>
  <si>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</si>
  <si>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</si>
  <si>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</si>
  <si>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</si>
  <si>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</si>
  <si>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</si>
  <si>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</si>
  <si>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</si>
  <si>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</si>
  <si>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</si>
  <si>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</si>
  <si>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</si>
  <si>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</si>
  <si>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</si>
  <si>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</si>
  <si>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</si>
  <si>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</si>
  <si>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</si>
  <si>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</si>
  <si>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</si>
  <si>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</si>
  <si>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</si>
  <si>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</si>
  <si>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</si>
  <si>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</si>
  <si>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</si>
  <si>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</si>
  <si>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</si>
  <si>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</si>
  <si>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</si>
  <si>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</si>
  <si>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</si>
  <si>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</si>
  <si>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</si>
  <si>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</si>
  <si>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</si>
  <si>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</si>
  <si>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</si>
  <si>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</si>
  <si>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</si>
  <si>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</si>
  <si>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</si>
  <si>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</si>
  <si>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</si>
  <si>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</si>
  <si>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</si>
  <si>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</si>
  <si>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</si>
  <si>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</si>
  <si>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</si>
  <si>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</si>
  <si>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</si>
  <si>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</si>
  <si>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</si>
  <si>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</si>
  <si>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</si>
  <si>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</si>
  <si>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</si>
  <si>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</si>
  <si>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</si>
  <si>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</si>
  <si>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</si>
  <si>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</si>
  <si>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</si>
  <si>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</si>
  <si>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</si>
  <si>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</si>
  <si>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</si>
  <si>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</si>
  <si>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</si>
  <si>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</si>
  <si>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</si>
  <si>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</si>
  <si>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</si>
  <si>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</si>
  <si>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</si>
  <si>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</si>
  <si>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</si>
  <si>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</si>
  <si>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</si>
  <si>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</si>
  <si>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</si>
  <si>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</si>
  <si>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</si>
  <si>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</si>
  <si>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</si>
  <si>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</si>
  <si>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</si>
  <si>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</si>
  <si>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</si>
  <si>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</si>
  <si>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</si>
  <si>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</si>
  <si>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</si>
  <si>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</si>
  <si>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</si>
  <si>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</si>
  <si>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</si>
  <si>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</si>
  <si>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</si>
  <si>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</si>
  <si>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</si>
  <si>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</si>
  <si>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</si>
  <si>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</si>
  <si>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</si>
  <si>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</si>
  <si>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</si>
  <si>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</si>
  <si>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</si>
  <si>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</si>
  <si>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</si>
  <si>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</si>
  <si>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</si>
  <si>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</si>
  <si>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</si>
  <si>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</si>
  <si>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</si>
  <si>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</si>
  <si>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</si>
  <si>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</si>
  <si>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</si>
  <si>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</si>
  <si>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</si>
  <si>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</si>
  <si>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</si>
  <si>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</si>
  <si>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</si>
  <si>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</si>
  <si>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</si>
  <si>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</si>
  <si>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</si>
  <si>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</si>
  <si>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</si>
  <si>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</si>
  <si>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</si>
  <si>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</si>
  <si>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</si>
  <si>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</si>
  <si>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</si>
  <si>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</si>
  <si>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</si>
  <si>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</si>
  <si>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</si>
  <si>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</si>
  <si>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</si>
  <si>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</si>
  <si>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</si>
  <si>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</si>
  <si>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</si>
  <si>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</si>
  <si>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</si>
  <si>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</si>
  <si>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</si>
  <si>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</si>
  <si>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</si>
  <si>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</si>
  <si>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</si>
  <si>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</si>
  <si>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</si>
  <si>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</si>
  <si>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</si>
  <si>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</si>
  <si>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</si>
  <si>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</si>
  <si>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</si>
  <si>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</si>
  <si>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</si>
  <si>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</si>
  <si>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</si>
  <si>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</si>
  <si>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</si>
  <si>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</si>
  <si>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</si>
  <si>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</si>
  <si>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</si>
  <si>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</si>
  <si>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</si>
  <si>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</si>
  <si>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</si>
  <si>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</si>
  <si>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</si>
  <si>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</si>
  <si>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</si>
  <si>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</si>
  <si>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</si>
  <si>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</si>
  <si>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</si>
  <si>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</si>
  <si>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</si>
  <si>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</si>
  <si>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</si>
  <si>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</si>
  <si>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</si>
  <si>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</si>
  <si>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</si>
  <si>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</si>
  <si>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</si>
  <si>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</si>
  <si>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</si>
  <si>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</si>
  <si>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</si>
  <si>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</si>
  <si>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</si>
  <si>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</si>
  <si>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</si>
  <si>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</si>
  <si>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</si>
  <si>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</si>
  <si>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</si>
  <si>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</si>
  <si>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</si>
  <si>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</si>
  <si>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</si>
  <si>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</si>
  <si>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</si>
  <si>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</si>
  <si>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</si>
  <si>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</si>
  <si>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</si>
  <si>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</si>
  <si>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</si>
  <si>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</si>
  <si>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</si>
  <si>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</si>
  <si>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</si>
  <si>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</si>
  <si>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</si>
  <si>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</si>
  <si>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</si>
  <si>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</si>
  <si>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</si>
  <si>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</si>
  <si>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</si>
  <si>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</si>
  <si>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</si>
  <si>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</si>
  <si>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</si>
  <si>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</si>
  <si>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</si>
  <si>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</si>
  <si>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</si>
  <si>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</si>
  <si>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</si>
  <si>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</si>
  <si>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</si>
  <si>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</si>
  <si>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</si>
  <si>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</si>
  <si>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</si>
  <si>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</si>
  <si>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</si>
  <si>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</si>
  <si>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</si>
  <si>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</si>
  <si>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</si>
  <si>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</si>
  <si>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</si>
  <si>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</si>
  <si>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</si>
  <si>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</si>
  <si>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</si>
  <si>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</si>
  <si>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</si>
  <si>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</si>
  <si>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</si>
  <si>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</si>
  <si>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</si>
  <si>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</si>
  <si>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</si>
  <si>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</si>
  <si>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</si>
  <si>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</si>
  <si>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</si>
  <si>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</si>
  <si>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</si>
  <si>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</si>
  <si>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</si>
  <si>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</si>
  <si>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</si>
  <si>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</si>
  <si>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</si>
  <si>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</si>
  <si>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</si>
  <si>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</si>
  <si>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</si>
  <si>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</si>
  <si>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</si>
  <si>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</si>
  <si>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</si>
  <si>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</si>
  <si>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</si>
  <si>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</si>
  <si>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</si>
  <si>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</si>
  <si>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</si>
  <si>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</si>
  <si>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</si>
  <si>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</si>
  <si>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</si>
  <si>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</si>
  <si>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</si>
  <si>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</si>
  <si>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</si>
  <si>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</si>
  <si>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</si>
  <si>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</si>
  <si>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</si>
  <si>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</si>
  <si>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</si>
  <si>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</si>
  <si>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</si>
  <si>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</si>
  <si>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</si>
  <si>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</si>
  <si>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</si>
  <si>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</si>
  <si>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</si>
  <si>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</si>
  <si>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</si>
  <si>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</si>
  <si>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</si>
  <si>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</si>
  <si>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</si>
  <si>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</si>
  <si>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</si>
  <si>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</si>
  <si>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</si>
  <si>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</si>
  <si>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</si>
  <si>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</si>
  <si>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</si>
  <si>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</si>
  <si>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</si>
  <si>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</si>
  <si>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</si>
  <si>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</si>
  <si>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</si>
  <si>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</si>
  <si>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</si>
  <si>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</si>
  <si>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</si>
  <si>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</si>
  <si>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</si>
  <si>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</si>
  <si>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</si>
  <si>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</si>
  <si>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</si>
  <si>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</si>
  <si>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</si>
  <si>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</si>
  <si>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</si>
  <si>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</si>
  <si>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</si>
  <si>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</si>
  <si>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</si>
  <si>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</si>
  <si>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</si>
  <si>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</si>
  <si>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</si>
  <si>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</si>
  <si>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</si>
  <si>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</si>
  <si>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</si>
  <si>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</si>
  <si>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</si>
  <si>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</si>
  <si>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</si>
  <si>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</si>
  <si>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</si>
  <si>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</si>
  <si>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</si>
  <si>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</si>
  <si>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</si>
  <si>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</si>
  <si>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</si>
  <si>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</si>
  <si>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</si>
  <si>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</si>
  <si>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</si>
  <si>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</si>
  <si>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</si>
  <si>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</si>
  <si>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</si>
  <si>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</si>
  <si>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</si>
  <si>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</si>
  <si>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</si>
  <si>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</si>
  <si>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</si>
  <si>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</si>
  <si>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</si>
  <si>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</si>
  <si>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</si>
  <si>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</si>
  <si>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</si>
  <si>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</si>
  <si>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</si>
  <si>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</si>
  <si>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</si>
  <si>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</si>
  <si>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</si>
  <si>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</si>
  <si>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</si>
  <si>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</si>
  <si>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</si>
  <si>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</si>
  <si>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</si>
  <si>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</si>
  <si>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</si>
  <si>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</si>
  <si>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</si>
  <si>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</si>
  <si>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</si>
  <si>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</si>
  <si>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</si>
  <si>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</si>
  <si>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</si>
  <si>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</si>
  <si>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</si>
  <si>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</si>
  <si>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</si>
  <si>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</si>
  <si>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</si>
  <si>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</si>
  <si>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</si>
  <si>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</si>
  <si>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</si>
  <si>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</si>
  <si>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</si>
  <si>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</si>
  <si>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</si>
  <si>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</si>
  <si>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</si>
  <si>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</si>
  <si>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</si>
  <si>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</si>
  <si>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</si>
  <si>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</si>
  <si>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</si>
  <si>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</si>
  <si>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</si>
  <si>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</si>
  <si>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</si>
  <si>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</si>
  <si>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</si>
  <si>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</si>
  <si>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</si>
  <si>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</si>
  <si>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</si>
  <si>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</si>
  <si>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</si>
  <si>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</si>
  <si>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</si>
  <si>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</si>
  <si>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</si>
  <si>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</si>
  <si>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</si>
  <si>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</si>
  <si>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</si>
  <si>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</si>
  <si>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</si>
  <si>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</si>
  <si>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</si>
  <si>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</si>
  <si>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</si>
  <si>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</si>
  <si>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</si>
  <si>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</si>
  <si>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</si>
  <si>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</si>
  <si>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</si>
  <si>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</si>
  <si>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</si>
  <si>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</si>
  <si>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</si>
  <si>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</si>
  <si>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</si>
  <si>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</si>
  <si>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</si>
  <si>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</si>
  <si>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</si>
  <si>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</si>
  <si>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</si>
  <si>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</si>
  <si>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</si>
  <si>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</si>
  <si>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</si>
  <si>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</si>
  <si>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</si>
  <si>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</si>
  <si>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</si>
  <si>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</si>
  <si>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</si>
  <si>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</si>
  <si>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</si>
  <si>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</si>
  <si>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</si>
  <si>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</si>
  <si>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</si>
  <si>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</si>
  <si>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</si>
  <si>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</si>
  <si>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</si>
  <si>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</si>
  <si>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</si>
  <si>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</si>
  <si>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</si>
  <si>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</si>
  <si>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</si>
  <si>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</si>
  <si>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</si>
  <si>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</si>
  <si>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</si>
  <si>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</si>
  <si>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</si>
  <si>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</si>
  <si>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</si>
  <si>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</si>
  <si>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</si>
  <si>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</si>
  <si>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</si>
  <si>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</si>
  <si>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</si>
  <si>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</si>
  <si>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</si>
  <si>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</si>
  <si>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</si>
  <si>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</si>
  <si>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</si>
  <si>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</si>
  <si>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</si>
  <si>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</si>
  <si>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</si>
  <si>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</si>
  <si>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</si>
  <si>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</si>
  <si>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</si>
  <si>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</si>
  <si>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</si>
  <si>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</si>
  <si>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</si>
  <si>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</si>
  <si>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</si>
  <si>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</si>
  <si>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</si>
  <si>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</si>
  <si>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</si>
  <si>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</si>
  <si>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</si>
  <si>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</si>
  <si>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</si>
  <si>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</si>
  <si>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</si>
  <si>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</si>
  <si>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</si>
  <si>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</si>
  <si>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</si>
  <si>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</si>
  <si>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</si>
  <si>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</si>
  <si>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</si>
  <si>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</si>
  <si>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</si>
  <si>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</si>
  <si>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</si>
  <si>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</si>
  <si>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</si>
  <si>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</si>
  <si>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</si>
  <si>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</si>
  <si>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</si>
  <si>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</si>
  <si>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</si>
  <si>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</si>
  <si>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</si>
  <si>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</si>
  <si>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</si>
  <si>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</si>
  <si>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</si>
  <si>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</si>
  <si>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</si>
  <si>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</si>
  <si>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</si>
  <si>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</si>
  <si>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</si>
  <si>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</si>
  <si>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</si>
  <si>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</si>
  <si>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</si>
  <si>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</si>
  <si>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</si>
  <si>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</si>
  <si>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</si>
  <si>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</si>
  <si>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</si>
  <si>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</si>
  <si>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</si>
  <si>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</si>
  <si>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</si>
  <si>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</si>
  <si>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</si>
  <si>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</si>
  <si>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</si>
  <si>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</si>
  <si>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</si>
  <si>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</si>
  <si>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</si>
  <si>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</si>
  <si>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</si>
  <si>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</si>
  <si>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</si>
  <si>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</si>
  <si>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</si>
  <si>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</si>
  <si>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</si>
  <si>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</si>
  <si>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</si>
  <si>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</si>
  <si>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</si>
  <si>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</si>
  <si>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</si>
  <si>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</si>
  <si>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</si>
  <si>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</si>
  <si>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</si>
  <si>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</si>
  <si>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</si>
  <si>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</si>
  <si>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</si>
  <si>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</si>
  <si>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</si>
  <si>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</si>
  <si>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</si>
  <si>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</si>
  <si>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</si>
  <si>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</si>
  <si>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</si>
  <si>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</si>
  <si>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</si>
  <si>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</si>
  <si>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</si>
  <si>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</si>
  <si>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</si>
  <si>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</si>
  <si>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</si>
  <si>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</si>
  <si>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</si>
  <si>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</si>
  <si>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</si>
  <si>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</si>
  <si>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</si>
  <si>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</si>
  <si>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</si>
  <si>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</si>
  <si>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</si>
  <si>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</si>
  <si>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</si>
  <si>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</si>
  <si>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</si>
  <si>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</si>
  <si>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</si>
  <si>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</si>
  <si>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</si>
  <si>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</si>
  <si>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</si>
  <si>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</si>
  <si>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</si>
  <si>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</si>
  <si>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</si>
  <si>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</si>
  <si>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</si>
  <si>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</si>
  <si>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</si>
  <si>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</si>
  <si>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</si>
  <si>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</si>
  <si>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</si>
  <si>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</si>
  <si>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</si>
  <si>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</si>
  <si>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</si>
  <si>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</si>
  <si>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</si>
  <si>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</si>
  <si>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</si>
  <si>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</si>
  <si>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</si>
  <si>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</si>
  <si>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</si>
  <si>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</si>
  <si>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</si>
  <si>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</si>
  <si>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</si>
  <si>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</si>
  <si>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</si>
  <si>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</si>
  <si>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</si>
  <si>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</si>
  <si>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</si>
  <si>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</si>
  <si>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</si>
  <si>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</si>
  <si>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</si>
  <si>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</si>
  <si>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</si>
  <si>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</si>
  <si>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</si>
  <si>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</si>
  <si>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</si>
  <si>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</si>
  <si>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</si>
  <si>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</si>
  <si>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</si>
  <si>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</si>
  <si>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</si>
  <si>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</si>
  <si>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</si>
  <si>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</si>
  <si>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</si>
  <si>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</si>
  <si>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</si>
  <si>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</si>
  <si>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</si>
  <si>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</si>
  <si>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</si>
  <si>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</si>
  <si>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</si>
  <si>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</si>
  <si>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</si>
  <si>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</si>
  <si>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</si>
  <si>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</si>
  <si>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</si>
  <si>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</si>
  <si>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</si>
  <si>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</si>
  <si>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</si>
  <si>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</si>
  <si>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</si>
  <si>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</si>
  <si>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</si>
  <si>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</si>
  <si>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</si>
  <si>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</si>
  <si>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</si>
  <si>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</si>
  <si>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</si>
  <si>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</si>
  <si>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</si>
  <si>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</si>
  <si>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</si>
  <si>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</si>
  <si>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</si>
  <si>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</si>
  <si>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</si>
  <si>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</si>
  <si>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</si>
  <si>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</si>
  <si>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</si>
  <si>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</si>
  <si>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</si>
  <si>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</si>
  <si>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</si>
  <si>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</si>
  <si>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</si>
  <si>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</si>
  <si>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</si>
  <si>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</si>
  <si>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</si>
  <si>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</si>
  <si>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</si>
  <si>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</si>
  <si>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</si>
  <si>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</si>
  <si>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</si>
  <si>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</si>
  <si>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</si>
  <si>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</si>
  <si>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</si>
  <si>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</si>
  <si>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</si>
  <si>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</si>
  <si>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</si>
  <si>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</si>
  <si>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</si>
  <si>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</si>
  <si>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</si>
  <si>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</si>
  <si>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</si>
  <si>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</si>
  <si>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</si>
  <si>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</si>
  <si>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</si>
  <si>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</si>
  <si>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</si>
  <si>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</si>
  <si>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</si>
  <si>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</si>
  <si>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</si>
  <si>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</si>
  <si>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</si>
  <si>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</si>
  <si>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</si>
  <si>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</si>
  <si>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</si>
  <si>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</si>
  <si>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</si>
  <si>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</si>
  <si>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</si>
  <si>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</si>
  <si>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</si>
  <si>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</si>
  <si>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</si>
  <si>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</si>
  <si>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</si>
  <si>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</si>
  <si>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</si>
  <si>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</si>
  <si>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</si>
  <si>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</si>
  <si>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</si>
  <si>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</si>
  <si>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</si>
  <si>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</si>
  <si>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</si>
  <si>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</si>
  <si>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</si>
  <si>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</si>
  <si>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</si>
  <si>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</si>
  <si>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</si>
  <si>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</si>
  <si>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</si>
  <si>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</si>
  <si>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</si>
  <si>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</si>
  <si>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</si>
  <si>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</si>
  <si>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</si>
  <si>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</si>
  <si>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</si>
  <si>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</si>
  <si>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</si>
  <si>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</si>
  <si>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</si>
  <si>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</si>
  <si>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</si>
  <si>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</si>
  <si>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</si>
  <si>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</si>
  <si>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</si>
  <si>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</si>
  <si>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</si>
  <si>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</si>
  <si>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</si>
  <si>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</si>
  <si>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</si>
  <si>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</si>
  <si>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</si>
  <si>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</si>
  <si>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</si>
  <si>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</si>
  <si>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</si>
  <si>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</si>
  <si>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</si>
  <si>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</si>
  <si>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</si>
  <si>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</si>
  <si>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</si>
  <si>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</si>
  <si>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</si>
  <si>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</si>
  <si>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</si>
  <si>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</si>
  <si>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</si>
  <si>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</si>
  <si>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</si>
  <si>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</si>
  <si>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</si>
  <si>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</si>
  <si>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</si>
  <si>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</si>
  <si>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</si>
  <si>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</si>
  <si>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</si>
  <si>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</si>
  <si>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</si>
  <si>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</si>
  <si>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</si>
  <si>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</si>
  <si>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</si>
  <si>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</si>
  <si>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</si>
  <si>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</si>
  <si>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</si>
  <si>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</si>
  <si>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</si>
  <si>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</si>
  <si>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</si>
  <si>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</si>
  <si>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</si>
  <si>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</si>
  <si>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</si>
  <si>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</si>
  <si>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</si>
  <si>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</si>
  <si>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</si>
  <si>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</si>
  <si>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</si>
  <si>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</si>
  <si>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</si>
  <si>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</si>
  <si>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</si>
  <si>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</si>
  <si>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</si>
  <si>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</si>
  <si>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</si>
  <si>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</si>
  <si>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</si>
  <si>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</si>
  <si>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</si>
  <si>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</si>
  <si>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</si>
  <si>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</si>
  <si>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</si>
  <si>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</si>
  <si>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</si>
  <si>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</si>
  <si>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</si>
  <si>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</si>
  <si>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</si>
  <si>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</si>
  <si>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</si>
  <si>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</si>
  <si>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</si>
  <si>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</si>
  <si>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</si>
  <si>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</si>
  <si>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</si>
  <si>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</si>
  <si>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</si>
  <si>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</si>
  <si>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</si>
  <si>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</si>
  <si>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</si>
  <si>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</si>
  <si>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</si>
  <si>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</si>
  <si>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</si>
  <si>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</si>
  <si>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</si>
  <si>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</si>
  <si>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</si>
  <si>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</si>
  <si>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</si>
  <si>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</si>
  <si>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</si>
  <si>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</si>
  <si>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</si>
  <si>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</si>
  <si>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</si>
  <si>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</si>
  <si>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</si>
  <si>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</si>
  <si>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</si>
  <si>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</si>
  <si>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</si>
  <si>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</si>
  <si>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</si>
  <si>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</si>
  <si>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</si>
  <si>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</si>
  <si>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</si>
  <si>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</si>
  <si>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</si>
  <si>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</si>
  <si>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</si>
  <si>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</si>
  <si>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</si>
  <si>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</si>
  <si>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</si>
  <si>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</si>
  <si>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</si>
  <si>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</si>
  <si>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</si>
  <si>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</si>
  <si>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</si>
  <si>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</si>
  <si>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</si>
  <si>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</si>
  <si>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</si>
  <si>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</si>
  <si>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</si>
  <si>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</si>
  <si>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</si>
  <si>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</si>
  <si>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</si>
  <si>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</si>
  <si>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</si>
  <si>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</si>
  <si>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</si>
  <si>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</si>
  <si>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</si>
  <si>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</si>
  <si>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</si>
  <si>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</si>
  <si>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</si>
  <si>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</si>
  <si>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</si>
  <si>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</si>
  <si>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</si>
  <si>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</si>
  <si>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</si>
  <si>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</si>
  <si>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</si>
  <si>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</si>
  <si>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</si>
  <si>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</si>
  <si>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</si>
  <si>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</si>
  <si>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</si>
  <si>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</si>
  <si>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</si>
  <si>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</si>
  <si>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</si>
  <si>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</si>
  <si>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</si>
  <si>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</si>
  <si>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</si>
  <si>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</si>
  <si>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</si>
  <si>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</si>
  <si>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</si>
  <si>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</si>
  <si>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</si>
  <si>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</si>
  <si>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</si>
  <si>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</si>
  <si>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</si>
  <si>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</si>
  <si>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</si>
  <si>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</si>
  <si>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</si>
  <si>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</si>
  <si>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</si>
  <si>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</si>
  <si>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</si>
  <si>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</si>
  <si>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</si>
  <si>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</si>
  <si>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</si>
  <si>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</si>
  <si>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</si>
  <si>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</si>
  <si>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</si>
  <si>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</si>
  <si>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</si>
  <si>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</si>
  <si>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</si>
  <si>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</si>
  <si>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</si>
  <si>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</si>
  <si>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</si>
  <si>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</si>
  <si>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</si>
  <si>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</si>
  <si>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</si>
  <si>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</si>
  <si>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</si>
  <si>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</si>
  <si>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</si>
  <si>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</si>
  <si>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</si>
  <si>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</si>
  <si>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</si>
  <si>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</si>
  <si>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</si>
  <si>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</si>
  <si>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</si>
  <si>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</si>
  <si>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</si>
  <si>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</si>
  <si>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</si>
  <si>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</si>
  <si>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</si>
  <si>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</si>
  <si>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</si>
  <si>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</si>
  <si>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</si>
  <si>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</si>
  <si>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</si>
  <si>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</si>
  <si>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</si>
  <si>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</si>
  <si>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</si>
  <si>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</si>
  <si>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</si>
  <si>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</si>
  <si>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</si>
  <si>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</si>
  <si>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</si>
  <si>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</si>
  <si>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</si>
  <si>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</si>
  <si>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</si>
  <si>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</si>
  <si>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</si>
  <si>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</si>
  <si>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</si>
  <si>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</si>
  <si>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</si>
  <si>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</si>
  <si>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</si>
  <si>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</si>
  <si>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</si>
  <si>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</si>
  <si>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</si>
  <si>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</si>
  <si>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</si>
  <si>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</si>
  <si>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</si>
  <si>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</si>
  <si>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</si>
  <si>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</si>
  <si>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</si>
  <si>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</si>
  <si>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</si>
  <si>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</si>
  <si>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</si>
  <si>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</si>
  <si>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</si>
  <si>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</si>
  <si>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</si>
  <si>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</si>
  <si>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</si>
  <si>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</si>
  <si>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</si>
  <si>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</si>
  <si>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</si>
  <si>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</si>
  <si>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</si>
  <si>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</si>
  <si>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</si>
  <si>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</si>
  <si>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</si>
  <si>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</si>
  <si>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</si>
  <si>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</si>
  <si>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</si>
  <si>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</si>
  <si>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</si>
  <si>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</si>
  <si>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</si>
  <si>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</si>
  <si>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</si>
  <si>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</si>
  <si>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</si>
  <si>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</si>
  <si>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</si>
  <si>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</si>
  <si>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</si>
  <si>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</si>
  <si>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</si>
  <si>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</si>
  <si>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</si>
  <si>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</si>
  <si>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</si>
  <si>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</si>
  <si>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</si>
  <si>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</si>
  <si>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</si>
  <si>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</si>
  <si>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</si>
  <si>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</si>
  <si>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</si>
  <si>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</si>
  <si>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</si>
  <si>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</si>
  <si>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</si>
  <si>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</si>
  <si>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</si>
  <si>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</si>
  <si>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</si>
  <si>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</si>
  <si>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</si>
  <si>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</si>
  <si>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</si>
  <si>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</si>
  <si>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</si>
  <si>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</si>
  <si>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</si>
  <si>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</si>
  <si>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</si>
  <si>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</si>
  <si>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</si>
  <si>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</si>
  <si>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</si>
  <si>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</si>
  <si>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</si>
  <si>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</si>
  <si>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</si>
  <si>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</si>
  <si>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</si>
  <si>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</si>
  <si>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</si>
  <si>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</si>
  <si>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</si>
  <si>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</si>
  <si>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</si>
  <si>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</si>
  <si>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</si>
  <si>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</si>
  <si>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</si>
  <si>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</si>
  <si>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</si>
  <si>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</si>
  <si>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</si>
  <si>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</si>
  <si>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</si>
  <si>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</si>
  <si>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</si>
  <si>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</si>
  <si>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</si>
  <si>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</si>
  <si>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</si>
  <si>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</si>
  <si>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</si>
  <si>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</si>
  <si>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</si>
  <si>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</si>
  <si>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</si>
  <si>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</si>
  <si>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</si>
  <si>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</si>
  <si>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</si>
  <si>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</si>
  <si>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</si>
  <si>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</si>
  <si>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</si>
  <si>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</si>
  <si>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</si>
  <si>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</si>
  <si>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</si>
  <si>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</si>
  <si>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</si>
  <si>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</si>
  <si>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</si>
  <si>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</si>
  <si>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</si>
  <si>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</si>
  <si>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</si>
  <si>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</si>
  <si>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</si>
  <si>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</si>
  <si>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</si>
  <si>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</si>
  <si>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</si>
  <si>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</si>
  <si>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</si>
  <si>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</si>
  <si>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</si>
  <si>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</si>
  <si>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</si>
  <si>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</si>
  <si>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</si>
  <si>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</si>
  <si>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</si>
  <si>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</si>
  <si>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</si>
  <si>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</si>
  <si>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</si>
  <si>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</si>
  <si>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</si>
  <si>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</si>
  <si>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</si>
  <si>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</si>
  <si>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</si>
  <si>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</si>
  <si>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</si>
  <si>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</si>
  <si>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</si>
  <si>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</si>
  <si>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</si>
  <si>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</si>
  <si>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</si>
  <si>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</si>
  <si>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</si>
  <si>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</si>
  <si>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</si>
  <si>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</si>
  <si>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</si>
  <si>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</si>
  <si>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</si>
  <si>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</si>
  <si>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</si>
  <si>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</si>
  <si>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</si>
  <si>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</si>
  <si>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</si>
  <si>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</si>
  <si>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</si>
  <si>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</si>
  <si>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</si>
  <si>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</si>
  <si>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</si>
  <si>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</si>
  <si>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</si>
  <si>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</si>
  <si>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</si>
  <si>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</si>
  <si>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</si>
  <si>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</si>
  <si>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</si>
  <si>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</si>
  <si>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</si>
  <si>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</si>
  <si>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</si>
  <si>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</si>
  <si>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</si>
  <si>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</si>
  <si>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</si>
  <si>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</si>
  <si>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</si>
  <si>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</si>
  <si>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</si>
  <si>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</si>
  <si>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</si>
  <si>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</si>
  <si>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</si>
  <si>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</si>
  <si>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</si>
  <si>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</si>
  <si>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</si>
  <si>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</si>
  <si>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</si>
  <si>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</si>
  <si>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</si>
  <si>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</si>
  <si>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</si>
  <si>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</si>
  <si>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</si>
  <si>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</si>
  <si>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</si>
  <si>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</si>
  <si>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</si>
  <si>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</si>
  <si>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</si>
  <si>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</si>
  <si>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</si>
  <si>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</si>
  <si>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</si>
  <si>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</si>
  <si>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</si>
  <si>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</si>
  <si>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</si>
  <si>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</si>
  <si>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</si>
  <si>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</si>
  <si>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</si>
  <si>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</si>
  <si>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</si>
  <si>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</si>
  <si>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</si>
  <si>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</si>
  <si>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</si>
  <si>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</si>
  <si>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</si>
  <si>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</si>
  <si>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</si>
  <si>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</si>
  <si>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</si>
  <si>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</si>
  <si>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</si>
  <si>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</si>
  <si>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</si>
  <si>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</si>
  <si>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</si>
  <si>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</si>
  <si>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</si>
  <si>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</si>
  <si>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</si>
  <si>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</si>
  <si>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</si>
  <si>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</si>
  <si>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</si>
  <si>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</si>
  <si>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</si>
  <si>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</si>
  <si>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</si>
  <si>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</si>
  <si>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</si>
  <si>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</si>
  <si>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</si>
  <si>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</si>
  <si>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</si>
  <si>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</si>
  <si>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</si>
  <si>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</si>
  <si>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</si>
  <si>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</si>
  <si>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</si>
  <si>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</si>
  <si>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</si>
  <si>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</si>
  <si>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</si>
  <si>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</si>
  <si>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</si>
  <si>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</si>
  <si>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</si>
  <si>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</si>
  <si>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</si>
  <si>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</si>
  <si>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</si>
  <si>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</si>
  <si>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</si>
  <si>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</si>
  <si>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</si>
  <si>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</si>
  <si>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</si>
  <si>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</si>
  <si>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</si>
  <si>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</si>
  <si>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</si>
  <si>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</si>
  <si>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</si>
  <si>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</si>
  <si>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</si>
  <si>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</si>
  <si>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</si>
  <si>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</si>
  <si>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</si>
  <si>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</si>
  <si>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</si>
  <si>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</si>
  <si>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</si>
  <si>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</si>
  <si>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</si>
  <si>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</si>
  <si>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</si>
  <si>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</si>
  <si>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</si>
  <si>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</si>
  <si>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</si>
  <si>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</si>
  <si>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</si>
  <si>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</si>
  <si>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</si>
  <si>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</si>
  <si>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</si>
  <si>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</si>
  <si>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</si>
  <si>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</si>
  <si>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</si>
  <si>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</si>
  <si>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</si>
  <si>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</si>
  <si>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</si>
  <si>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</si>
  <si>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</si>
  <si>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</si>
  <si>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</si>
  <si>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</si>
  <si>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</si>
  <si>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</si>
  <si>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</si>
  <si>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</si>
  <si>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</si>
  <si>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</si>
  <si>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</si>
  <si>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</si>
  <si>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</si>
  <si>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</si>
  <si>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</si>
  <si>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</si>
  <si>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</si>
  <si>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</si>
  <si>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</si>
  <si>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</si>
  <si>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</si>
  <si>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</si>
  <si>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</si>
  <si>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</si>
  <si>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</si>
  <si>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</si>
  <si>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</si>
  <si>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</si>
  <si>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</si>
  <si>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</si>
  <si>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</si>
  <si>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</si>
  <si>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</si>
  <si>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</si>
  <si>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</si>
  <si>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</si>
  <si>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</si>
  <si>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</si>
  <si>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</si>
  <si>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</si>
  <si>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</si>
  <si>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</si>
  <si>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</si>
  <si>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</si>
  <si>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</si>
  <si>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</si>
  <si>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</si>
  <si>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</si>
  <si>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</si>
  <si>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</si>
  <si>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</si>
  <si>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</si>
  <si>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</si>
  <si>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</si>
  <si>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</si>
  <si>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</si>
  <si>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</si>
  <si>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</si>
  <si>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</si>
  <si>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</si>
  <si>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</si>
  <si>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</si>
  <si>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</si>
  <si>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</si>
  <si>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</si>
  <si>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</si>
  <si>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</si>
  <si>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</si>
  <si>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</si>
  <si>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</si>
  <si>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</si>
  <si>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</si>
  <si>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</si>
  <si>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</si>
  <si>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</si>
  <si>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</si>
  <si>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</si>
  <si>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</si>
  <si>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</si>
  <si>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</si>
  <si>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</si>
  <si>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</si>
  <si>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</si>
  <si>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</si>
  <si>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</si>
  <si>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</si>
  <si>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</si>
  <si>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</si>
  <si>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</si>
  <si>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</si>
  <si>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</si>
  <si>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</si>
  <si>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</si>
  <si>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</si>
  <si>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</si>
  <si>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</si>
  <si>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</si>
  <si>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</si>
  <si>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</si>
  <si>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</si>
  <si>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</si>
  <si>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</si>
  <si>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</si>
  <si>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</si>
  <si>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</si>
  <si>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</si>
  <si>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</si>
  <si>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</si>
  <si>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</si>
  <si>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</si>
  <si>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</si>
  <si>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</si>
  <si>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</si>
  <si>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</si>
  <si>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</si>
  <si>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</si>
  <si>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</si>
  <si>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</si>
  <si>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</si>
  <si>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</si>
  <si>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</si>
  <si>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</si>
  <si>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</si>
  <si>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</si>
  <si>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</si>
  <si>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</si>
  <si>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</si>
  <si>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</si>
  <si>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</si>
  <si>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</si>
  <si>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</si>
  <si>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</si>
  <si>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</si>
  <si>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</si>
  <si>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</si>
  <si>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</si>
  <si>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</si>
  <si>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</si>
  <si>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</si>
  <si>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</si>
  <si>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</si>
  <si>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</si>
  <si>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</si>
  <si>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</si>
  <si>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</si>
  <si>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</si>
  <si>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</si>
  <si>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</si>
  <si>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</si>
  <si>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</si>
  <si>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</si>
  <si>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</si>
  <si>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</si>
  <si>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</si>
  <si>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</si>
  <si>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</si>
  <si>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</si>
  <si>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</si>
  <si>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</si>
  <si>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</si>
  <si>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</si>
  <si>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</si>
  <si>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</si>
  <si>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</si>
  <si>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</si>
  <si>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</si>
  <si>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</si>
  <si>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</si>
  <si>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</si>
  <si>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</si>
  <si>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</si>
  <si>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</si>
  <si>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</si>
  <si>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</si>
  <si>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</si>
  <si>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</si>
  <si>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</si>
  <si>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</si>
  <si>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</si>
  <si>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</si>
  <si>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</si>
  <si>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</si>
  <si>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</si>
  <si>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</si>
  <si>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</si>
  <si>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</si>
  <si>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</si>
  <si>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</si>
  <si>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</si>
  <si>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</si>
  <si>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</si>
  <si>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</si>
  <si>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</si>
  <si>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</si>
  <si>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</si>
  <si>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</si>
  <si>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</si>
  <si>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</si>
  <si>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</si>
  <si>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</si>
  <si>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</si>
  <si>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</si>
  <si>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</si>
  <si>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</si>
  <si>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</si>
  <si>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</si>
  <si>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</si>
  <si>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</si>
  <si>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</si>
  <si>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</si>
  <si>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</si>
  <si>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</si>
  <si>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</si>
  <si>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</si>
  <si>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</si>
  <si>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</si>
  <si>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</si>
  <si>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</si>
  <si>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</si>
  <si>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</si>
  <si>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</si>
  <si>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</si>
  <si>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</si>
  <si>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</si>
  <si>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</si>
  <si>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</si>
  <si>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</si>
  <si>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</si>
  <si>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</si>
  <si>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</si>
  <si>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</si>
  <si>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</si>
  <si>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</si>
  <si>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</si>
  <si>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</si>
  <si>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</si>
  <si>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</si>
  <si>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</si>
  <si>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</si>
  <si>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</si>
  <si>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</si>
  <si>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</si>
  <si>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</si>
  <si>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</si>
  <si>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</si>
  <si>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</si>
  <si>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</si>
  <si>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</si>
  <si>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</si>
  <si>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</si>
  <si>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</si>
  <si>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</si>
  <si>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</si>
  <si>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</si>
  <si>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</si>
  <si>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</si>
  <si>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</si>
  <si>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</si>
  <si>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</si>
  <si>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</si>
  <si>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</si>
  <si>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</si>
  <si>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</si>
  <si>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</si>
  <si>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</si>
  <si>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</si>
  <si>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</si>
  <si>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</si>
  <si>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</si>
  <si>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</si>
  <si>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</si>
  <si>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</si>
  <si>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</si>
  <si>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</si>
  <si>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</si>
  <si>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</si>
  <si>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</si>
  <si>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</si>
  <si>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</si>
  <si>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</si>
  <si>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</si>
  <si>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</si>
  <si>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</si>
  <si>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</si>
  <si>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</si>
  <si>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</si>
  <si>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</si>
  <si>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</si>
  <si>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</si>
  <si>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</si>
  <si>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</si>
  <si>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</si>
  <si>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</si>
  <si>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</si>
  <si>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</si>
  <si>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</si>
  <si>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</si>
  <si>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</si>
  <si>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</si>
  <si>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</si>
  <si>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</si>
  <si>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</si>
  <si>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</si>
  <si>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</si>
  <si>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</si>
  <si>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</si>
  <si>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</si>
  <si>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</si>
  <si>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</si>
  <si>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</si>
  <si>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</si>
  <si>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</si>
  <si>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</si>
  <si>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</si>
  <si>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</si>
  <si>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</si>
  <si>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</si>
  <si>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</si>
  <si>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</si>
  <si>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</si>
  <si>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</si>
  <si>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</si>
  <si>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</si>
  <si>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</si>
  <si>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</si>
  <si>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</si>
  <si>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</si>
  <si>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</si>
  <si>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</si>
  <si>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</si>
  <si>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</si>
  <si>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</si>
  <si>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</si>
  <si>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</si>
  <si>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</si>
  <si>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</si>
  <si>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</si>
  <si>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</si>
  <si>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</si>
  <si>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</si>
  <si>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</si>
  <si>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</si>
  <si>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</si>
  <si>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</si>
  <si>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</si>
  <si>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</si>
  <si>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</si>
  <si>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</si>
  <si>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</si>
  <si>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</si>
  <si>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</si>
  <si>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</si>
  <si>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</si>
  <si>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</si>
  <si>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</si>
  <si>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</si>
  <si>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</si>
  <si>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</si>
  <si>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</si>
  <si>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</si>
  <si>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</si>
  <si>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</si>
  <si>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</si>
  <si>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</si>
  <si>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</si>
  <si>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</si>
  <si>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</si>
  <si>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</si>
  <si>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</si>
  <si>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</si>
  <si>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</si>
  <si>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</si>
  <si>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</si>
  <si>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</si>
  <si>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</si>
  <si>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</si>
  <si>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</si>
  <si>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</si>
  <si>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</si>
  <si>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</si>
  <si>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</si>
  <si>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</si>
  <si>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</si>
  <si>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</si>
  <si>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</si>
  <si>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</si>
  <si>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</si>
  <si>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</si>
  <si>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</si>
  <si>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</si>
  <si>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</si>
  <si>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</si>
  <si>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</si>
  <si>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</si>
  <si>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</si>
  <si>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</si>
  <si>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</si>
  <si>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</si>
  <si>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</si>
  <si>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</si>
  <si>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</si>
  <si>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</si>
  <si>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</si>
  <si>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</si>
  <si>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</si>
  <si>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</si>
  <si>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</si>
  <si>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</si>
  <si>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</si>
  <si>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</si>
  <si>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</si>
  <si>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</si>
  <si>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</si>
  <si>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</si>
  <si>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</si>
  <si>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</si>
  <si>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</si>
  <si>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</si>
  <si>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</si>
  <si>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</si>
  <si>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</si>
  <si>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</si>
  <si>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</si>
  <si>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</si>
  <si>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</si>
  <si>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</si>
  <si>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</si>
  <si>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</si>
  <si>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</si>
  <si>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</si>
  <si>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</si>
  <si>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</si>
  <si>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</si>
  <si>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</si>
  <si>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</si>
  <si>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</si>
  <si>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</si>
  <si>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</si>
  <si>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</si>
  <si>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</si>
  <si>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</si>
  <si>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</si>
  <si>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</si>
  <si>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</si>
  <si>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</si>
  <si>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</si>
  <si>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</si>
  <si>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</si>
  <si>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</si>
  <si>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</si>
  <si>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</si>
  <si>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</si>
  <si>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</si>
  <si>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</si>
  <si>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</si>
  <si>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</si>
  <si>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</si>
  <si>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</si>
  <si>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</si>
  <si>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</si>
  <si>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</si>
  <si>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</si>
  <si>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</si>
  <si>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</si>
  <si>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</si>
  <si>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</si>
  <si>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</si>
  <si>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</si>
  <si>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</si>
  <si>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</si>
  <si>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</si>
  <si>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</si>
  <si>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</si>
  <si>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</si>
  <si>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</si>
  <si>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</si>
  <si>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</si>
  <si>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</si>
  <si>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</si>
  <si>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</si>
  <si>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</si>
  <si>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</si>
  <si>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</si>
  <si>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</si>
  <si>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</si>
  <si>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</si>
  <si>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</si>
  <si>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</si>
  <si>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</si>
  <si>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</si>
  <si>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</si>
  <si>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</si>
  <si>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</si>
  <si>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</si>
  <si>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</si>
  <si>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</si>
  <si>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</si>
  <si>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</si>
  <si>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</si>
  <si>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</si>
  <si>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</si>
  <si>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</si>
  <si>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</si>
  <si>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</si>
  <si>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</si>
  <si>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</si>
  <si>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</si>
  <si>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</si>
  <si>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</si>
  <si>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</si>
  <si>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</si>
  <si>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</si>
  <si>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</si>
  <si>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</si>
  <si>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</si>
  <si>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</si>
  <si>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</si>
  <si>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</si>
  <si>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</si>
  <si>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</si>
  <si>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</si>
  <si>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</si>
  <si>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</si>
  <si>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</si>
  <si>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</si>
  <si>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</si>
  <si>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</si>
  <si>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</si>
  <si>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</si>
  <si>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</si>
  <si>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</si>
  <si>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</si>
  <si>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</si>
  <si>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</si>
  <si>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</si>
  <si>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</si>
  <si>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</si>
  <si>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</si>
  <si>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</si>
  <si>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</si>
  <si>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</si>
  <si>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</si>
  <si>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</si>
  <si>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</si>
  <si>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</si>
  <si>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</si>
  <si>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</si>
  <si>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</si>
  <si>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</si>
  <si>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</si>
  <si>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</si>
  <si>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</si>
  <si>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</si>
  <si>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</si>
  <si>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</si>
  <si>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</si>
  <si>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</si>
  <si>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</si>
  <si>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</si>
  <si>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</si>
  <si>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</si>
  <si>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</si>
  <si>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</si>
  <si>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</si>
  <si>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</si>
  <si>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</si>
  <si>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</si>
  <si>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</si>
  <si>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</si>
  <si>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</si>
  <si>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</si>
  <si>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</si>
  <si>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</si>
  <si>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</si>
  <si>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</si>
  <si>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</si>
  <si>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</si>
  <si>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</si>
  <si>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</si>
  <si>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</si>
  <si>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</si>
  <si>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</si>
  <si>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</si>
  <si>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</si>
  <si>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</si>
  <si>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</si>
  <si>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</si>
  <si>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</si>
  <si>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</si>
  <si>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</si>
  <si>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</si>
  <si>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</si>
  <si>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</si>
  <si>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</si>
  <si>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</si>
  <si>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</si>
  <si>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</si>
  <si>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</si>
  <si>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</si>
  <si>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</si>
  <si>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</si>
  <si>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</si>
  <si>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</si>
  <si>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</si>
  <si>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</si>
  <si>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</si>
  <si>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</si>
  <si>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</si>
  <si>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</si>
  <si>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</si>
  <si>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</si>
  <si>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</si>
  <si>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</si>
  <si>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</si>
  <si>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</si>
  <si>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</si>
  <si>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</si>
  <si>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</si>
  <si>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</si>
  <si>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</si>
  <si>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</si>
  <si>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</si>
  <si>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</si>
  <si>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</si>
  <si>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</si>
  <si>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</si>
  <si>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</si>
  <si>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</si>
  <si>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</si>
  <si>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</si>
  <si>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</si>
  <si>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</si>
  <si>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</si>
  <si>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</si>
  <si>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</si>
  <si>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</si>
  <si>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</si>
  <si>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</si>
  <si>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</si>
  <si>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</si>
  <si>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</si>
  <si>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</si>
  <si>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</si>
  <si>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</si>
  <si>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</si>
  <si>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</si>
  <si>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</si>
  <si>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</si>
  <si>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</si>
  <si>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</si>
  <si>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</si>
  <si>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</si>
  <si>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</si>
  <si>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</si>
  <si>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</si>
  <si>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</si>
  <si>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</si>
  <si>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</si>
  <si>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</si>
  <si>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</si>
  <si>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</si>
  <si>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</si>
  <si>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</si>
  <si>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</si>
  <si>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</si>
  <si>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</si>
  <si>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</si>
  <si>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</si>
  <si>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</si>
  <si>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</si>
  <si>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</si>
  <si>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</si>
  <si>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</si>
  <si>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</si>
  <si>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</si>
  <si>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</si>
  <si>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</si>
  <si>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</si>
  <si>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</si>
  <si>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</si>
  <si>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</si>
  <si>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</si>
  <si>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</si>
  <si>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</si>
  <si>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</si>
  <si>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</si>
  <si>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</si>
  <si>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</si>
  <si>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</si>
  <si>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</si>
  <si>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</si>
  <si>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</si>
  <si>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</si>
  <si>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</si>
  <si>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</si>
  <si>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</si>
  <si>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</si>
  <si>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</si>
  <si>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</si>
  <si>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</si>
  <si>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</si>
  <si>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</si>
  <si>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</si>
  <si>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</si>
  <si>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</si>
  <si>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</si>
  <si>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</si>
  <si>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</si>
  <si>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</si>
  <si>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</si>
  <si>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</si>
  <si>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</si>
  <si>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</si>
  <si>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</si>
  <si>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</si>
  <si>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</si>
  <si>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</si>
  <si>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</si>
  <si>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</si>
  <si>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</si>
  <si>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</si>
  <si>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</si>
  <si>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</si>
  <si>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</si>
  <si>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</si>
  <si>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</si>
  <si>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</si>
  <si>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</si>
  <si>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</si>
  <si>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</si>
  <si>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</si>
  <si>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</si>
  <si>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</si>
  <si>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</si>
  <si>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</si>
  <si>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</si>
  <si>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</si>
  <si>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</si>
  <si>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</si>
  <si>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</si>
  <si>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</si>
  <si>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</si>
  <si>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</si>
  <si>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</si>
  <si>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</si>
  <si>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</si>
  <si>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</si>
  <si>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</si>
  <si>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</si>
  <si>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</si>
  <si>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</si>
  <si>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</si>
  <si>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</si>
  <si>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</si>
  <si>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</si>
  <si>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</si>
  <si>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</si>
  <si>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</si>
  <si>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</si>
  <si>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</si>
  <si>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</si>
  <si>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</si>
  <si>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</si>
  <si>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</si>
  <si>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</si>
  <si>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</si>
  <si>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</si>
  <si>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</si>
  <si>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</si>
  <si>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</si>
  <si>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</si>
  <si>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</si>
  <si>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</si>
  <si>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</si>
  <si>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</si>
  <si>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</si>
  <si>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</si>
  <si>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</si>
  <si>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</si>
  <si>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</si>
  <si>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</si>
  <si>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</si>
  <si>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</si>
  <si>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</si>
  <si>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</si>
  <si>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</si>
  <si>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</si>
  <si>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</si>
  <si>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</si>
  <si>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</si>
  <si>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</si>
  <si>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</si>
  <si>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</si>
  <si>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</si>
  <si>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</si>
  <si>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</si>
  <si>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</si>
  <si>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</si>
  <si>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</si>
  <si>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</si>
  <si>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</si>
  <si>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</si>
  <si>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</si>
  <si>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</si>
  <si>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</si>
  <si>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</si>
  <si>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</si>
  <si>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</si>
  <si>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</si>
  <si>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</si>
  <si>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</si>
  <si>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</si>
  <si>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</si>
  <si>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</si>
  <si>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</si>
  <si>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</si>
  <si>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</si>
  <si>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</si>
  <si>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</si>
  <si>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</si>
  <si>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</si>
  <si>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</si>
  <si>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</si>
  <si>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</si>
  <si>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</si>
  <si>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</si>
  <si>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</si>
  <si>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</si>
  <si>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</si>
  <si>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</si>
  <si>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</si>
  <si>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</si>
  <si>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</si>
  <si>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</si>
  <si>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</si>
  <si>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</si>
  <si>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</si>
  <si>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</si>
  <si>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</si>
  <si>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</si>
  <si>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</si>
  <si>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</si>
  <si>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</si>
  <si>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</si>
  <si>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</si>
  <si>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</si>
  <si>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</si>
  <si>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</si>
  <si>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</si>
  <si>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</si>
  <si>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</si>
  <si>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</si>
  <si>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</si>
  <si>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</si>
  <si>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</si>
  <si>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</si>
  <si>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</si>
  <si>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</si>
  <si>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</si>
  <si>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</si>
  <si>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</si>
  <si>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</si>
  <si>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</si>
  <si>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</si>
  <si>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</si>
  <si>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</si>
  <si>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</si>
  <si>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</si>
  <si>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</si>
  <si>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</si>
  <si>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</si>
  <si>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</si>
  <si>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</si>
  <si>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</si>
  <si>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</si>
  <si>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</si>
  <si>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</si>
  <si>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</si>
  <si>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</si>
  <si>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</si>
  <si>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</si>
  <si>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</si>
  <si>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</si>
  <si>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</si>
  <si>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</si>
  <si>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</si>
  <si>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</si>
  <si>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</si>
  <si>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</si>
  <si>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</si>
  <si>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</si>
  <si>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</si>
  <si>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</si>
  <si>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</si>
  <si>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</si>
  <si>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</si>
  <si>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</si>
  <si>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</si>
  <si>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</si>
  <si>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</si>
  <si>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</si>
  <si>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</si>
  <si>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</si>
  <si>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</si>
  <si>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</si>
  <si>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</si>
  <si>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</si>
  <si>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</si>
  <si>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</si>
  <si>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</si>
  <si>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</si>
  <si>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</si>
  <si>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</si>
  <si>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</si>
  <si>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</si>
  <si>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</si>
  <si>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</si>
  <si>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</si>
  <si>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</si>
  <si>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</si>
  <si>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</si>
  <si>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</si>
  <si>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</si>
  <si>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</si>
  <si>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</si>
  <si>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</si>
  <si>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</si>
  <si>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</si>
  <si>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</si>
  <si>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</si>
  <si>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</si>
  <si>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</si>
  <si>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</si>
  <si>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</si>
  <si>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</si>
  <si>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</si>
  <si>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</si>
  <si>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</si>
  <si>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</si>
  <si>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</si>
  <si>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</si>
  <si>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</si>
  <si>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</si>
  <si>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</si>
  <si>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</si>
  <si>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</si>
  <si>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</si>
  <si>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</si>
  <si>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</si>
  <si>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</si>
  <si>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</si>
  <si>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</si>
  <si>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</si>
  <si>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</si>
  <si>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</si>
  <si>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</si>
  <si>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</si>
  <si>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</si>
  <si>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</si>
  <si>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</si>
  <si>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</si>
  <si>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</si>
  <si>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</si>
  <si>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</si>
  <si>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</si>
  <si>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</si>
  <si>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</si>
  <si>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</si>
  <si>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</si>
  <si>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</si>
  <si>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</si>
  <si>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</si>
  <si>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</si>
  <si>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</si>
  <si>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</si>
  <si>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</si>
  <si>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</si>
  <si>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</si>
  <si>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</si>
  <si>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</si>
  <si>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</si>
  <si>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</si>
  <si>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</si>
  <si>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</si>
  <si>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</si>
  <si>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</si>
  <si>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</si>
  <si>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</si>
  <si>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</si>
  <si>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</si>
  <si>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</si>
  <si>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</si>
  <si>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</si>
  <si>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</si>
  <si>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</si>
  <si>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</si>
  <si>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</si>
  <si>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</si>
  <si>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</si>
  <si>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</si>
  <si>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</si>
  <si>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</si>
  <si>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</si>
  <si>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</si>
  <si>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</si>
  <si>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</si>
  <si>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</si>
  <si>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</si>
  <si>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</si>
  <si>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</si>
  <si>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</si>
  <si>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</si>
  <si>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</si>
  <si>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</si>
  <si>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</si>
  <si>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</si>
  <si>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</si>
  <si>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</si>
  <si>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</si>
  <si>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</si>
  <si>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</si>
  <si>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</si>
  <si>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</si>
  <si>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</si>
  <si>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</si>
  <si>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</si>
  <si>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</si>
  <si>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</si>
  <si>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</si>
  <si>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</si>
  <si>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</si>
  <si>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</si>
  <si>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</si>
  <si>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</si>
  <si>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</si>
  <si>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</si>
  <si>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</si>
  <si>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</si>
  <si>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</si>
  <si>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</si>
  <si>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</si>
  <si>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</si>
  <si>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</si>
  <si>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</si>
  <si>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</si>
  <si>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</si>
  <si>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</si>
  <si>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</si>
  <si>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</si>
  <si>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</si>
  <si>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</si>
  <si>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</si>
  <si>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</si>
  <si>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</si>
  <si>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</si>
  <si>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</si>
  <si>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</si>
  <si>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</si>
  <si>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</si>
  <si>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</si>
  <si>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</si>
  <si>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</si>
  <si>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</si>
  <si>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</si>
  <si>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</si>
  <si>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</si>
  <si>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</si>
  <si>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</si>
  <si>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</si>
  <si>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</si>
  <si>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</si>
  <si>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</si>
  <si>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</si>
  <si>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</si>
  <si>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</si>
  <si>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</si>
  <si>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</si>
  <si>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</si>
  <si>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</si>
  <si>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</si>
  <si>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</si>
  <si>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</si>
  <si>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</si>
  <si>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</si>
  <si>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</si>
  <si>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</si>
  <si>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</si>
  <si>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</si>
  <si>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</si>
  <si>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</si>
  <si>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</si>
  <si>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</si>
  <si>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</si>
  <si>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</si>
  <si>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</si>
  <si>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</si>
  <si>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</si>
  <si>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</si>
  <si>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</si>
  <si>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</si>
  <si>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</si>
  <si>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</si>
  <si>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</si>
  <si>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</si>
  <si>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</si>
  <si>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</si>
  <si>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</si>
  <si>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</si>
  <si>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</si>
  <si>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</si>
  <si>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</si>
  <si>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</si>
  <si>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</si>
  <si>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</si>
  <si>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</si>
  <si>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</si>
  <si>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</si>
  <si>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</si>
  <si>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</si>
  <si>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</si>
  <si>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</si>
  <si>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</si>
  <si>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</si>
  <si>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</si>
  <si>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</si>
  <si>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</si>
  <si>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</si>
  <si>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</si>
  <si>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</si>
  <si>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</si>
  <si>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</si>
  <si>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</si>
  <si>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</si>
  <si>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</si>
  <si>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</si>
  <si>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</si>
  <si>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</si>
  <si>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</si>
  <si>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</si>
  <si>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</si>
  <si>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</si>
  <si>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</si>
  <si>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</si>
  <si>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</si>
  <si>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</si>
  <si>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</si>
  <si>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</si>
  <si>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</si>
  <si>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</si>
  <si>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</si>
  <si>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</si>
  <si>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</si>
  <si>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</si>
  <si>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</si>
  <si>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</si>
  <si>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</si>
  <si>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</si>
  <si>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</si>
  <si>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</si>
  <si>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</si>
  <si>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</si>
  <si>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</si>
  <si>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</si>
  <si>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</si>
  <si>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</si>
  <si>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</si>
  <si>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</si>
  <si>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</si>
  <si>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</si>
  <si>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</si>
  <si>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</si>
  <si>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</si>
  <si>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</si>
  <si>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</si>
  <si>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</si>
  <si>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</si>
  <si>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</si>
  <si>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</si>
  <si>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</si>
  <si>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</si>
  <si>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</si>
  <si>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</si>
  <si>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</si>
  <si>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</si>
  <si>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</si>
  <si>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</si>
  <si>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</si>
  <si>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</si>
  <si>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</si>
  <si>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</si>
  <si>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</si>
  <si>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</si>
  <si>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</si>
  <si>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</si>
  <si>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</si>
  <si>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</si>
  <si>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</si>
  <si>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</si>
  <si>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</si>
  <si>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</si>
  <si>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</si>
  <si>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</si>
  <si>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</si>
  <si>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</si>
  <si>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</si>
  <si>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</si>
  <si>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</si>
  <si>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</si>
  <si>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</si>
  <si>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</si>
  <si>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</si>
  <si>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</si>
  <si>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</si>
  <si>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</si>
  <si>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</si>
  <si>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</si>
  <si>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</si>
  <si>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</si>
  <si>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</si>
  <si>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</si>
  <si>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</si>
  <si>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</si>
  <si>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</si>
  <si>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</si>
  <si>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</si>
  <si>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</si>
  <si>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</si>
  <si>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</si>
  <si>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</si>
  <si>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</si>
  <si>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</si>
  <si>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</si>
  <si>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</si>
  <si>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</si>
  <si>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</si>
  <si>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</si>
  <si>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</si>
  <si>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</si>
  <si>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</si>
  <si>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</si>
  <si>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</si>
  <si>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</si>
  <si>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</si>
  <si>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</si>
  <si>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</si>
  <si>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</si>
  <si>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</si>
  <si>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</si>
  <si>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</si>
  <si>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</si>
  <si>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</si>
  <si>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</si>
  <si>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</si>
  <si>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</si>
  <si>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</si>
  <si>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</si>
  <si>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</si>
  <si>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</si>
  <si>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</si>
  <si>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</si>
  <si>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</si>
  <si>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</si>
  <si>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</si>
  <si>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</si>
  <si>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</si>
  <si>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</si>
  <si>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</si>
  <si>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</si>
  <si>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</si>
  <si>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</si>
  <si>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</si>
  <si>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</si>
  <si>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</si>
  <si>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</si>
  <si>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</si>
  <si>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</si>
  <si>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</si>
  <si>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</si>
  <si>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</si>
  <si>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</si>
  <si>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</si>
  <si>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</si>
  <si>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</si>
  <si>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</si>
  <si>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</si>
  <si>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</si>
  <si>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</si>
  <si>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</si>
  <si>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</si>
  <si>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</si>
  <si>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</si>
  <si>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</si>
  <si>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</si>
  <si>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</si>
  <si>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</si>
  <si>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</si>
  <si>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</si>
  <si>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</si>
  <si>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</si>
  <si>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</si>
  <si>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</si>
  <si>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</si>
  <si>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</si>
  <si>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</si>
  <si>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</si>
  <si>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</si>
  <si>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</si>
  <si>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</si>
  <si>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</si>
  <si>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</si>
  <si>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</si>
  <si>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</si>
  <si>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</si>
  <si>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</si>
  <si>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</si>
  <si>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</si>
  <si>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</si>
  <si>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</si>
  <si>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</si>
  <si>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</si>
  <si>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</si>
  <si>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</si>
  <si>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</si>
  <si>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</si>
  <si>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</si>
  <si>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</si>
  <si>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</si>
  <si>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</si>
  <si>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</si>
  <si>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</si>
  <si>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</si>
  <si>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</si>
  <si>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</si>
  <si>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</si>
  <si>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</si>
  <si>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</si>
  <si>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</si>
  <si>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</si>
  <si>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</si>
  <si>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</si>
  <si>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</si>
  <si>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</si>
  <si>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</si>
  <si>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</si>
  <si>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</si>
  <si>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</si>
  <si>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</si>
  <si>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</si>
  <si>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</si>
  <si>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</si>
  <si>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</si>
  <si>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</si>
  <si>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</si>
  <si>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</si>
  <si>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</si>
  <si>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</si>
  <si>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</si>
  <si>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</si>
  <si>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</si>
  <si>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</si>
  <si>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</si>
  <si>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</si>
  <si>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</si>
  <si>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</si>
  <si>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</si>
  <si>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</si>
  <si>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</si>
  <si>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</si>
  <si>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</si>
  <si>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</si>
  <si>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</si>
  <si>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</si>
  <si>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</si>
  <si>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</si>
  <si>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</si>
  <si>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</si>
  <si>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</si>
  <si>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</si>
  <si>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</si>
  <si>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</si>
  <si>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</si>
  <si>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</si>
  <si>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</si>
  <si>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</si>
  <si>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</si>
  <si>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</si>
  <si>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</si>
  <si>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</si>
  <si>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</si>
  <si>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</si>
  <si>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</si>
  <si>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</si>
  <si>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</si>
  <si>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</si>
  <si>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</si>
  <si>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</si>
  <si>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</si>
  <si>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</si>
  <si>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</si>
  <si>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</si>
  <si>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</si>
  <si>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</si>
  <si>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</si>
  <si>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</si>
  <si>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</si>
  <si>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</si>
  <si>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</si>
  <si>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</si>
  <si>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</si>
  <si>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</si>
  <si>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</si>
  <si>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</si>
  <si>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</si>
  <si>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</si>
  <si>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</si>
  <si>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</si>
  <si>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</si>
  <si>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</si>
  <si>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</si>
  <si>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</si>
  <si>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</si>
  <si>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</si>
  <si>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</si>
  <si>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</si>
  <si>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</si>
  <si>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</si>
  <si>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</si>
  <si>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</si>
  <si>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</si>
  <si>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</si>
  <si>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</si>
  <si>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</si>
  <si>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</si>
  <si>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</si>
  <si>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</si>
  <si>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</si>
  <si>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</si>
  <si>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</si>
  <si>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</si>
  <si>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</si>
  <si>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</si>
  <si>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</si>
  <si>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</si>
  <si>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</si>
  <si>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</si>
  <si>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</si>
  <si>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</si>
  <si>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</si>
  <si>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</si>
  <si>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</si>
  <si>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</si>
  <si>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</si>
  <si>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</si>
  <si>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</si>
  <si>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</si>
  <si>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</si>
  <si>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</si>
  <si>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</si>
  <si>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</si>
  <si>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</si>
  <si>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</si>
  <si>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</si>
  <si>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</si>
  <si>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</si>
  <si>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</si>
  <si>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</si>
  <si>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</si>
  <si>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</si>
  <si>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</si>
  <si>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</si>
  <si>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</si>
  <si>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</si>
  <si>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</si>
  <si>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</si>
  <si>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</si>
  <si>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</si>
  <si>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</si>
  <si>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</si>
  <si>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</si>
  <si>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</si>
  <si>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</si>
  <si>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</si>
  <si>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</si>
  <si>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</si>
  <si>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</si>
  <si>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</si>
  <si>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</si>
  <si>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</si>
  <si>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</si>
  <si>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</si>
  <si>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</si>
  <si>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</si>
  <si>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</si>
  <si>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</si>
  <si>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</si>
  <si>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</si>
  <si>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</si>
  <si>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</si>
  <si>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</si>
  <si>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</si>
  <si>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</si>
  <si>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</si>
  <si>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</si>
  <si>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</si>
  <si>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</si>
  <si>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</si>
  <si>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</si>
  <si>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</si>
  <si>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</si>
  <si>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</si>
  <si>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</si>
  <si>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</si>
  <si>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</si>
  <si>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</si>
  <si>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</si>
  <si>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</si>
  <si>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</si>
  <si>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</si>
  <si>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</si>
  <si>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</si>
  <si>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</si>
  <si>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</si>
  <si>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</si>
  <si>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</si>
  <si>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</si>
  <si>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</si>
  <si>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</si>
  <si>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</si>
  <si>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</si>
  <si>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</si>
  <si>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</si>
  <si>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</si>
  <si>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</si>
  <si>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</si>
  <si>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</si>
  <si>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</si>
  <si>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</si>
  <si>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</si>
  <si>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</si>
  <si>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</si>
  <si>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</si>
  <si>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</si>
  <si>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</si>
  <si>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</si>
  <si>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</si>
  <si>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</si>
  <si>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</si>
  <si>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</si>
  <si>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</si>
  <si>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</si>
  <si>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</si>
  <si>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</si>
  <si>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</si>
  <si>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</si>
  <si>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</si>
  <si>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</si>
  <si>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</si>
  <si>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</si>
  <si>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</si>
  <si>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</si>
  <si>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</si>
  <si>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</si>
  <si>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</si>
  <si>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</si>
  <si>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</si>
  <si>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</si>
  <si>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</si>
  <si>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</si>
  <si>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</si>
  <si>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</si>
  <si>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</si>
  <si>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</si>
  <si>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</si>
  <si>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</si>
  <si>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</si>
  <si>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</si>
  <si>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</si>
  <si>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</si>
  <si>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</si>
  <si>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</si>
  <si>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</si>
  <si>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</si>
  <si>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</si>
  <si>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</si>
  <si>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</si>
  <si>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</si>
  <si>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</si>
  <si>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</si>
  <si>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</si>
  <si>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</si>
  <si>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</si>
  <si>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</si>
  <si>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</si>
  <si>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</si>
  <si>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</si>
  <si>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</si>
  <si>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</si>
  <si>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</si>
  <si>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</si>
  <si>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</si>
  <si>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</si>
  <si>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</si>
  <si>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</si>
  <si>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</si>
  <si>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</si>
  <si>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</si>
  <si>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</si>
  <si>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</si>
  <si>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</si>
  <si>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</si>
  <si>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</si>
  <si>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</si>
  <si>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</si>
  <si>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</si>
  <si>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</si>
  <si>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</si>
  <si>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</si>
  <si>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</si>
  <si>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</si>
  <si>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</si>
  <si>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</si>
  <si>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</si>
  <si>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</si>
  <si>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</si>
  <si>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</si>
  <si>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</si>
  <si>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</si>
  <si>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</si>
  <si>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</si>
  <si>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</si>
  <si>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</si>
  <si>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</si>
  <si>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</si>
  <si>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</si>
  <si>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</si>
  <si>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</si>
  <si>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</si>
  <si>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</si>
  <si>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</si>
  <si>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</si>
  <si>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</si>
  <si>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</si>
  <si>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</si>
  <si>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</si>
  <si>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</si>
  <si>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</si>
  <si>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</si>
  <si>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</si>
  <si>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</si>
  <si>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</si>
  <si>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</si>
  <si>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</si>
  <si>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</si>
  <si>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</si>
  <si>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</si>
  <si>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</si>
  <si>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</si>
  <si>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</si>
  <si>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</si>
  <si>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</si>
  <si>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</si>
  <si>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</si>
  <si>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</si>
  <si>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</si>
  <si>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</si>
  <si>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</si>
  <si>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</si>
  <si>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</si>
  <si>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</si>
  <si>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</si>
  <si>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</si>
  <si>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</si>
  <si>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</si>
  <si>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</si>
  <si>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</si>
  <si>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</si>
  <si>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</si>
  <si>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</si>
  <si>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</si>
  <si>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</si>
  <si>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</si>
  <si>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</si>
  <si>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</si>
  <si>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</si>
  <si>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</si>
  <si>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</si>
  <si>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</si>
  <si>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</si>
  <si>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</si>
  <si>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</si>
  <si>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</si>
  <si>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</si>
  <si>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</si>
  <si>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</si>
  <si>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</si>
  <si>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</si>
  <si>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</si>
  <si>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</si>
  <si>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</si>
  <si>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</si>
  <si>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</si>
  <si>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</si>
  <si>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</si>
  <si>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</si>
  <si>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</si>
  <si>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</si>
  <si>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</si>
  <si>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</si>
  <si>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</si>
  <si>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</si>
  <si>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</si>
  <si>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</si>
  <si>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</si>
  <si>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</si>
  <si>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</si>
  <si>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</si>
  <si>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</si>
  <si>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</si>
  <si>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</si>
  <si>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</si>
  <si>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</si>
  <si>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</si>
  <si>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</si>
  <si>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</si>
  <si>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</si>
  <si>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</si>
  <si>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</si>
  <si>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</si>
  <si>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</si>
  <si>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</si>
  <si>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</si>
  <si>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</si>
  <si>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</si>
  <si>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</si>
  <si>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</si>
  <si>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</si>
  <si>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</si>
  <si>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</si>
  <si>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</si>
  <si>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</si>
  <si>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</si>
  <si>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</si>
  <si>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</si>
  <si>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</si>
  <si>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</si>
  <si>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</si>
  <si>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</si>
  <si>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</si>
  <si>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</si>
  <si>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</si>
  <si>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</si>
  <si>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</si>
  <si>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</si>
  <si>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</si>
  <si>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</si>
  <si>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</si>
  <si>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</si>
  <si>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</si>
  <si>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</si>
  <si>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</si>
  <si>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</si>
  <si>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</si>
  <si>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</si>
  <si>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</si>
  <si>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</si>
  <si>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</si>
  <si>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</si>
  <si>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</si>
  <si>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</si>
  <si>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</si>
  <si>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</si>
  <si>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</si>
  <si>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</si>
  <si>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</si>
  <si>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</si>
  <si>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</si>
  <si>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</si>
  <si>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</si>
  <si>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</si>
  <si>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</si>
  <si>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</si>
  <si>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</si>
  <si>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</si>
  <si>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</si>
  <si>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</si>
  <si>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</si>
  <si>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</si>
  <si>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</si>
  <si>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</si>
  <si>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</si>
  <si>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</si>
  <si>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</si>
  <si>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</si>
  <si>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</si>
  <si>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</si>
  <si>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</si>
  <si>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</si>
  <si>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</si>
  <si>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</si>
  <si>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</si>
  <si>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</si>
  <si>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</si>
  <si>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</si>
  <si>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</si>
  <si>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</si>
  <si>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</si>
  <si>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</si>
  <si>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</si>
  <si>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</si>
  <si>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</si>
  <si>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</si>
  <si>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</si>
  <si>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</si>
  <si>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</si>
  <si>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</si>
  <si>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</si>
  <si>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</si>
  <si>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</si>
  <si>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</si>
  <si>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</si>
  <si>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</si>
  <si>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</si>
  <si>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</si>
  <si>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</si>
  <si>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</si>
  <si>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</si>
  <si>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</si>
  <si>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</si>
  <si>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</si>
  <si>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</si>
  <si>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</si>
  <si>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</si>
  <si>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</si>
  <si>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</si>
  <si>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</si>
  <si>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</si>
  <si>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</si>
  <si>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</si>
  <si>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</si>
  <si>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</si>
  <si>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</si>
  <si>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</si>
  <si>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</si>
  <si>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</si>
  <si>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</si>
  <si>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</si>
  <si>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</si>
  <si>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</si>
  <si>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</si>
  <si>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</si>
  <si>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</si>
  <si>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</si>
  <si>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</si>
  <si>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</si>
  <si>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</si>
  <si>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</si>
  <si>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</si>
  <si>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</si>
  <si>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</si>
  <si>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</si>
  <si>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</si>
  <si>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</si>
  <si>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</si>
  <si>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</si>
  <si>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</si>
  <si>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</si>
  <si>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</si>
  <si>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</si>
  <si>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</si>
  <si>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</si>
  <si>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</si>
  <si>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</si>
  <si>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</si>
  <si>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</si>
  <si>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</si>
  <si>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</si>
  <si>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</si>
  <si>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</si>
  <si>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</si>
  <si>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</si>
  <si>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</si>
  <si>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</si>
  <si>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</si>
  <si>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</si>
  <si>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</si>
  <si>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</si>
  <si>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</si>
  <si>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</si>
  <si>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</si>
  <si>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</si>
  <si>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</si>
  <si>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</si>
  <si>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</si>
  <si>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</si>
  <si>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</si>
  <si>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</si>
  <si>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</si>
  <si>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</si>
  <si>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</si>
  <si>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</si>
  <si>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</si>
  <si>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</si>
  <si>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</si>
  <si>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</si>
  <si>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</si>
  <si>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</si>
  <si>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</si>
  <si>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</si>
  <si>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</si>
  <si>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</si>
  <si>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</si>
  <si>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</si>
  <si>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</si>
  <si>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</si>
  <si>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</si>
  <si>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</si>
  <si>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</si>
  <si>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</si>
  <si>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</si>
  <si>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</si>
  <si>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</si>
  <si>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</si>
  <si>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</si>
  <si>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</si>
  <si>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</si>
  <si>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</si>
  <si>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</si>
  <si>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</si>
  <si>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</si>
  <si>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</si>
  <si>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</si>
  <si>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</si>
  <si>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</si>
  <si>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</si>
  <si>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</si>
  <si>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</si>
  <si>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</si>
  <si>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</si>
  <si>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</si>
  <si>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</si>
  <si>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</si>
  <si>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</si>
  <si>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</si>
  <si>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</si>
  <si>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</si>
  <si>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</si>
  <si>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</si>
  <si>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</si>
  <si>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</si>
  <si>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</si>
  <si>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</si>
  <si>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</si>
  <si>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</si>
  <si>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</si>
  <si>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</si>
  <si>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</si>
  <si>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</si>
  <si>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</si>
  <si>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</si>
  <si>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</si>
  <si>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</si>
  <si>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</si>
  <si>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</si>
  <si>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</si>
  <si>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</si>
  <si>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</si>
  <si>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</si>
  <si>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</si>
  <si>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</si>
  <si>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</si>
  <si>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</si>
  <si>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</si>
  <si>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</si>
  <si>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</si>
  <si>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</si>
  <si>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</si>
  <si>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</si>
  <si>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</si>
  <si>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</si>
  <si>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</si>
  <si>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</si>
  <si>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</si>
  <si>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</si>
  <si>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</si>
  <si>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</si>
  <si>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</si>
  <si>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</si>
  <si>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</si>
  <si>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</si>
  <si>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</si>
  <si>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</si>
  <si>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</si>
  <si>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</si>
  <si>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</si>
  <si>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</si>
  <si>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</si>
  <si>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</si>
  <si>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</si>
  <si>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</si>
  <si>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</si>
  <si>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</si>
  <si>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</si>
  <si>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</si>
  <si>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</si>
  <si>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</si>
  <si>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</si>
  <si>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</si>
  <si>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</si>
  <si>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</si>
  <si>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</si>
  <si>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</si>
  <si>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</si>
  <si>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</si>
  <si>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</si>
  <si>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</si>
  <si>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</si>
  <si>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</si>
  <si>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</si>
  <si>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</si>
  <si>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</si>
  <si>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</si>
  <si>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</si>
  <si>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</si>
  <si>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</si>
  <si>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</si>
  <si>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</si>
  <si>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</si>
  <si>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</si>
  <si>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</si>
  <si>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</si>
  <si>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</si>
  <si>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</si>
  <si>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</si>
  <si>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</si>
  <si>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</si>
  <si>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</si>
  <si>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</si>
  <si>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</si>
  <si>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</si>
  <si>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</si>
  <si>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</si>
  <si>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</si>
  <si>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</si>
  <si>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</si>
  <si>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</si>
  <si>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</si>
  <si>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</si>
  <si>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</si>
  <si>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</si>
  <si>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</si>
  <si>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</si>
  <si>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</si>
  <si>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</si>
  <si>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</si>
  <si>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</si>
  <si>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</si>
  <si>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</si>
  <si>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</si>
  <si>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</si>
  <si>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</si>
  <si>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</si>
  <si>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</si>
  <si>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</si>
  <si>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</si>
  <si>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</si>
  <si>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</si>
  <si>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</si>
  <si>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</si>
  <si>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</si>
  <si>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</si>
  <si>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</si>
  <si>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</si>
  <si>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</si>
  <si>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</si>
  <si>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</si>
  <si>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</si>
  <si>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</si>
  <si>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</si>
  <si>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</si>
  <si>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</si>
  <si>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</si>
  <si>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</si>
  <si>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</si>
  <si>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</si>
  <si>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</si>
  <si>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</si>
  <si>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</si>
  <si>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</si>
  <si>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</si>
  <si>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</si>
  <si>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</si>
  <si>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</si>
  <si>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</si>
  <si>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</si>
  <si>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</si>
  <si>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</si>
  <si>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</si>
  <si>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</si>
  <si>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</si>
  <si>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</si>
  <si>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</si>
  <si>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</si>
  <si>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</si>
  <si>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</si>
  <si>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</si>
  <si>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</si>
  <si>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</si>
  <si>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</si>
  <si>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</si>
  <si>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</si>
  <si>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</si>
  <si>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</si>
  <si>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</si>
  <si>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</si>
  <si>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</si>
  <si>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</si>
  <si>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</si>
  <si>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</si>
  <si>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</si>
  <si>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</si>
  <si>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</si>
  <si>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</si>
  <si>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</si>
  <si>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</si>
  <si>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</si>
  <si>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</si>
  <si>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</si>
  <si>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</si>
  <si>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</si>
  <si>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</si>
  <si>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</si>
  <si>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</si>
  <si>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</si>
  <si>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</si>
  <si>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</si>
  <si>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</si>
  <si>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</si>
  <si>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</si>
  <si>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</si>
  <si>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</si>
  <si>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</si>
  <si>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</si>
  <si>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</si>
  <si>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</si>
  <si>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</si>
  <si>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</si>
  <si>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</si>
  <si>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</si>
  <si>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</si>
  <si>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</si>
  <si>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</si>
  <si>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</si>
  <si>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</si>
  <si>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</si>
  <si>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</si>
  <si>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</si>
  <si>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</si>
  <si>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</si>
  <si>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</si>
  <si>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</si>
  <si>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</si>
  <si>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</si>
  <si>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</si>
  <si>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</si>
  <si>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</si>
  <si>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</si>
  <si>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</si>
  <si>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</si>
  <si>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</si>
  <si>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</si>
  <si>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</si>
  <si>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</si>
  <si>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</si>
  <si>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</si>
  <si>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</si>
  <si>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</si>
  <si>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</si>
  <si>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</si>
  <si>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</si>
  <si>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</si>
  <si>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</si>
  <si>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</si>
  <si>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</si>
  <si>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</si>
  <si>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</si>
  <si>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</si>
  <si>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</si>
  <si>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</si>
  <si>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</si>
  <si>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</si>
  <si>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</si>
  <si>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</si>
  <si>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</si>
  <si>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</si>
  <si>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</si>
  <si>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</si>
  <si>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</si>
  <si>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</si>
  <si>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</si>
  <si>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</si>
  <si>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</si>
  <si>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</si>
  <si>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</si>
  <si>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</si>
  <si>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</si>
  <si>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</si>
  <si>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</si>
  <si>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</si>
  <si>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</si>
  <si>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</si>
  <si>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</si>
  <si>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</si>
  <si>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</si>
  <si>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</si>
  <si>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</si>
  <si>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</si>
  <si>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</si>
  <si>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</si>
  <si>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</si>
  <si>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</si>
  <si>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</si>
  <si>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</si>
  <si>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</si>
  <si>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</si>
  <si>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</si>
  <si>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</si>
  <si>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</si>
  <si>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</si>
  <si>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</si>
  <si>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</si>
  <si>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</si>
  <si>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</si>
  <si>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</si>
  <si>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</si>
  <si>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</si>
  <si>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</si>
  <si>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</si>
  <si>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</si>
  <si>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</si>
  <si>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</si>
  <si>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</si>
  <si>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</si>
  <si>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</si>
  <si>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</si>
  <si>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</si>
  <si>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</si>
  <si>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</si>
  <si>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</si>
  <si>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</si>
  <si>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</si>
  <si>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</si>
  <si>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</si>
  <si>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</si>
  <si>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</si>
  <si>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</si>
  <si>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</si>
  <si>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</si>
  <si>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</si>
  <si>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</si>
  <si>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</si>
  <si>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</si>
  <si>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</si>
  <si>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</si>
  <si>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</si>
  <si>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</si>
  <si>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</si>
  <si>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</si>
  <si>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</si>
  <si>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</si>
  <si>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</si>
  <si>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</si>
  <si>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</si>
  <si>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</si>
  <si>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</si>
  <si>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</si>
  <si>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</si>
  <si>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</si>
  <si>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</si>
  <si>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</si>
  <si>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</si>
  <si>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</si>
  <si>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</si>
  <si>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</si>
  <si>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</si>
  <si>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</si>
  <si>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</si>
  <si>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</si>
  <si>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</si>
  <si>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</si>
  <si>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</si>
  <si>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</si>
  <si>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</si>
  <si>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</si>
  <si>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</si>
  <si>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</si>
  <si>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</si>
  <si>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</si>
  <si>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</si>
  <si>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</si>
  <si>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</si>
  <si>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</si>
  <si>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</si>
  <si>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</si>
  <si>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</si>
  <si>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</si>
  <si>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</si>
  <si>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</si>
  <si>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</si>
  <si>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</si>
  <si>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</si>
  <si>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</si>
  <si>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</si>
  <si>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</si>
  <si>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</si>
  <si>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</si>
  <si>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</si>
  <si>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</si>
  <si>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</si>
  <si>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</si>
  <si>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</si>
  <si>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</si>
  <si>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</si>
  <si>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</si>
  <si>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</si>
  <si>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</si>
  <si>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</si>
  <si>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</si>
  <si>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</si>
  <si>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</si>
  <si>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</si>
  <si>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</si>
  <si>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</si>
  <si>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</si>
  <si>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</si>
  <si>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</si>
  <si>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</si>
  <si>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</si>
  <si>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</si>
  <si>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</si>
  <si>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</si>
  <si>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</si>
  <si>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</si>
  <si>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</si>
  <si>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</si>
  <si>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</si>
  <si>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</si>
  <si>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</si>
  <si>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</si>
  <si>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</si>
  <si>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</si>
  <si>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</si>
  <si>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</si>
  <si>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</si>
  <si>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</si>
  <si>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</si>
  <si>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</si>
  <si>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</si>
  <si>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</si>
  <si>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</si>
  <si>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</si>
  <si>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</si>
  <si>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</si>
  <si>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</si>
  <si>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</si>
  <si>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</si>
  <si>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</si>
  <si>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</si>
  <si>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</si>
  <si>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</si>
  <si>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</si>
  <si>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</si>
  <si>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</si>
  <si>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</si>
  <si>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</si>
  <si>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</si>
  <si>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</si>
  <si>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</si>
  <si>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</si>
  <si>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</si>
  <si>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</si>
  <si>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</si>
  <si>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</si>
  <si>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</si>
  <si>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</si>
  <si>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</si>
  <si>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</si>
  <si>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</si>
  <si>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</si>
  <si>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</si>
  <si>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</si>
  <si>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</si>
  <si>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</si>
  <si>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</si>
  <si>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</si>
  <si>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</si>
  <si>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</si>
  <si>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</si>
  <si>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</si>
  <si>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</si>
  <si>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</si>
  <si>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</si>
  <si>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</si>
  <si>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</si>
  <si>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</si>
  <si>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</si>
  <si>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</si>
  <si>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</si>
  <si>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</si>
  <si>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</si>
  <si>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</si>
  <si>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</si>
  <si>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</si>
  <si>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</si>
  <si>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</si>
  <si>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</si>
  <si>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</si>
  <si>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</si>
  <si>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</si>
  <si>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</si>
  <si>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</si>
  <si>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</si>
  <si>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</si>
  <si>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</si>
  <si>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</si>
  <si>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</si>
  <si>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</si>
  <si>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</si>
  <si>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</si>
  <si>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</si>
  <si>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</si>
  <si>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</si>
  <si>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</si>
  <si>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</si>
  <si>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</si>
  <si>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</si>
  <si>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</si>
  <si>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</si>
  <si>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</si>
  <si>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</si>
  <si>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</si>
  <si>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</si>
  <si>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</si>
  <si>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</si>
  <si>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</si>
  <si>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</si>
  <si>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</si>
  <si>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</si>
  <si>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</si>
  <si>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</si>
  <si>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</si>
  <si>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</si>
  <si>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</si>
  <si>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</si>
  <si>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</si>
  <si>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</si>
  <si>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</si>
  <si>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</si>
  <si>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</si>
  <si>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</si>
  <si>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</si>
  <si>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</si>
  <si>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</si>
  <si>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</si>
  <si>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</si>
  <si>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</si>
  <si>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</si>
  <si>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</si>
  <si>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</si>
  <si>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</si>
  <si>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</si>
  <si>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</si>
  <si>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</si>
  <si>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</si>
  <si>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</si>
  <si>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</si>
  <si>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</si>
  <si>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</si>
  <si>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</si>
  <si>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</si>
  <si>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</si>
  <si>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</si>
  <si>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</si>
  <si>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</si>
  <si>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</si>
  <si>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</si>
  <si>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</si>
  <si>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</si>
  <si>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</si>
  <si>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</si>
  <si>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</si>
  <si>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</si>
  <si>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</si>
  <si>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</si>
  <si>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</si>
  <si>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</si>
  <si>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</si>
  <si>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</si>
  <si>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</si>
  <si>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</si>
  <si>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</si>
  <si>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</si>
  <si>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</si>
  <si>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</si>
  <si>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</si>
  <si>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</si>
  <si>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</si>
  <si>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</si>
  <si>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</si>
  <si>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</si>
  <si>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</si>
  <si>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</si>
  <si>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</si>
  <si>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</si>
  <si>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</si>
  <si>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</si>
  <si>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</si>
  <si>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</si>
  <si>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</si>
  <si>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</si>
  <si>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</si>
  <si>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</si>
  <si>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</si>
  <si>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</si>
  <si>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</si>
  <si>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</si>
  <si>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</si>
  <si>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</si>
  <si>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</si>
  <si>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</si>
  <si>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</si>
  <si>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</si>
  <si>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</si>
  <si>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</si>
  <si>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</si>
  <si>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</si>
  <si>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</si>
  <si>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</si>
  <si>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</si>
  <si>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</si>
  <si>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</si>
  <si>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</si>
  <si>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</si>
  <si>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</si>
  <si>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</si>
  <si>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</si>
  <si>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</si>
  <si>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</si>
  <si>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</si>
  <si>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</si>
  <si>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</si>
  <si>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</si>
  <si>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</si>
  <si>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</si>
  <si>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</si>
  <si>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</si>
  <si>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</si>
  <si>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</si>
  <si>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</si>
  <si>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</si>
  <si>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</si>
  <si>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</si>
  <si>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</si>
  <si>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</si>
  <si>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</si>
  <si>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</si>
  <si>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</si>
  <si>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</si>
  <si>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</si>
  <si>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</si>
  <si>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</si>
  <si>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</si>
  <si>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</si>
  <si>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</si>
  <si>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</si>
  <si>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</si>
  <si>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</si>
  <si>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</si>
  <si>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</si>
  <si>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</si>
  <si>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</si>
  <si>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</si>
  <si>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</si>
  <si>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</si>
  <si>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</si>
  <si>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</si>
  <si>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</si>
  <si>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</si>
  <si>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</si>
  <si>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</si>
  <si>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</si>
  <si>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</si>
  <si>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</si>
  <si>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</si>
  <si>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</si>
  <si>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</si>
  <si>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</si>
  <si>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</si>
  <si>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</si>
  <si>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</si>
  <si>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</si>
  <si>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</si>
  <si>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</si>
  <si>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</si>
  <si>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</si>
  <si>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</si>
  <si>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</si>
  <si>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</si>
  <si>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</si>
  <si>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</si>
  <si>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</si>
  <si>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</si>
  <si>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</si>
  <si>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</si>
  <si>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</si>
  <si>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</si>
  <si>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</si>
  <si>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</si>
  <si>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</si>
  <si>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</si>
  <si>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</si>
  <si>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</si>
  <si>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</si>
  <si>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</si>
  <si>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</si>
  <si>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</si>
  <si>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</si>
  <si>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</si>
  <si>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</si>
  <si>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</si>
  <si>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</si>
  <si>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</si>
  <si>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</si>
  <si>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</si>
  <si>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</si>
  <si>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</si>
  <si>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</si>
  <si>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</si>
  <si>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</si>
  <si>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</si>
  <si>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</si>
  <si>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</si>
  <si>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</si>
  <si>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</si>
  <si>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</si>
  <si>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</si>
  <si>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</si>
  <si>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</si>
  <si>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</si>
  <si>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</si>
  <si>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</si>
  <si>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</si>
  <si>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</si>
  <si>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</si>
  <si>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</si>
  <si>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</si>
  <si>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</si>
  <si>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</si>
  <si>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</si>
  <si>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</si>
  <si>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</si>
  <si>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</si>
  <si>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</si>
  <si>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</si>
  <si>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</si>
  <si>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</si>
  <si>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</si>
  <si>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</si>
  <si>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</si>
  <si>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</si>
  <si>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</si>
  <si>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</si>
  <si>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</si>
  <si>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</si>
  <si>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</si>
  <si>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</si>
  <si>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</si>
  <si>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</si>
  <si>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</si>
  <si>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</si>
  <si>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</si>
  <si>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</si>
  <si>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</si>
  <si>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</si>
  <si>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</si>
  <si>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</si>
  <si>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</si>
  <si>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</si>
  <si>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</si>
  <si>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</si>
  <si>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</si>
  <si>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</si>
  <si>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</si>
  <si>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</si>
  <si>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</si>
  <si>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</si>
  <si>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</si>
  <si>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</si>
  <si>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</si>
  <si>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</si>
  <si>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</si>
  <si>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</si>
  <si>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</si>
  <si>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</si>
  <si>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</si>
  <si>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</si>
  <si>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</si>
  <si>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</si>
  <si>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</si>
  <si>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</si>
  <si>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</si>
  <si>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</si>
  <si>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</si>
  <si>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</si>
  <si>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</si>
  <si>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</si>
  <si>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</si>
  <si>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</si>
  <si>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</si>
  <si>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</si>
  <si>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</si>
  <si>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</si>
  <si>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</si>
  <si>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</si>
  <si>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</si>
  <si>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</si>
  <si>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</si>
  <si>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</si>
  <si>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</si>
  <si>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</si>
  <si>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</si>
  <si>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</si>
  <si>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</si>
  <si>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</si>
  <si>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</si>
  <si>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</si>
  <si>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</si>
  <si>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</si>
  <si>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</si>
  <si>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</si>
  <si>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</si>
  <si>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</si>
  <si>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</si>
  <si>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</si>
  <si>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</si>
  <si>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</si>
  <si>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</si>
  <si>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</si>
  <si>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</si>
  <si>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</si>
  <si>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</si>
  <si>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</si>
  <si>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</si>
  <si>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</si>
  <si>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</si>
  <si>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</si>
  <si>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</si>
  <si>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</si>
  <si>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</si>
  <si>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</si>
  <si>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</si>
  <si>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</si>
  <si>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</si>
  <si>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</si>
  <si>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</si>
  <si>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</si>
  <si>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</si>
  <si>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</si>
  <si>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</si>
  <si>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</si>
  <si>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</si>
  <si>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</si>
  <si>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</si>
  <si>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</si>
  <si>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</si>
  <si>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</si>
  <si>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</si>
  <si>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</si>
  <si>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</si>
  <si>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</si>
  <si>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</si>
  <si>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</si>
  <si>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</si>
  <si>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</si>
  <si>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</si>
  <si>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</si>
  <si>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</si>
  <si>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</si>
  <si>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</si>
  <si>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</si>
  <si>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</si>
  <si>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</si>
  <si>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</si>
  <si>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</si>
  <si>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</si>
  <si>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</si>
  <si>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</si>
  <si>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</si>
  <si>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</si>
  <si>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</si>
  <si>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</si>
  <si>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</si>
  <si>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</si>
  <si>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</si>
  <si>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</si>
  <si>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</si>
  <si>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</si>
  <si>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</si>
  <si>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</si>
  <si>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</si>
  <si>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</si>
  <si>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</si>
  <si>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</si>
  <si>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</si>
  <si>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</si>
  <si>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</si>
  <si>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</si>
  <si>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</si>
  <si>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</si>
  <si>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</si>
  <si>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</si>
  <si>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</si>
  <si>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</si>
  <si>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</si>
  <si>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</si>
  <si>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</si>
  <si>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</si>
  <si>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</si>
  <si>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</si>
  <si>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</si>
  <si>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</si>
  <si>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</si>
  <si>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</si>
  <si>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</si>
  <si>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</si>
  <si>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</si>
  <si>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</si>
  <si>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</si>
  <si>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</si>
  <si>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</si>
  <si>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</si>
  <si>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</si>
  <si>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</si>
  <si>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</si>
  <si>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</si>
  <si>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</si>
  <si>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</si>
  <si>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</si>
  <si>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</si>
  <si>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</si>
  <si>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</si>
  <si>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</si>
  <si>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</si>
  <si>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</si>
  <si>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</si>
  <si>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</si>
  <si>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</si>
  <si>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</si>
  <si>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</si>
  <si>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</si>
  <si>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</si>
  <si>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</si>
  <si>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</si>
  <si>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</si>
  <si>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</si>
  <si>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</si>
  <si>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</si>
  <si>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</si>
  <si>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</si>
  <si>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</si>
  <si>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</si>
  <si>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</si>
  <si>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</si>
  <si>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</si>
  <si>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</si>
  <si>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</si>
  <si>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</si>
  <si>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</si>
  <si>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</si>
  <si>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</si>
  <si>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</si>
  <si>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</si>
  <si>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</si>
  <si>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</si>
  <si>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</si>
  <si>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</si>
  <si>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</si>
  <si>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</si>
  <si>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</si>
  <si>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</si>
  <si>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</si>
  <si>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</si>
  <si>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</si>
  <si>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</si>
  <si>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</si>
  <si>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</si>
  <si>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</si>
  <si>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</si>
  <si>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</si>
  <si>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</si>
  <si>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</si>
  <si>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</si>
  <si>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</si>
  <si>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</si>
  <si>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</si>
  <si>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</si>
  <si>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</si>
  <si>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</si>
  <si>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</si>
  <si>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</si>
  <si>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</si>
  <si>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</si>
  <si>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</si>
  <si>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</si>
  <si>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</si>
  <si>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</si>
  <si>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</si>
  <si>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</si>
  <si>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</si>
  <si>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</si>
  <si>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</si>
  <si>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</si>
  <si>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</si>
  <si>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</si>
  <si>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</si>
  <si>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</si>
  <si>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</si>
  <si>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</si>
  <si>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</si>
  <si>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</si>
  <si>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</si>
  <si>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</si>
  <si>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</si>
  <si>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</si>
  <si>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</si>
  <si>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</si>
  <si>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</si>
  <si>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</si>
  <si>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</si>
  <si>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</si>
  <si>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</si>
  <si>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</si>
  <si>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</si>
  <si>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</si>
  <si>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</si>
  <si>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</si>
  <si>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</si>
  <si>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</si>
  <si>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</si>
  <si>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</si>
  <si>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</si>
  <si>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</si>
  <si>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</si>
  <si>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</si>
  <si>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</si>
  <si>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</si>
  <si>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</si>
  <si>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</si>
  <si>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</si>
  <si>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</si>
  <si>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</si>
  <si>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</si>
  <si>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</si>
  <si>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</si>
  <si>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</si>
  <si>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</si>
  <si>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</si>
  <si>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</si>
  <si>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</si>
  <si>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</si>
  <si>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</si>
  <si>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</si>
  <si>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</si>
  <si>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</si>
  <si>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</si>
  <si>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</si>
  <si>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</si>
  <si>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</si>
  <si>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</si>
  <si>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</si>
  <si>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</si>
  <si>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</si>
  <si>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</si>
  <si>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</si>
  <si>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</si>
  <si>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</si>
  <si>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</si>
  <si>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</si>
  <si>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</si>
  <si>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</si>
  <si>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</si>
  <si>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</si>
  <si>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</si>
  <si>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</si>
  <si>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</si>
  <si>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</si>
  <si>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</si>
  <si>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</si>
  <si>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</si>
  <si>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</si>
  <si>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</si>
  <si>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</si>
  <si>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</si>
  <si>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</si>
  <si>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</si>
  <si>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</si>
  <si>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</si>
  <si>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</si>
  <si>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</si>
  <si>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</si>
  <si>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</si>
  <si>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</si>
  <si>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</si>
  <si>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</si>
  <si>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</si>
  <si>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</si>
  <si>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</si>
  <si>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</si>
  <si>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</si>
  <si>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</si>
  <si>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</si>
  <si>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</si>
  <si>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</si>
  <si>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</si>
  <si>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</si>
  <si>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</si>
  <si>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</si>
  <si>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</si>
  <si>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</si>
  <si>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</si>
  <si>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</si>
  <si>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</si>
  <si>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</si>
  <si>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</si>
  <si>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</si>
  <si>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</si>
  <si>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</si>
  <si>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</si>
  <si>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</si>
  <si>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</si>
  <si>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</si>
  <si>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</si>
  <si>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</si>
  <si>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</si>
  <si>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</si>
  <si>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</si>
  <si>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</si>
  <si>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</si>
  <si>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</si>
  <si>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</si>
  <si>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</si>
  <si>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</si>
  <si>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</si>
  <si>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</si>
  <si>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</si>
  <si>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</si>
  <si>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</si>
  <si>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</si>
  <si>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</si>
  <si>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</si>
  <si>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</si>
  <si>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</si>
  <si>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</si>
  <si>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</si>
  <si>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</si>
  <si>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</si>
  <si>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</si>
  <si>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</si>
  <si>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</si>
  <si>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</si>
  <si>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</si>
  <si>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</si>
  <si>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</si>
  <si>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</si>
  <si>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</si>
  <si>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</si>
  <si>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</si>
  <si>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</si>
  <si>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</si>
  <si>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</si>
  <si>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</si>
  <si>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</si>
  <si>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</si>
  <si>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</si>
  <si>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</si>
  <si>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</si>
  <si>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</si>
  <si>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</si>
  <si>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</si>
  <si>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</si>
  <si>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</si>
  <si>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</si>
  <si>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</si>
  <si>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</si>
  <si>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</si>
  <si>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</si>
  <si>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</si>
  <si>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</si>
  <si>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</si>
  <si>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</si>
  <si>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</si>
  <si>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</si>
  <si>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</si>
  <si>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</si>
  <si>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</si>
  <si>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</si>
  <si>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</si>
  <si>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</si>
  <si>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</si>
  <si>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</si>
  <si>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</si>
  <si>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</si>
  <si>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</si>
  <si>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</si>
  <si>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</si>
  <si>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</si>
  <si>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</si>
  <si>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</si>
  <si>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</si>
  <si>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</si>
  <si>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</si>
  <si>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</si>
  <si>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</si>
  <si>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</si>
  <si>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</si>
  <si>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</si>
  <si>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</si>
  <si>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</si>
  <si>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</si>
  <si>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</si>
  <si>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</si>
  <si>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</si>
  <si>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</si>
  <si>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</si>
  <si>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</si>
  <si>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</si>
  <si>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</si>
  <si>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</si>
  <si>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</si>
  <si>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</si>
  <si>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</si>
  <si>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</si>
  <si>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</si>
  <si>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</si>
  <si>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</si>
  <si>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</si>
  <si>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</si>
  <si>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</si>
  <si>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</si>
  <si>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</si>
  <si>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</si>
  <si>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</si>
  <si>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</si>
  <si>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</si>
  <si>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</si>
  <si>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</si>
  <si>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</si>
  <si>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</si>
  <si>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</si>
  <si>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</si>
  <si>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</si>
  <si>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</si>
  <si>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</si>
  <si>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</si>
  <si>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</si>
  <si>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</si>
  <si>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</si>
  <si>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</si>
  <si>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</si>
  <si>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</si>
  <si>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</si>
  <si>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</si>
  <si>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</si>
  <si>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</si>
  <si>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</si>
  <si>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</si>
  <si>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</si>
  <si>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</si>
  <si>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</si>
  <si>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</si>
  <si>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</si>
  <si>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</si>
  <si>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</si>
  <si>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</si>
  <si>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</si>
  <si>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</si>
  <si>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</si>
  <si>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</si>
  <si>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</si>
  <si>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</si>
  <si>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</si>
  <si>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</si>
  <si>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</si>
  <si>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</si>
  <si>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</si>
  <si>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</si>
  <si>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</si>
  <si>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</si>
  <si>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</si>
  <si>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</si>
  <si>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</si>
  <si>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</si>
  <si>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</si>
  <si>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</si>
  <si>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</si>
  <si>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</si>
  <si>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</si>
  <si>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</si>
  <si>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</si>
  <si>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</si>
  <si>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</si>
  <si>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</si>
  <si>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</si>
  <si>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</si>
  <si>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</si>
  <si>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</si>
  <si>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</si>
  <si>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</si>
  <si>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</si>
  <si>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</si>
  <si>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</si>
  <si>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</si>
  <si>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</si>
  <si>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</si>
  <si>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</si>
  <si>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</si>
  <si>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</si>
  <si>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</si>
  <si>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</si>
  <si>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</si>
  <si>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</si>
  <si>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</si>
  <si>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</si>
  <si>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</si>
  <si>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</si>
  <si>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</si>
  <si>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</si>
  <si>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</si>
  <si>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</si>
  <si>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</si>
  <si>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</si>
  <si>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</si>
  <si>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</si>
  <si>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</si>
  <si>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</si>
  <si>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</si>
  <si>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</si>
  <si>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</si>
  <si>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</si>
  <si>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</si>
  <si>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</si>
  <si>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</si>
  <si>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</si>
  <si>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</si>
  <si>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</si>
  <si>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</si>
  <si>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</si>
  <si>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</si>
  <si>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</si>
  <si>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</si>
  <si>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</si>
  <si>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</si>
  <si>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</si>
  <si>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</si>
  <si>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</si>
  <si>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</si>
  <si>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</si>
  <si>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</si>
  <si>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</si>
  <si>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</si>
  <si>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</si>
  <si>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</si>
  <si>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</si>
  <si>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</si>
  <si>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</si>
  <si>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</si>
  <si>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</si>
  <si>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</si>
  <si>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</si>
  <si>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</si>
  <si>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</si>
  <si>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</si>
  <si>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</si>
  <si>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</si>
  <si>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</si>
  <si>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</si>
  <si>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</si>
  <si>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</si>
  <si>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</si>
  <si>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</si>
  <si>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</si>
  <si>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</si>
  <si>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</si>
  <si>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</si>
  <si>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</si>
  <si>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</si>
  <si>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</si>
  <si>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</si>
  <si>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</si>
  <si>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</si>
  <si>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</si>
  <si>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</si>
  <si>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</si>
  <si>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</si>
  <si>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</si>
  <si>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</si>
  <si>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</si>
  <si>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</si>
  <si>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</si>
  <si>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</si>
  <si>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</si>
  <si>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</si>
  <si>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</si>
  <si>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</si>
  <si>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</si>
  <si>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</si>
  <si>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</si>
  <si>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</si>
  <si>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</si>
  <si>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</si>
  <si>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</si>
  <si>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</si>
  <si>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</si>
  <si>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</si>
  <si>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</si>
  <si>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</si>
  <si>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</si>
  <si>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</si>
  <si>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</si>
  <si>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</si>
  <si>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</si>
  <si>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</si>
  <si>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</si>
  <si>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</si>
  <si>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</si>
  <si>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</si>
  <si>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</si>
  <si>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</si>
  <si>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</si>
  <si>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</si>
  <si>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</si>
  <si>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</si>
  <si>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</si>
  <si>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</si>
  <si>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</si>
  <si>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</si>
  <si>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</si>
  <si>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</si>
  <si>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</si>
  <si>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</si>
  <si>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</si>
  <si>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</si>
  <si>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</si>
  <si>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</si>
  <si>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</si>
  <si>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</si>
  <si>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</si>
  <si>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</si>
  <si>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</si>
  <si>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</si>
  <si>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</si>
  <si>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</si>
  <si>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</si>
  <si>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</si>
  <si>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</si>
  <si>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</si>
  <si>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</si>
  <si>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</si>
  <si>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</si>
  <si>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</si>
  <si>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</si>
  <si>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</si>
  <si>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</si>
  <si>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</si>
  <si>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</si>
  <si>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</si>
  <si>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</si>
  <si>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</si>
  <si>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</si>
  <si>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</si>
  <si>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</si>
  <si>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</si>
  <si>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</si>
  <si>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</si>
  <si>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</si>
  <si>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</si>
  <si>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</si>
  <si>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</si>
  <si>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</si>
  <si>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</si>
  <si>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</si>
  <si>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</si>
  <si>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</si>
  <si>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</si>
  <si>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</si>
  <si>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</si>
  <si>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</si>
  <si>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</si>
  <si>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</si>
  <si>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</si>
  <si>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</si>
  <si>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</si>
  <si>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</si>
  <si>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</si>
  <si>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</si>
  <si>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</si>
  <si>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</si>
  <si>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</si>
  <si>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</si>
  <si>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</si>
  <si>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</si>
  <si>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</si>
  <si>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</si>
  <si>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</si>
  <si>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</si>
  <si>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</si>
  <si>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</si>
  <si>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</si>
  <si>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</si>
  <si>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</si>
  <si>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</si>
  <si>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</si>
  <si>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</si>
  <si>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</si>
  <si>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</si>
  <si>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</si>
  <si>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</si>
  <si>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</si>
  <si>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</si>
  <si>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</si>
  <si>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</si>
  <si>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</si>
  <si>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</si>
  <si>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</si>
  <si>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</si>
  <si>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</si>
  <si>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</si>
  <si>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</si>
  <si>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</si>
  <si>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</si>
  <si>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</si>
  <si>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</si>
  <si>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</si>
  <si>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</si>
  <si>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</si>
  <si>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</si>
  <si>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</si>
  <si>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</si>
  <si>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</si>
  <si>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</si>
  <si>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</si>
  <si>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</si>
  <si>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</si>
  <si>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</si>
  <si>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</si>
  <si>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</si>
  <si>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</si>
  <si>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</si>
  <si>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</si>
  <si>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</si>
  <si>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</si>
  <si>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</si>
  <si>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</si>
  <si>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</si>
  <si>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</si>
  <si>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</si>
  <si>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</si>
  <si>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</si>
  <si>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</si>
  <si>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</si>
  <si>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</si>
  <si>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</si>
  <si>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</si>
  <si>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</si>
  <si>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</si>
  <si>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</si>
  <si>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</si>
  <si>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</si>
  <si>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</si>
  <si>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</si>
  <si>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</si>
  <si>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</si>
  <si>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</si>
  <si>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</si>
  <si>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</si>
  <si>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</si>
  <si>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</si>
  <si>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</si>
  <si>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</si>
  <si>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</si>
  <si>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</si>
  <si>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</si>
  <si>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</si>
  <si>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</si>
  <si>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</si>
  <si>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</si>
  <si>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</si>
  <si>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</si>
  <si>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</si>
  <si>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</si>
  <si>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</si>
  <si>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</si>
  <si>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</si>
  <si>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</si>
  <si>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</si>
  <si>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</si>
  <si>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</si>
  <si>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</si>
  <si>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</si>
  <si>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</si>
  <si>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</si>
  <si>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</si>
  <si>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</si>
  <si>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</si>
  <si>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</si>
  <si>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</si>
  <si>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</si>
  <si>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</si>
  <si>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</si>
  <si>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</si>
  <si>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</si>
  <si>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</si>
  <si>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</si>
  <si>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</si>
  <si>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</si>
  <si>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</si>
  <si>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</si>
  <si>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</si>
  <si>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</si>
  <si>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</si>
  <si>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</si>
  <si>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</si>
  <si>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</si>
  <si>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</si>
  <si>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</si>
  <si>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</si>
  <si>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</si>
  <si>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</si>
  <si>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</si>
  <si>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</si>
  <si>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</si>
  <si>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</si>
  <si>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</si>
  <si>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</si>
  <si>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</si>
  <si>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</si>
  <si>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</si>
  <si>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</si>
  <si>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</si>
  <si>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</si>
  <si>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</si>
  <si>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</si>
  <si>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</si>
  <si>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</si>
  <si>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</si>
  <si>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</si>
  <si>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</si>
  <si>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</si>
  <si>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</si>
  <si>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</si>
  <si>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</si>
  <si>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</si>
  <si>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</si>
  <si>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</si>
  <si>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</si>
  <si>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</si>
  <si>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</si>
  <si>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</si>
  <si>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</si>
  <si>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</si>
  <si>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</si>
  <si>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</si>
  <si>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</si>
  <si>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</si>
  <si>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</si>
  <si>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</si>
  <si>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</si>
  <si>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</si>
  <si>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</si>
  <si>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</si>
  <si>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</si>
  <si>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</si>
  <si>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</si>
  <si>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</si>
  <si>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</si>
  <si>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</si>
  <si>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</si>
  <si>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</si>
  <si>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</si>
  <si>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</si>
  <si>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</si>
  <si>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</si>
  <si>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</si>
  <si>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</si>
  <si>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</si>
  <si>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</si>
  <si>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</si>
  <si>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</si>
  <si>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</si>
  <si>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</si>
  <si>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</si>
  <si>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</si>
  <si>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</si>
  <si>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</si>
  <si>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</si>
  <si>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</si>
  <si>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</si>
  <si>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</si>
  <si>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</si>
  <si>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</si>
  <si>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</si>
  <si>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</si>
  <si>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</si>
  <si>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</si>
  <si>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</si>
  <si>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</si>
  <si>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</si>
  <si>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</si>
  <si>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</si>
  <si>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</si>
  <si>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</si>
  <si>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</si>
  <si>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</si>
  <si>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</si>
  <si>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</si>
  <si>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</si>
  <si>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</si>
  <si>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</si>
  <si>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</si>
  <si>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</si>
  <si>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</si>
  <si>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</si>
  <si>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</si>
  <si>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</si>
  <si>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</si>
  <si>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</si>
  <si>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</si>
  <si>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</si>
  <si>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</si>
  <si>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</si>
  <si>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</si>
  <si>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</si>
  <si>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</si>
  <si>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</si>
  <si>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</si>
  <si>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</si>
  <si>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</si>
  <si>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</si>
  <si>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</si>
  <si>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</si>
  <si>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</si>
  <si>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</si>
  <si>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</si>
  <si>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</si>
  <si>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</si>
  <si>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</si>
  <si>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</si>
  <si>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</si>
  <si>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</si>
  <si>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</si>
  <si>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</si>
  <si>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</si>
  <si>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</si>
  <si>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</si>
  <si>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</si>
  <si>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</si>
  <si>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</si>
  <si>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</si>
  <si>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</si>
  <si>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</si>
  <si>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</si>
  <si>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</si>
  <si>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</si>
  <si>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</si>
  <si>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</si>
  <si>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</si>
  <si>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</si>
  <si>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</si>
  <si>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</si>
  <si>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</si>
  <si>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</si>
  <si>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</si>
  <si>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</si>
  <si>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</si>
  <si>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</si>
  <si>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</si>
  <si>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</si>
  <si>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</si>
  <si>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</si>
  <si>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</si>
  <si>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</si>
  <si>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</si>
  <si>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</si>
  <si>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</si>
  <si>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</si>
  <si>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</si>
  <si>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</si>
  <si>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</si>
  <si>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</si>
  <si>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</si>
  <si>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</si>
  <si>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</si>
  <si>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</si>
  <si>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</si>
  <si>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</si>
  <si>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</si>
  <si>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</si>
  <si>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</si>
  <si>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</si>
  <si>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</si>
  <si>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</si>
  <si>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</si>
  <si>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</si>
  <si>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</si>
  <si>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</si>
  <si>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</si>
  <si>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</si>
  <si>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</si>
  <si>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</si>
  <si>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</si>
  <si>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</si>
  <si>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</si>
  <si>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</si>
  <si>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</si>
  <si>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</si>
  <si>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</si>
  <si>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</si>
  <si>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</si>
  <si>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</si>
  <si>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</si>
  <si>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</si>
  <si>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</si>
  <si>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</si>
  <si>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</si>
  <si>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</si>
  <si>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</si>
  <si>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</si>
  <si>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</si>
  <si>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</si>
  <si>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</si>
  <si>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</si>
  <si>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</si>
  <si>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</si>
  <si>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</si>
  <si>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</si>
  <si>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</si>
  <si>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</si>
  <si>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</si>
  <si>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</si>
  <si>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</si>
  <si>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</si>
  <si>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</si>
  <si>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</si>
  <si>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</si>
  <si>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</si>
  <si>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</si>
  <si>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</si>
  <si>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</si>
  <si>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</si>
  <si>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</si>
  <si>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</si>
  <si>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</si>
  <si>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</si>
  <si>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</si>
  <si>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</si>
  <si>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</si>
  <si>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</si>
  <si>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</si>
  <si>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</si>
  <si>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</si>
  <si>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</si>
  <si>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</si>
  <si>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</si>
  <si>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</si>
  <si>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</si>
  <si>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</si>
  <si>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</si>
  <si>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</si>
  <si>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</si>
  <si>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</si>
  <si>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</si>
  <si>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</si>
  <si>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</si>
  <si>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</si>
  <si>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</si>
  <si>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</si>
  <si>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</si>
  <si>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</si>
  <si>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</si>
  <si>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</si>
  <si>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</si>
  <si>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</si>
  <si>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</si>
  <si>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</si>
  <si>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</si>
  <si>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</si>
  <si>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</si>
  <si>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</si>
  <si>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</si>
  <si>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</si>
  <si>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</si>
  <si>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</si>
  <si>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</si>
  <si>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</si>
  <si>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</si>
  <si>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</si>
  <si>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</si>
  <si>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</si>
  <si>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</si>
  <si>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</si>
  <si>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</si>
  <si>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</si>
  <si>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</si>
  <si>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</si>
  <si>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</si>
  <si>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</si>
  <si>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</si>
  <si>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</si>
  <si>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</si>
  <si>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</si>
  <si>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</si>
  <si>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</si>
  <si>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</si>
  <si>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</si>
  <si>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</si>
  <si>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</si>
  <si>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</si>
  <si>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</si>
  <si>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</si>
  <si>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</si>
  <si>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</si>
  <si>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</si>
  <si>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</si>
  <si>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</si>
  <si>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</si>
  <si>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</si>
  <si>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</si>
  <si>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</si>
  <si>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</si>
  <si>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</si>
  <si>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</si>
  <si>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</si>
  <si>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</si>
  <si>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</si>
  <si>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</si>
  <si>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</si>
  <si>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</si>
  <si>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</si>
  <si>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</si>
  <si>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</si>
  <si>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</si>
  <si>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</si>
  <si>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</si>
  <si>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</si>
  <si>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</si>
  <si>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</si>
  <si>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</si>
  <si>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</si>
  <si>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</si>
  <si>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</si>
  <si>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</si>
  <si>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</si>
  <si>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</si>
  <si>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</si>
  <si>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</si>
  <si>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</si>
  <si>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</si>
  <si>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</si>
  <si>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</si>
  <si>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</si>
  <si>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</si>
  <si>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</si>
  <si>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</si>
  <si>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</si>
  <si>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</si>
  <si>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</si>
  <si>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</si>
  <si>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</si>
  <si>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</si>
  <si>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</si>
  <si>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</si>
  <si>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</si>
  <si>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</si>
  <si>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</si>
  <si>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</si>
  <si>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</si>
  <si>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</si>
  <si>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</si>
  <si>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</si>
  <si>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</si>
  <si>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</si>
  <si>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</si>
  <si>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</si>
  <si>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</si>
  <si>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</si>
  <si>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</si>
  <si>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</si>
  <si>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</si>
  <si>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</si>
  <si>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</si>
  <si>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</si>
  <si>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</si>
  <si>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</si>
  <si>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</si>
  <si>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</si>
  <si>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</si>
  <si>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</si>
  <si>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</si>
  <si>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</si>
  <si>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</si>
  <si>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</si>
  <si>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</si>
  <si>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</si>
  <si>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</si>
  <si>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</si>
  <si>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</si>
  <si>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</si>
  <si>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</si>
  <si>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</si>
  <si>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</si>
  <si>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</si>
  <si>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</si>
  <si>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</si>
  <si>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</si>
  <si>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</si>
  <si>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</si>
  <si>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</si>
  <si>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</si>
  <si>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</si>
  <si>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</si>
  <si>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</si>
  <si>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</si>
  <si>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</si>
  <si>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</si>
  <si>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</si>
  <si>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</si>
  <si>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</si>
  <si>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</si>
  <si>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</si>
  <si>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</si>
  <si>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</si>
  <si>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</si>
  <si>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</si>
  <si>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</si>
  <si>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</si>
  <si>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</si>
  <si>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</si>
  <si>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</si>
  <si>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</si>
  <si>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</si>
  <si>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</si>
  <si>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</si>
  <si>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</si>
  <si>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</si>
  <si>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</si>
  <si>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</si>
  <si>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</si>
  <si>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</si>
  <si>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</si>
  <si>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</si>
  <si>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</si>
  <si>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</si>
  <si>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</si>
  <si>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</si>
  <si>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</si>
  <si>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</si>
  <si>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</si>
  <si>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</si>
  <si>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</si>
  <si>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</si>
  <si>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</si>
  <si>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</si>
  <si>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</si>
  <si>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</si>
  <si>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</si>
  <si>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</si>
  <si>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</si>
  <si>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</si>
  <si>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</si>
  <si>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</si>
  <si>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</si>
  <si>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</si>
  <si>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</si>
  <si>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</si>
  <si>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</si>
  <si>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</si>
  <si>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</si>
  <si>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</si>
  <si>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</si>
  <si>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</si>
  <si>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</si>
  <si>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</si>
  <si>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</si>
  <si>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</si>
  <si>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</si>
  <si>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</si>
  <si>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</si>
  <si>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</si>
  <si>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</si>
  <si>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</si>
  <si>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</si>
  <si>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</si>
  <si>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</si>
  <si>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</si>
  <si>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</si>
  <si>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</si>
  <si>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</si>
  <si>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</si>
  <si>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</si>
  <si>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</si>
  <si>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</si>
  <si>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</si>
  <si>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</si>
  <si>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</si>
  <si>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</si>
  <si>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</si>
  <si>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</si>
  <si>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</si>
  <si>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</si>
  <si>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</si>
  <si>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</si>
  <si>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</si>
  <si>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</si>
  <si>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</si>
  <si>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</si>
  <si>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</si>
  <si>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</si>
  <si>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</si>
  <si>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</si>
  <si>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</si>
  <si>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</si>
  <si>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</si>
  <si>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</si>
  <si>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</si>
  <si>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</si>
  <si>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</si>
  <si>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</si>
  <si>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</si>
  <si>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</si>
  <si>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</si>
  <si>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</si>
  <si>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</si>
  <si>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</si>
  <si>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</si>
  <si>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</si>
  <si>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</si>
  <si>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</si>
  <si>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</si>
  <si>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</si>
  <si>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</si>
  <si>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</si>
  <si>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</si>
  <si>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</si>
  <si>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</si>
  <si>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</si>
  <si>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</si>
  <si>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</si>
  <si>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</si>
  <si>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</si>
  <si>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</si>
  <si>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</si>
  <si>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</si>
  <si>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</si>
  <si>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</si>
  <si>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</si>
  <si>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</si>
  <si>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</si>
  <si>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</si>
  <si>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</si>
  <si>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</si>
  <si>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</si>
  <si>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</si>
  <si>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</si>
  <si>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</si>
  <si>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</si>
  <si>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</si>
  <si>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</si>
  <si>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</si>
  <si>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</si>
  <si>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</si>
  <si>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</si>
  <si>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</si>
  <si>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</si>
  <si>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</si>
  <si>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</si>
  <si>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</si>
  <si>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</si>
  <si>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</si>
  <si>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</si>
  <si>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</si>
  <si>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</si>
  <si>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</si>
  <si>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</si>
  <si>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</si>
  <si>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</si>
  <si>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</si>
  <si>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</si>
  <si>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</si>
  <si>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</si>
  <si>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</si>
  <si>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</si>
  <si>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</si>
  <si>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</si>
  <si>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</si>
  <si>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</si>
  <si>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</si>
  <si>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</si>
  <si>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</si>
  <si>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</si>
  <si>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</si>
  <si>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</si>
  <si>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</si>
  <si>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</si>
  <si>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</si>
  <si>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</si>
  <si>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</si>
  <si>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</si>
  <si>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</si>
  <si>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</si>
  <si>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</si>
  <si>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</si>
  <si>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</si>
  <si>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</si>
  <si>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</si>
  <si>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</si>
  <si>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</si>
  <si>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</si>
  <si>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</si>
  <si>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</si>
  <si>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</si>
  <si>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</si>
  <si>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</si>
  <si>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</si>
  <si>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</si>
  <si>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</si>
  <si>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</si>
  <si>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</si>
  <si>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</si>
  <si>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</si>
  <si>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</si>
  <si>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</si>
  <si>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</si>
  <si>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</si>
  <si>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</si>
  <si>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</si>
  <si>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</si>
  <si>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</si>
  <si>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</si>
  <si>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</si>
  <si>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</si>
  <si>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</si>
  <si>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</si>
  <si>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</si>
  <si>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</si>
  <si>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</si>
  <si>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</si>
  <si>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</si>
  <si>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</si>
  <si>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</si>
  <si>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</si>
  <si>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</si>
  <si>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</si>
  <si>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</si>
  <si>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</si>
  <si>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</si>
  <si>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</si>
  <si>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</si>
  <si>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</si>
  <si>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</si>
  <si>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</si>
  <si>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</si>
  <si>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</si>
  <si>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</si>
  <si>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</si>
  <si>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</si>
  <si>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</si>
  <si>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</si>
  <si>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</si>
  <si>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</si>
  <si>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</si>
  <si>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</si>
  <si>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</si>
  <si>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</si>
  <si>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</si>
  <si>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</si>
  <si>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</si>
  <si>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</si>
  <si>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</si>
  <si>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</si>
  <si>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</si>
  <si>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</si>
  <si>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</si>
  <si>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</si>
  <si>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</si>
  <si>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</si>
  <si>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</si>
  <si>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</si>
  <si>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</si>
  <si>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</si>
  <si>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</si>
  <si>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</si>
  <si>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</si>
  <si>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</si>
  <si>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</si>
  <si>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</si>
  <si>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</si>
  <si>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</si>
  <si>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</si>
  <si>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</si>
  <si>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</si>
  <si>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</si>
  <si>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</si>
  <si>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</si>
  <si>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</si>
  <si>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</si>
  <si>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</si>
  <si>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</si>
  <si>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</si>
  <si>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</si>
  <si>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</si>
  <si>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</si>
  <si>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</si>
  <si>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</si>
  <si>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</si>
  <si>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</si>
  <si>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</si>
  <si>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</si>
  <si>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</si>
  <si>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</si>
  <si>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</si>
  <si>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</si>
  <si>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</si>
  <si>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</si>
  <si>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</si>
  <si>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</si>
  <si>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</si>
  <si>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</si>
  <si>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</si>
  <si>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</si>
  <si>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</si>
  <si>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</si>
  <si>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</si>
  <si>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</si>
  <si>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</si>
  <si>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</si>
  <si>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</si>
  <si>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</si>
  <si>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</si>
  <si>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</si>
  <si>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</si>
  <si>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</si>
  <si>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</si>
  <si>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</si>
  <si>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</si>
  <si>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</si>
  <si>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</si>
  <si>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</si>
  <si>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</si>
  <si>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</si>
  <si>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</si>
  <si>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</si>
  <si>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</si>
  <si>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</si>
  <si>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</si>
  <si>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</si>
  <si>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</si>
  <si>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</si>
  <si>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</si>
  <si>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</si>
  <si>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</si>
  <si>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</si>
  <si>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</si>
  <si>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</si>
  <si>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</si>
  <si>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</si>
  <si>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</si>
  <si>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</si>
  <si>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</si>
  <si>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</si>
  <si>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</si>
  <si>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</si>
  <si>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</si>
  <si>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</si>
  <si>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</si>
  <si>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</si>
  <si>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</si>
  <si>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</si>
  <si>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</si>
  <si>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</si>
  <si>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</si>
  <si>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</si>
  <si>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</si>
  <si>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</si>
  <si>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</si>
  <si>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</si>
  <si>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</si>
  <si>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</si>
  <si>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</si>
  <si>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</si>
  <si>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</si>
  <si>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</si>
  <si>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</si>
  <si>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</si>
  <si>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</si>
  <si>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</si>
  <si>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</si>
  <si>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</si>
  <si>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</si>
  <si>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</si>
  <si>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</si>
  <si>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</si>
  <si>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</si>
  <si>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</si>
  <si>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</si>
  <si>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</si>
  <si>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</si>
  <si>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</si>
  <si>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</si>
  <si>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</si>
  <si>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</si>
  <si>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</si>
  <si>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</si>
  <si>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</si>
  <si>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</si>
  <si>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</si>
  <si>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</si>
  <si>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</si>
  <si>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</si>
  <si>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</si>
  <si>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</si>
  <si>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</si>
  <si>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</si>
  <si>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</si>
  <si>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</si>
  <si>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</si>
  <si>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</si>
  <si>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</si>
  <si>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</si>
  <si>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</si>
  <si>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</si>
  <si>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</si>
  <si>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</si>
  <si>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</si>
  <si>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</si>
  <si>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</si>
  <si>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</si>
  <si>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</si>
  <si>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</si>
  <si>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</si>
  <si>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</si>
  <si>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</si>
  <si>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</si>
  <si>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</si>
  <si>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</si>
  <si>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</si>
  <si>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</si>
  <si>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</si>
  <si>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</si>
  <si>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</si>
  <si>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</si>
  <si>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</si>
  <si>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</si>
  <si>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</si>
  <si>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</si>
  <si>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</si>
  <si>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</si>
  <si>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</si>
  <si>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</si>
  <si>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</si>
  <si>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</si>
  <si>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</si>
  <si>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</si>
  <si>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</si>
  <si>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</si>
  <si>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</si>
  <si>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</si>
  <si>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</si>
  <si>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</si>
  <si>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</si>
  <si>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</si>
  <si>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</si>
  <si>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</si>
  <si>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</si>
  <si>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</si>
  <si>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</si>
  <si>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</si>
  <si>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</si>
  <si>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</si>
  <si>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</si>
  <si>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</si>
  <si>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</si>
  <si>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</si>
  <si>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</si>
  <si>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</si>
  <si>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</si>
  <si>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</si>
  <si>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</si>
  <si>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</si>
  <si>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</si>
  <si>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</si>
  <si>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</si>
  <si>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</si>
  <si>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</si>
  <si>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</si>
  <si>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</si>
  <si>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</si>
  <si>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</si>
  <si>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</si>
  <si>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</si>
  <si>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</si>
  <si>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</si>
  <si>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</si>
  <si>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</si>
  <si>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</si>
  <si>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</si>
  <si>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</si>
  <si>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</si>
  <si>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</si>
  <si>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</si>
  <si>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</si>
  <si>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</si>
  <si>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</si>
  <si>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</si>
  <si>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</si>
  <si>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</si>
  <si>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</si>
  <si>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</si>
  <si>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</si>
  <si>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</si>
  <si>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</si>
  <si>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</si>
  <si>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</si>
  <si>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</si>
  <si>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</si>
  <si>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</si>
  <si>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</si>
  <si>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</si>
  <si>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</si>
  <si>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</si>
  <si>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</si>
  <si>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</si>
  <si>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</si>
  <si>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</si>
  <si>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</si>
  <si>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</si>
  <si>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</si>
  <si>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</si>
  <si>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</si>
  <si>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</si>
  <si>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</si>
  <si>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</si>
  <si>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</si>
  <si>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</si>
  <si>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</si>
  <si>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</si>
  <si>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</si>
  <si>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</si>
  <si>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</si>
  <si>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</si>
  <si>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</si>
  <si>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</si>
  <si>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</si>
  <si>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</si>
  <si>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</si>
  <si>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</si>
  <si>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</si>
  <si>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</si>
  <si>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</si>
  <si>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</si>
  <si>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</si>
  <si>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</si>
  <si>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</si>
  <si>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</si>
  <si>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</si>
  <si>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</si>
  <si>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</si>
  <si>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</si>
  <si>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</si>
  <si>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</si>
  <si>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</si>
  <si>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</si>
  <si>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</si>
  <si>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</si>
  <si>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</si>
  <si>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</si>
  <si>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</si>
  <si>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</si>
  <si>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</si>
  <si>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</si>
  <si>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</si>
  <si>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</si>
  <si>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</si>
  <si>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</si>
  <si>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</si>
  <si>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</si>
  <si>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</si>
  <si>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</si>
  <si>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</si>
  <si>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</si>
  <si>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</si>
  <si>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</si>
  <si>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</si>
  <si>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</si>
  <si>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</si>
  <si>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</si>
  <si>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</si>
  <si>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</si>
  <si>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</si>
  <si>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</si>
  <si>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</si>
  <si>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</si>
  <si>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</si>
  <si>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</si>
  <si>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</si>
  <si>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</si>
  <si>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</si>
  <si>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</si>
  <si>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</si>
  <si>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</si>
  <si>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</si>
  <si>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</si>
  <si>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</si>
  <si>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</si>
  <si>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</si>
  <si>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</si>
  <si>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</si>
  <si>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</si>
  <si>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</si>
  <si>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</si>
  <si>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</si>
  <si>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</si>
  <si>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</si>
  <si>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</si>
  <si>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</si>
  <si>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</si>
  <si>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</si>
  <si>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</si>
  <si>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</si>
  <si>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</si>
  <si>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</si>
  <si>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</si>
  <si>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</si>
  <si>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</si>
  <si>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</si>
  <si>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</si>
  <si>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</si>
  <si>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</si>
  <si>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</si>
  <si>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</si>
  <si>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</si>
  <si>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</si>
  <si>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</si>
  <si>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</si>
  <si>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</si>
  <si>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</si>
  <si>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</si>
  <si>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</si>
  <si>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</si>
  <si>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</si>
  <si>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</si>
  <si>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</si>
  <si>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</si>
  <si>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</si>
  <si>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</si>
  <si>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</si>
  <si>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</si>
  <si>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</si>
  <si>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</si>
  <si>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</si>
  <si>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</si>
  <si>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</si>
  <si>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</si>
  <si>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</si>
  <si>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</si>
  <si>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</si>
  <si>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</si>
  <si>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</si>
  <si>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</si>
  <si>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</si>
  <si>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</si>
  <si>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</si>
  <si>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</si>
  <si>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</si>
  <si>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</si>
  <si>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</si>
  <si>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</si>
  <si>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</si>
  <si>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</si>
  <si>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</si>
  <si>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</si>
  <si>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</si>
  <si>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</si>
  <si>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</si>
  <si>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</si>
  <si>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</si>
  <si>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</si>
  <si>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</si>
  <si>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</si>
  <si>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</si>
  <si>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</si>
  <si>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</si>
  <si>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</si>
  <si>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</si>
  <si>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</si>
  <si>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</si>
  <si>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</si>
  <si>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</si>
  <si>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</si>
  <si>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</si>
  <si>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</si>
  <si>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</si>
  <si>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</si>
  <si>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</si>
  <si>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</si>
  <si>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</si>
  <si>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</si>
  <si>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</si>
  <si>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</si>
  <si>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</si>
  <si>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</si>
  <si>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</si>
  <si>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</si>
  <si>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</si>
  <si>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</si>
  <si>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</si>
  <si>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</si>
  <si>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</si>
  <si>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</si>
  <si>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</si>
  <si>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</si>
  <si>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</si>
  <si>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</si>
  <si>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</si>
  <si>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</si>
  <si>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</si>
  <si>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</si>
  <si>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</si>
  <si>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</si>
  <si>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</si>
  <si>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</si>
  <si>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</si>
  <si>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</si>
  <si>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</si>
  <si>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</si>
  <si>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</si>
  <si>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</si>
  <si>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</si>
  <si>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</si>
  <si>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</si>
  <si>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</si>
  <si>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</si>
  <si>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</si>
  <si>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</si>
  <si>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</si>
  <si>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</si>
  <si>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</si>
  <si>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</si>
  <si>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</si>
  <si>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</si>
  <si>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</si>
  <si>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</si>
  <si>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</si>
  <si>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</si>
  <si>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</si>
  <si>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</si>
  <si>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</si>
  <si>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</si>
  <si>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</si>
  <si>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</si>
  <si>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</si>
  <si>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</si>
  <si>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</si>
  <si>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</si>
  <si>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</si>
  <si>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</si>
  <si>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</si>
  <si>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</si>
  <si>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</si>
  <si>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</si>
  <si>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</si>
  <si>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</si>
  <si>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</si>
  <si>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</si>
  <si>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</si>
  <si>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</si>
  <si>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</si>
  <si>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</si>
  <si>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</si>
  <si>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</si>
  <si>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</si>
  <si>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</si>
  <si>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</si>
  <si>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</si>
  <si>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</si>
  <si>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</si>
  <si>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</si>
  <si>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</si>
  <si>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</si>
  <si>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</si>
  <si>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</si>
  <si>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</si>
  <si>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</si>
  <si>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</si>
  <si>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</si>
  <si>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</si>
  <si>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</si>
  <si>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</si>
  <si>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</si>
  <si>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</si>
  <si>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</si>
  <si>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</si>
  <si>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</si>
  <si>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</si>
  <si>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</si>
  <si>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</si>
  <si>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</si>
  <si>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</si>
  <si>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</si>
  <si>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</si>
  <si>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</si>
  <si>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</si>
  <si>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</si>
  <si>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</si>
  <si>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</si>
  <si>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</si>
  <si>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</si>
  <si>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</si>
  <si>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</si>
  <si>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</si>
  <si>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</si>
  <si>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</si>
  <si>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</si>
  <si>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</si>
  <si>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</si>
  <si>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</si>
  <si>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</si>
  <si>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</si>
  <si>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</si>
  <si>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</si>
  <si>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</si>
  <si>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</si>
  <si>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</si>
  <si>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</si>
  <si>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</si>
  <si>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</si>
  <si>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</si>
  <si>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</si>
  <si>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</si>
  <si>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</si>
  <si>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</si>
  <si>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</si>
  <si>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</si>
  <si>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</si>
  <si>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</si>
  <si>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</si>
  <si>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</si>
  <si>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</si>
  <si>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</si>
  <si>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</si>
  <si>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</si>
  <si>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</si>
  <si>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</si>
  <si>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</si>
  <si>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</si>
  <si>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</si>
  <si>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</si>
  <si>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</si>
  <si>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</si>
  <si>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</si>
  <si>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</si>
  <si>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</si>
  <si>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</si>
  <si>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</si>
  <si>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</si>
  <si>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</si>
  <si>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</si>
  <si>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</si>
  <si>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</si>
  <si>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</si>
  <si>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</si>
  <si>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</si>
  <si>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</si>
  <si>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</si>
  <si>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</si>
  <si>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</si>
  <si>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</si>
  <si>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</si>
  <si>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</si>
  <si>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</si>
  <si>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</si>
  <si>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</si>
  <si>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</si>
  <si>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</si>
  <si>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</si>
  <si>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</si>
  <si>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</si>
  <si>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</si>
  <si>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</si>
  <si>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</si>
  <si>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</si>
  <si>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</si>
  <si>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</si>
  <si>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</si>
  <si>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</si>
  <si>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</si>
  <si>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</si>
  <si>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</si>
  <si>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</si>
  <si>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</si>
  <si>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</si>
  <si>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</si>
  <si>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</si>
  <si>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</si>
  <si>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</si>
  <si>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</si>
  <si>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</si>
  <si>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</si>
  <si>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</si>
  <si>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</si>
  <si>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</si>
  <si>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</si>
  <si>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</si>
  <si>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</si>
  <si>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</si>
  <si>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</si>
  <si>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</si>
  <si>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</si>
  <si>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</si>
  <si>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</si>
  <si>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</si>
  <si>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</si>
  <si>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</si>
  <si>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</si>
  <si>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</si>
  <si>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</si>
  <si>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</si>
  <si>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</si>
  <si>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</si>
  <si>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</si>
  <si>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</si>
  <si>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</si>
  <si>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</si>
  <si>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</si>
  <si>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</si>
  <si>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</si>
  <si>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</si>
  <si>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</si>
  <si>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</si>
  <si>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</si>
  <si>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</si>
  <si>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</si>
  <si>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</si>
  <si>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</si>
  <si>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</si>
  <si>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</si>
  <si>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</si>
  <si>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</si>
  <si>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</si>
  <si>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</si>
  <si>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</si>
  <si>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</si>
  <si>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</si>
  <si>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</si>
  <si>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</si>
  <si>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</si>
  <si>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</si>
  <si>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</si>
  <si>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</si>
  <si>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</si>
  <si>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</si>
  <si>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</si>
  <si>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</si>
  <si>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</si>
  <si>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</si>
  <si>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</si>
  <si>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</si>
  <si>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</si>
  <si>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</si>
  <si>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</si>
  <si>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</si>
  <si>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</si>
  <si>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</si>
  <si>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</si>
  <si>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</si>
  <si>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</si>
  <si>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</si>
  <si>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</si>
  <si>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</si>
  <si>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</si>
  <si>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</si>
  <si>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</si>
  <si>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</si>
  <si>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</si>
  <si>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</si>
  <si>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</si>
  <si>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</si>
  <si>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</si>
  <si>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</si>
  <si>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</si>
  <si>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</si>
  <si>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</si>
  <si>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</si>
  <si>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</si>
  <si>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</si>
  <si>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</si>
  <si>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</si>
  <si>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</si>
  <si>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</si>
  <si>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</si>
  <si>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</si>
  <si>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</si>
  <si>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</si>
  <si>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</si>
  <si>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</si>
  <si>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</si>
  <si>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</si>
  <si>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</si>
  <si>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</si>
  <si>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</si>
  <si>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</si>
  <si>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</si>
  <si>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</si>
  <si>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</si>
  <si>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</si>
  <si>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</si>
  <si>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</si>
  <si>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</si>
  <si>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</si>
  <si>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</si>
  <si>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</si>
  <si>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</si>
  <si>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</si>
  <si>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</si>
  <si>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</si>
  <si>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</si>
  <si>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</si>
  <si>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</si>
  <si>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</si>
  <si>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</si>
  <si>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</si>
  <si>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</si>
  <si>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</si>
  <si>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</si>
  <si>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</si>
  <si>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</si>
  <si>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</si>
  <si>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</si>
  <si>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</si>
  <si>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</si>
  <si>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</si>
  <si>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</si>
  <si>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</si>
  <si>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</si>
  <si>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</si>
  <si>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</si>
  <si>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</si>
  <si>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</si>
  <si>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</si>
  <si>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</si>
  <si>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</si>
  <si>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</si>
  <si>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</si>
  <si>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</si>
  <si>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</si>
  <si>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</si>
  <si>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</si>
  <si>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</si>
  <si>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</si>
  <si>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</si>
  <si>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</si>
  <si>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</si>
  <si>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</si>
  <si>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</si>
  <si>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</si>
  <si>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</si>
  <si>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</si>
  <si>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</si>
  <si>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</si>
  <si>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</si>
  <si>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</si>
  <si>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</si>
  <si>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</si>
  <si>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</si>
  <si>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</si>
  <si>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</si>
  <si>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</si>
  <si>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</si>
  <si>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</si>
  <si>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</si>
  <si>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</si>
  <si>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</si>
  <si>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</si>
  <si>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</si>
  <si>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</si>
  <si>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</si>
  <si>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</si>
  <si>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</si>
  <si>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</si>
  <si>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</si>
  <si>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</si>
  <si>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</si>
  <si>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</si>
  <si>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</si>
  <si>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</si>
  <si>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</si>
  <si>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</si>
  <si>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</si>
  <si>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</si>
  <si>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</si>
  <si>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</si>
  <si>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</si>
  <si>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</si>
  <si>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</si>
  <si>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</si>
  <si>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</si>
  <si>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</si>
  <si>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</si>
  <si>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</si>
  <si>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</si>
  <si>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</si>
  <si>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</si>
  <si>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</si>
  <si>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</si>
  <si>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</si>
  <si>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</si>
  <si>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</si>
  <si>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</si>
  <si>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</si>
  <si>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</si>
  <si>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</si>
  <si>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</si>
  <si>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</si>
  <si>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</si>
  <si>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</si>
  <si>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</si>
  <si>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</si>
  <si>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</si>
  <si>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</si>
  <si>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</si>
  <si>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</si>
  <si>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</si>
  <si>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</si>
  <si>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</si>
  <si>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</si>
  <si>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</si>
  <si>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</si>
  <si>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</si>
  <si>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</si>
  <si>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</si>
  <si>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</si>
  <si>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</si>
  <si>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</si>
  <si>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</si>
  <si>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</si>
  <si>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</si>
  <si>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</si>
  <si>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</si>
  <si>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</si>
  <si>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</si>
  <si>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</si>
  <si>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</si>
  <si>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</si>
  <si>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</si>
  <si>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</si>
  <si>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</si>
  <si>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</si>
  <si>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</si>
  <si>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</si>
  <si>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</si>
  <si>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</si>
  <si>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</si>
  <si>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</si>
  <si>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</si>
  <si>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</si>
  <si>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</si>
  <si>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</si>
  <si>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</si>
  <si>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</si>
  <si>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</si>
  <si>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</si>
  <si>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</si>
  <si>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</si>
  <si>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</si>
  <si>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</si>
  <si>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</si>
  <si>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</si>
  <si>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</si>
  <si>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</si>
  <si>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</si>
  <si>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</si>
  <si>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</si>
  <si>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</si>
  <si>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</si>
  <si>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</si>
  <si>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</si>
  <si>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</si>
  <si>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</si>
  <si>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</si>
  <si>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</si>
  <si>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</si>
  <si>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</si>
  <si>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</si>
  <si>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</si>
  <si>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</si>
  <si>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</si>
  <si>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</si>
  <si>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</si>
  <si>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</si>
  <si>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</si>
  <si>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</si>
  <si>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</si>
  <si>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</si>
  <si>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</si>
  <si>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</si>
  <si>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</si>
  <si>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</si>
  <si>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</si>
  <si>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</si>
  <si>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</si>
  <si>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</si>
  <si>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</si>
  <si>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</si>
  <si>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</si>
  <si>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</si>
  <si>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</si>
  <si>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</si>
  <si>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</si>
  <si>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</si>
  <si>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</si>
  <si>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</si>
  <si>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</si>
  <si>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</si>
  <si>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</si>
  <si>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</si>
  <si>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</si>
  <si>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</si>
  <si>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</si>
  <si>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</si>
  <si>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</si>
  <si>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</si>
  <si>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</si>
  <si>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</si>
  <si>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</si>
  <si>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</si>
  <si>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</si>
  <si>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</si>
  <si>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</si>
  <si>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</si>
  <si>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</si>
  <si>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</si>
  <si>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</si>
  <si>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</si>
  <si>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</si>
  <si>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</si>
  <si>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</si>
  <si>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</si>
  <si>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</si>
  <si>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</si>
  <si>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</si>
  <si>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</si>
  <si>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</si>
  <si>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</si>
  <si>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</si>
  <si>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</si>
  <si>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</si>
  <si>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</si>
  <si>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</si>
  <si>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</si>
  <si>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</si>
  <si>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</si>
  <si>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</si>
  <si>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</si>
  <si>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</si>
  <si>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</si>
  <si>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</si>
  <si>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</si>
  <si>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</si>
  <si>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</si>
  <si>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</si>
  <si>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</si>
  <si>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</si>
  <si>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</si>
  <si>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</si>
  <si>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</si>
  <si>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</si>
  <si>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</si>
  <si>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</si>
  <si>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</si>
  <si>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</si>
  <si>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</si>
  <si>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</si>
  <si>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</si>
  <si>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</si>
  <si>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</si>
  <si>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</si>
  <si>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</si>
  <si>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</si>
  <si>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</si>
  <si>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</si>
  <si>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</si>
  <si>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</si>
  <si>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</si>
  <si>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</si>
  <si>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</si>
  <si>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</si>
  <si>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</si>
  <si>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</si>
  <si>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</si>
  <si>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</si>
  <si>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</si>
  <si>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</si>
  <si>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</si>
  <si>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</si>
  <si>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</si>
  <si>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</si>
  <si>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</si>
  <si>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</si>
  <si>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</si>
  <si>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</si>
  <si>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</si>
  <si>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</si>
  <si>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</si>
  <si>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</si>
  <si>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</si>
  <si>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</si>
  <si>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</si>
  <si>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</si>
  <si>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</si>
  <si>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</si>
  <si>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</si>
  <si>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</si>
  <si>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</si>
  <si>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</si>
  <si>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</si>
  <si>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</si>
  <si>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</si>
  <si>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</si>
  <si>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</si>
  <si>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</si>
  <si>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</si>
  <si>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</si>
  <si>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</si>
  <si>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</si>
  <si>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</si>
  <si>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</si>
  <si>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</si>
  <si>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</si>
  <si>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</si>
  <si>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</si>
  <si>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</si>
  <si>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</si>
  <si>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</si>
  <si>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</si>
  <si>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</si>
  <si>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</si>
  <si>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</si>
  <si>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</si>
  <si>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</si>
  <si>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</si>
  <si>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</si>
  <si>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</si>
  <si>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</si>
  <si>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</si>
  <si>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</si>
  <si>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</si>
  <si>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</si>
  <si>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</si>
  <si>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</si>
  <si>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</si>
  <si>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</si>
  <si>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</si>
  <si>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</si>
  <si>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</si>
  <si>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</si>
  <si>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</si>
  <si>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</si>
  <si>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</si>
  <si>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</si>
  <si>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</si>
  <si>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</si>
  <si>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</si>
  <si>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</si>
  <si>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</si>
  <si>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</si>
  <si>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</si>
  <si>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</si>
  <si>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</si>
  <si>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</si>
  <si>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</si>
  <si>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</si>
  <si>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</si>
  <si>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</si>
  <si>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</si>
  <si>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</si>
  <si>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</si>
  <si>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</si>
  <si>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</si>
  <si>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</si>
  <si>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</si>
  <si>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</si>
  <si>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</si>
  <si>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</si>
  <si>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</si>
  <si>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</si>
  <si>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</si>
  <si>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</si>
  <si>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</si>
  <si>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</si>
  <si>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</si>
  <si>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</si>
  <si>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</si>
  <si>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</si>
  <si>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</si>
  <si>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</si>
  <si>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</si>
  <si>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</si>
  <si>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</si>
  <si>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</si>
  <si>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</si>
  <si>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</si>
  <si>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</si>
  <si>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</si>
  <si>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</si>
  <si>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</si>
  <si>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</si>
  <si>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</si>
  <si>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</si>
  <si>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</si>
  <si>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</si>
  <si>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</si>
  <si>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</si>
  <si>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</si>
  <si>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</si>
  <si>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</si>
  <si>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</si>
  <si>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</si>
  <si>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</si>
  <si>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</si>
  <si>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</si>
  <si>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</si>
  <si>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</si>
  <si>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</si>
  <si>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</si>
  <si>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</si>
  <si>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</si>
  <si>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</si>
  <si>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</si>
  <si>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</si>
  <si>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</si>
  <si>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</si>
  <si>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</si>
  <si>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</si>
  <si>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</si>
  <si>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</si>
  <si>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</si>
  <si>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</si>
  <si>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</si>
  <si>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</si>
  <si>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</si>
  <si>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</si>
  <si>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</si>
  <si>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</si>
  <si>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</si>
  <si>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</si>
  <si>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</si>
  <si>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</si>
  <si>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</si>
  <si>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</si>
  <si>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</si>
  <si>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</si>
  <si>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</si>
  <si>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</si>
  <si>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</si>
  <si>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</si>
  <si>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</si>
  <si>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</si>
  <si>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</si>
  <si>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</si>
  <si>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</si>
  <si>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</si>
  <si>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</si>
  <si>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</si>
  <si>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</si>
  <si>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</si>
  <si>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</si>
  <si>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</si>
  <si>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</si>
  <si>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</si>
  <si>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</si>
  <si>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</si>
  <si>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</si>
  <si>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</si>
  <si>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</si>
  <si>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</si>
  <si>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</si>
  <si>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</si>
  <si>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</si>
  <si>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</si>
  <si>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</si>
  <si>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</si>
  <si>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</si>
  <si>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</si>
  <si>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</si>
  <si>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</si>
  <si>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</si>
  <si>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</si>
  <si>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</si>
  <si>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</si>
  <si>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</si>
  <si>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</si>
  <si>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</si>
  <si>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</si>
  <si>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</si>
  <si>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</si>
  <si>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</si>
  <si>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</si>
  <si>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</si>
  <si>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</si>
  <si>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</si>
  <si>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</si>
  <si>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</si>
  <si>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</si>
  <si>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</si>
  <si>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</si>
  <si>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</si>
  <si>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</si>
  <si>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</si>
  <si>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</si>
  <si>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</si>
  <si>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</si>
  <si>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</si>
  <si>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</si>
  <si>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</si>
  <si>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</si>
  <si>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</si>
  <si>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</si>
  <si>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</si>
  <si>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</si>
  <si>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</si>
  <si>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</si>
  <si>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</si>
  <si>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</si>
  <si>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</si>
  <si>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</si>
  <si>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</si>
  <si>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</si>
  <si>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</si>
  <si>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</si>
  <si>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</si>
  <si>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</si>
  <si>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</si>
  <si>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</si>
  <si>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</si>
  <si>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</si>
  <si>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</si>
  <si>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</si>
  <si>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</si>
  <si>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</si>
  <si>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</si>
  <si>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</si>
  <si>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</si>
  <si>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</si>
  <si>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</si>
  <si>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</si>
  <si>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</si>
  <si>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</si>
  <si>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</si>
  <si>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</si>
  <si>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</si>
  <si>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</si>
  <si>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</si>
  <si>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</si>
  <si>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</si>
  <si>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</si>
  <si>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</si>
  <si>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</si>
  <si>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</si>
  <si>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</si>
  <si>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</si>
  <si>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</si>
  <si>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</si>
  <si>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</si>
  <si>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</si>
  <si>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</si>
  <si>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</si>
  <si>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</si>
  <si>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</si>
  <si>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</si>
  <si>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</si>
  <si>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</si>
  <si>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</si>
  <si>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</si>
  <si>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</si>
  <si>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</si>
  <si>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</si>
  <si>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</si>
  <si>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</si>
  <si>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</si>
  <si>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</si>
  <si>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</si>
  <si>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</si>
  <si>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</si>
  <si>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</si>
  <si>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</si>
  <si>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</si>
  <si>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</si>
  <si>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</si>
  <si>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</si>
  <si>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</si>
  <si>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</si>
  <si>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</si>
  <si>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</si>
  <si>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</si>
  <si>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</si>
  <si>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</si>
  <si>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</si>
  <si>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</si>
  <si>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</si>
  <si>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</si>
  <si>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</si>
  <si>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</si>
  <si>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</si>
  <si>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</si>
  <si>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</si>
  <si>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</si>
  <si>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</si>
  <si>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</si>
  <si>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</si>
  <si>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</si>
  <si>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</si>
  <si>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</si>
  <si>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</si>
  <si>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</si>
  <si>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</si>
  <si>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</si>
  <si>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</si>
  <si>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</si>
  <si>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</si>
  <si>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</si>
  <si>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</si>
  <si>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</si>
  <si>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</si>
  <si>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</si>
  <si>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</si>
  <si>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</si>
  <si>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</si>
  <si>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</si>
  <si>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</si>
  <si>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</si>
  <si>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</si>
  <si>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</si>
  <si>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</si>
  <si>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</si>
  <si>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</si>
  <si>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</si>
  <si>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</si>
  <si>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</si>
  <si>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</si>
  <si>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</si>
  <si>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</si>
  <si>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</si>
  <si>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</si>
  <si>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</si>
  <si>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</si>
  <si>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</si>
  <si>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</si>
  <si>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</si>
  <si>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</si>
  <si>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</si>
  <si>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</si>
  <si>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</si>
  <si>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</si>
  <si>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</si>
  <si>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</si>
  <si>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</si>
  <si>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</si>
  <si>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</si>
  <si>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</si>
  <si>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</si>
  <si>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</si>
  <si>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</si>
  <si>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</si>
  <si>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</si>
  <si>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</si>
  <si>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</si>
  <si>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</si>
  <si>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</si>
  <si>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</si>
  <si>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</si>
  <si>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</si>
  <si>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</si>
  <si>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</si>
  <si>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</si>
  <si>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</si>
  <si>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</si>
  <si>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</si>
  <si>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</si>
  <si>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</si>
  <si>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</si>
  <si>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</si>
  <si>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</si>
  <si>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</si>
  <si>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</si>
  <si>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</si>
  <si>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</si>
  <si>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</si>
  <si>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</si>
  <si>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</si>
  <si>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</si>
  <si>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</si>
  <si>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</si>
  <si>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</si>
  <si>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</si>
  <si>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</si>
  <si>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</si>
  <si>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</si>
  <si>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</si>
  <si>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</si>
  <si>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</si>
  <si>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</si>
  <si>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</si>
  <si>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</si>
  <si>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</si>
  <si>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</si>
  <si>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</si>
  <si>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</si>
  <si>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</si>
  <si>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</si>
  <si>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</si>
  <si>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</si>
  <si>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</si>
  <si>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</si>
  <si>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</si>
  <si>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</si>
  <si>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</si>
  <si>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</si>
  <si>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</si>
  <si>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</si>
  <si>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</si>
  <si>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</si>
  <si>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</si>
  <si>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</si>
  <si>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</si>
  <si>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</si>
  <si>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</si>
  <si>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</si>
  <si>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</si>
  <si>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</si>
  <si>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</si>
  <si>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</si>
  <si>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</si>
  <si>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</si>
  <si>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</si>
  <si>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</si>
  <si>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</si>
  <si>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</si>
  <si>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</si>
  <si>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</si>
  <si>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</si>
  <si>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</si>
  <si>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</si>
  <si>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</si>
  <si>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</si>
  <si>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</si>
  <si>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</si>
  <si>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</si>
  <si>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</si>
  <si>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</si>
  <si>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</si>
  <si>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</si>
  <si>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</si>
  <si>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</si>
  <si>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</si>
  <si>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</si>
  <si>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</si>
  <si>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</si>
  <si>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</si>
  <si>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</si>
  <si>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</si>
  <si>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</si>
  <si>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</si>
  <si>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</si>
  <si>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</si>
  <si>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</si>
  <si>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</si>
  <si>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</si>
  <si>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</si>
  <si>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</si>
  <si>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</si>
  <si>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</si>
  <si>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</si>
  <si>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</si>
  <si>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</si>
  <si>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</si>
  <si>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</si>
  <si>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</si>
  <si>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</si>
  <si>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</si>
  <si>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</si>
  <si>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</si>
  <si>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</si>
  <si>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</si>
  <si>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</si>
  <si>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</si>
  <si>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</si>
  <si>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</si>
  <si>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</si>
  <si>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</si>
  <si>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</si>
  <si>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</si>
  <si>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</si>
  <si>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</si>
  <si>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</si>
  <si>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</si>
  <si>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</si>
  <si>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</si>
  <si>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</si>
  <si>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</si>
  <si>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</si>
  <si>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</si>
  <si>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</si>
  <si>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</si>
  <si>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</si>
  <si>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</si>
  <si>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</si>
  <si>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</si>
  <si>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</si>
  <si>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</si>
  <si>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</si>
  <si>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</si>
  <si>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</si>
  <si>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</si>
  <si>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</si>
  <si>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</si>
  <si>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</si>
  <si>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</si>
  <si>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</si>
  <si>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</si>
  <si>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</si>
  <si>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</si>
  <si>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</si>
  <si>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</si>
  <si>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</si>
  <si>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</si>
  <si>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</si>
  <si>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</si>
  <si>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</si>
  <si>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</si>
  <si>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</si>
  <si>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</si>
  <si>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</si>
  <si>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</si>
  <si>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</si>
  <si>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</si>
  <si>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</si>
  <si>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</si>
  <si>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</si>
  <si>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</si>
  <si>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</si>
  <si>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</si>
  <si>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</si>
  <si>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</si>
  <si>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</si>
  <si>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</si>
  <si>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</si>
  <si>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</si>
  <si>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</si>
  <si>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</si>
  <si>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</si>
  <si>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</si>
  <si>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</si>
  <si>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</si>
  <si>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</si>
  <si>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</si>
  <si>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</si>
  <si>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</si>
  <si>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</si>
  <si>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</si>
  <si>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</si>
  <si>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</si>
  <si>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</si>
  <si>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</si>
  <si>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</si>
  <si>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</si>
  <si>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</si>
  <si>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</si>
  <si>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</si>
  <si>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</si>
  <si>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</si>
  <si>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</si>
  <si>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</si>
  <si>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</si>
  <si>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</si>
  <si>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</si>
  <si>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</si>
  <si>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</si>
  <si>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</si>
  <si>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</si>
  <si>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</si>
  <si>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</si>
  <si>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</si>
  <si>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</si>
  <si>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</si>
  <si>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</si>
  <si>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</si>
  <si>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</si>
  <si>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</si>
  <si>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</si>
  <si>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</si>
  <si>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</si>
  <si>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</si>
  <si>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</si>
  <si>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</si>
  <si>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</si>
  <si>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</si>
  <si>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</si>
  <si>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</si>
  <si>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</si>
  <si>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</si>
  <si>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</si>
  <si>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</si>
  <si>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</si>
  <si>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</si>
  <si>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</si>
  <si>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</si>
  <si>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</si>
  <si>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</si>
  <si>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</si>
  <si>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</si>
  <si>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</si>
  <si>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</si>
  <si>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</si>
  <si>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</si>
  <si>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</si>
  <si>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</si>
  <si>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</si>
  <si>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</si>
  <si>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</si>
  <si>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</si>
  <si>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</si>
  <si>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</si>
  <si>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</si>
  <si>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</si>
  <si>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</si>
  <si>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</si>
  <si>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</si>
  <si>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</si>
  <si>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</si>
  <si>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</si>
  <si>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</si>
  <si>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</si>
  <si>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</si>
  <si>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</si>
  <si>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</si>
  <si>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</si>
  <si>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</si>
  <si>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</si>
  <si>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</si>
  <si>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</si>
  <si>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</si>
  <si>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</si>
  <si>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</si>
  <si>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</si>
  <si>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</si>
  <si>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</si>
  <si>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</si>
  <si>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</si>
  <si>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</si>
  <si>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</si>
  <si>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</si>
  <si>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</si>
  <si>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</si>
  <si>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</si>
  <si>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</si>
  <si>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</si>
  <si>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</si>
  <si>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</si>
  <si>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</si>
  <si>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</si>
  <si>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</si>
  <si>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</si>
  <si>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</si>
  <si>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</si>
  <si>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</si>
  <si>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</si>
  <si>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</si>
  <si>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</si>
  <si>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</si>
  <si>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</si>
  <si>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</si>
  <si>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</si>
  <si>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</si>
  <si>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</si>
  <si>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</si>
  <si>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</si>
  <si>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</si>
  <si>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</si>
  <si>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</si>
  <si>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</si>
  <si>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</si>
  <si>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</si>
  <si>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</si>
  <si>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</si>
  <si>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</si>
  <si>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</si>
  <si>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</si>
  <si>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</si>
  <si>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</si>
  <si>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</si>
  <si>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</si>
  <si>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</si>
  <si>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</si>
  <si>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</si>
  <si>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</si>
  <si>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</si>
  <si>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</si>
  <si>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</si>
  <si>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</si>
  <si>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</si>
  <si>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</si>
  <si>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</si>
  <si>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</si>
  <si>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</si>
  <si>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</si>
  <si>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</si>
  <si>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</si>
  <si>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</si>
  <si>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</si>
  <si>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</si>
  <si>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</si>
  <si>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</si>
  <si>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</si>
  <si>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</si>
  <si>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</si>
  <si>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</si>
  <si>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</si>
  <si>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</si>
  <si>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</si>
  <si>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</si>
  <si>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</si>
  <si>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</si>
  <si>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</si>
  <si>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</si>
  <si>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</si>
  <si>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</si>
  <si>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</si>
  <si>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</si>
  <si>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</si>
  <si>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</si>
  <si>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</si>
  <si>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</si>
  <si>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</si>
  <si>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</si>
  <si>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</si>
  <si>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</si>
  <si>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</si>
  <si>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</si>
  <si>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</si>
  <si>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</si>
  <si>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</si>
  <si>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</si>
  <si>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</si>
  <si>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</si>
  <si>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</si>
  <si>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</si>
  <si>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</si>
  <si>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</si>
  <si>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</si>
  <si>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</si>
  <si>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</si>
  <si>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</si>
  <si>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</si>
  <si>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</si>
  <si>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</si>
  <si>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</si>
  <si>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</si>
  <si>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</si>
  <si>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</si>
  <si>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</si>
  <si>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</si>
  <si>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</si>
  <si>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</si>
  <si>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</si>
  <si>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</si>
  <si>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</si>
  <si>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</si>
  <si>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</si>
  <si>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</si>
  <si>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</si>
  <si>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</si>
  <si>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</si>
  <si>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</si>
  <si>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</si>
  <si>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</si>
  <si>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</si>
  <si>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</si>
  <si>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</si>
  <si>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</si>
  <si>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</si>
  <si>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</si>
  <si>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</si>
  <si>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</si>
  <si>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</si>
  <si>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</si>
  <si>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</si>
  <si>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</si>
  <si>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</si>
  <si>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</si>
  <si>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</si>
  <si>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</si>
  <si>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</si>
  <si>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</si>
  <si>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</si>
  <si>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</si>
  <si>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</si>
  <si>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</si>
  <si>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</si>
  <si>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</si>
  <si>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</si>
  <si>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</si>
  <si>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</si>
  <si>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</si>
  <si>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</si>
  <si>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</si>
  <si>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</si>
  <si>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</si>
  <si>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</si>
  <si>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</si>
  <si>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</si>
  <si>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</si>
  <si>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</si>
  <si>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</si>
  <si>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</si>
  <si>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</si>
  <si>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</si>
  <si>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</si>
  <si>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</si>
  <si>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</si>
  <si>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</si>
  <si>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</si>
  <si>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</si>
  <si>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</si>
  <si>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</si>
  <si>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</si>
  <si>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</si>
  <si>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</si>
  <si>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</si>
  <si>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</si>
  <si>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</si>
  <si>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</si>
  <si>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</si>
  <si>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</si>
  <si>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</si>
  <si>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</si>
  <si>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</si>
  <si>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</si>
  <si>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</si>
  <si>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</si>
  <si>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</si>
  <si>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</si>
  <si>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</si>
  <si>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</si>
  <si>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</si>
  <si>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</si>
  <si>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</si>
  <si>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</si>
  <si>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</si>
  <si>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</si>
  <si>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</si>
  <si>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</si>
  <si>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</si>
  <si>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</si>
  <si>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</si>
  <si>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</si>
  <si>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</si>
  <si>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</si>
  <si>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</si>
  <si>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</si>
  <si>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</si>
  <si>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</si>
  <si>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</si>
  <si>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</si>
  <si>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</si>
  <si>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</si>
  <si>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</si>
  <si>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</si>
  <si>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</si>
  <si>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</si>
  <si>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</si>
  <si>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</si>
  <si>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</si>
  <si>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</si>
  <si>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</si>
  <si>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</si>
  <si>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</si>
  <si>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</si>
  <si>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</si>
  <si>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</si>
  <si>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</si>
  <si>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</si>
  <si>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</si>
  <si>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</si>
  <si>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</si>
  <si>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</si>
  <si>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</si>
  <si>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</si>
  <si>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</si>
  <si>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</si>
  <si>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</si>
  <si>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</si>
  <si>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</si>
  <si>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</si>
  <si>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</si>
  <si>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</si>
  <si>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</si>
  <si>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</si>
  <si>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</si>
  <si>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</si>
  <si>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</si>
  <si>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</si>
  <si>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</si>
  <si>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</si>
  <si>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</si>
  <si>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</si>
  <si>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</si>
  <si>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</si>
  <si>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</si>
  <si>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</si>
  <si>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</si>
  <si>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</si>
  <si>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</si>
  <si>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</si>
  <si>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</si>
  <si>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</si>
  <si>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</si>
  <si>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</si>
  <si>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</si>
  <si>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</si>
  <si>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</si>
  <si>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</si>
  <si>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</si>
  <si>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</si>
  <si>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</si>
  <si>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</si>
  <si>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</si>
  <si>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</si>
  <si>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</si>
  <si>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</si>
  <si>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</si>
  <si>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</si>
  <si>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</si>
  <si>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</si>
  <si>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</si>
  <si>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</si>
  <si>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</si>
  <si>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</si>
  <si>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</si>
  <si>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</si>
  <si>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</si>
  <si>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</si>
  <si>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</si>
  <si>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</si>
  <si>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</si>
  <si>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</si>
  <si>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</si>
  <si>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</si>
  <si>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</si>
  <si>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</si>
  <si>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</si>
  <si>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</si>
  <si>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</si>
  <si>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</si>
  <si>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</si>
  <si>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</si>
  <si>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</si>
  <si>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</si>
  <si>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</si>
  <si>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</si>
  <si>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</si>
  <si>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</si>
  <si>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</si>
  <si>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</si>
  <si>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</si>
  <si>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</si>
  <si>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</si>
  <si>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</si>
  <si>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</si>
  <si>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</si>
  <si>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</si>
  <si>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</si>
  <si>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</si>
  <si>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</si>
  <si>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</si>
  <si>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</si>
  <si>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</si>
  <si>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</si>
  <si>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</si>
  <si>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</si>
  <si>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</si>
  <si>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</si>
  <si>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</si>
  <si>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</si>
  <si>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</si>
  <si>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</si>
  <si>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</si>
  <si>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</si>
  <si>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</si>
  <si>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</si>
  <si>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</si>
  <si>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</si>
  <si>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</si>
  <si>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</si>
  <si>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</si>
  <si>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</si>
  <si>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</si>
  <si>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</si>
  <si>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</si>
  <si>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</si>
  <si>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</si>
  <si>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</si>
  <si>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</si>
  <si>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</si>
  <si>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</si>
  <si>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</si>
  <si>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</si>
  <si>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</si>
  <si>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</si>
  <si>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</si>
  <si>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</si>
  <si>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</si>
  <si>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</si>
  <si>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</si>
  <si>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</si>
  <si>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</si>
  <si>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</si>
  <si>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</si>
  <si>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</si>
  <si>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</si>
  <si>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</si>
  <si>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</si>
  <si>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</si>
  <si>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</si>
  <si>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</si>
  <si>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</si>
  <si>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</si>
  <si>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</si>
  <si>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</si>
  <si>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</si>
  <si>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</si>
  <si>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</si>
  <si>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</si>
  <si>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</si>
  <si>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</si>
  <si>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</si>
  <si>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</si>
  <si>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</si>
  <si>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</si>
  <si>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</si>
  <si>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</si>
  <si>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</si>
  <si>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</si>
  <si>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</si>
  <si>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</si>
  <si>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</si>
  <si>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</si>
  <si>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</si>
  <si>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</si>
  <si>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</si>
  <si>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</si>
  <si>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</si>
  <si>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</si>
  <si>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</si>
  <si>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</si>
  <si>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</si>
  <si>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</si>
  <si>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</si>
  <si>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</si>
  <si>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</si>
  <si>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</si>
  <si>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</si>
  <si>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</si>
  <si>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</si>
  <si>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</si>
  <si>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</si>
  <si>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</si>
  <si>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</si>
  <si>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</si>
  <si>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</si>
  <si>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</si>
  <si>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</si>
  <si>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</si>
  <si>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</si>
  <si>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</si>
  <si>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</si>
  <si>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</si>
  <si>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</si>
  <si>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</si>
  <si>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</si>
  <si>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</si>
  <si>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</si>
  <si>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</si>
  <si>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</si>
  <si>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</si>
  <si>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</si>
  <si>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</si>
  <si>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</si>
  <si>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</si>
  <si>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</si>
  <si>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</si>
  <si>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</si>
  <si>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</si>
  <si>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</si>
  <si>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</si>
  <si>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</si>
  <si>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</si>
  <si>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</si>
  <si>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</si>
  <si>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</si>
  <si>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</si>
  <si>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</si>
  <si>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</si>
  <si>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</si>
  <si>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</si>
  <si>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</si>
  <si>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</si>
  <si>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</si>
  <si>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</si>
  <si>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</si>
  <si>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</si>
  <si>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</si>
  <si>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</si>
  <si>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</si>
  <si>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</si>
  <si>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</si>
  <si>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</si>
  <si>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</si>
  <si>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</si>
  <si>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</si>
  <si>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</si>
  <si>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</si>
  <si>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</si>
  <si>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</si>
  <si>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</si>
  <si>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</si>
  <si>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</si>
  <si>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</si>
  <si>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</si>
  <si>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</si>
  <si>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</si>
  <si>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</si>
  <si>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</si>
  <si>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</si>
  <si>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</si>
  <si>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</si>
  <si>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</si>
  <si>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</si>
  <si>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</si>
  <si>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</si>
  <si>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</si>
  <si>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</si>
  <si>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</si>
  <si>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</si>
  <si>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</si>
  <si>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</si>
  <si>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</si>
  <si>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</si>
  <si>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</si>
  <si>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</si>
  <si>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</si>
  <si>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</si>
  <si>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</si>
  <si>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</si>
  <si>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</si>
  <si>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</si>
  <si>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</si>
  <si>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</si>
  <si>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</si>
  <si>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</si>
  <si>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</si>
  <si>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</si>
  <si>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</si>
  <si>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</si>
  <si>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</si>
  <si>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</si>
  <si>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</si>
  <si>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</si>
  <si>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</si>
  <si>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</si>
  <si>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</si>
  <si>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</si>
  <si>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</si>
  <si>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</si>
  <si>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</si>
  <si>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</si>
  <si>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</si>
  <si>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</si>
  <si>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</si>
  <si>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</si>
  <si>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</si>
  <si>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</si>
  <si>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</si>
  <si>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</si>
  <si>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</si>
  <si>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</si>
  <si>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</si>
  <si>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</si>
  <si>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</si>
  <si>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</si>
  <si>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</si>
  <si>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</si>
  <si>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</si>
  <si>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</si>
  <si>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</si>
  <si>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</si>
  <si>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</si>
  <si>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</si>
  <si>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</si>
  <si>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</si>
  <si>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</si>
  <si>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</si>
  <si>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</si>
  <si>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</si>
  <si>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</si>
  <si>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</si>
  <si>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</si>
  <si>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</si>
  <si>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</si>
  <si>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</si>
  <si>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</si>
  <si>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</si>
  <si>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</si>
  <si>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</si>
  <si>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</si>
  <si>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</si>
  <si>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</si>
  <si>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</si>
  <si>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</si>
  <si>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</si>
  <si>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</si>
  <si>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</si>
  <si>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</si>
  <si>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</si>
  <si>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</si>
  <si>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</si>
  <si>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</si>
  <si>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</si>
  <si>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</si>
  <si>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</si>
  <si>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</si>
  <si>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</si>
  <si>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</si>
  <si>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</si>
  <si>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</si>
  <si>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</si>
  <si>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</si>
  <si>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</si>
  <si>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</si>
  <si>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</si>
  <si>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</si>
  <si>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</si>
  <si>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</si>
  <si>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</si>
  <si>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</si>
  <si>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</si>
  <si>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</si>
  <si>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</si>
  <si>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</si>
  <si>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</si>
  <si>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</si>
  <si>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</si>
  <si>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</si>
  <si>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</si>
  <si>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</si>
  <si>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</si>
  <si>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</si>
  <si>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</si>
  <si>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</si>
  <si>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</si>
  <si>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</si>
  <si>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</si>
  <si>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</si>
  <si>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</si>
  <si>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</si>
  <si>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</si>
  <si>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</si>
  <si>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</si>
  <si>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</si>
  <si>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</si>
  <si>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</si>
  <si>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</si>
  <si>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</si>
  <si>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</si>
  <si>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</si>
  <si>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</si>
  <si>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</si>
  <si>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</si>
  <si>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</si>
  <si>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</si>
  <si>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</si>
  <si>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</si>
  <si>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</si>
  <si>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</si>
  <si>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</si>
  <si>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</si>
  <si>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</si>
  <si>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</si>
  <si>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</si>
  <si>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</si>
  <si>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</si>
  <si>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</si>
  <si>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</si>
  <si>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</si>
  <si>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</si>
  <si>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</si>
  <si>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</si>
  <si>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</si>
  <si>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</si>
  <si>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</si>
  <si>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</si>
  <si>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</si>
  <si>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</si>
  <si>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</si>
  <si>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</si>
  <si>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</si>
  <si>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</si>
  <si>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</si>
  <si>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</si>
  <si>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</si>
  <si>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</si>
  <si>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</si>
  <si>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</si>
  <si>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</si>
  <si>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</si>
  <si>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</si>
  <si>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</si>
  <si>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</si>
  <si>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</si>
  <si>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</si>
  <si>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</si>
  <si>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</si>
  <si>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</si>
  <si>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</si>
  <si>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</si>
  <si>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</si>
  <si>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</si>
  <si>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</si>
  <si>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</si>
  <si>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</si>
  <si>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</si>
  <si>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</si>
  <si>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</si>
  <si>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</si>
  <si>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</si>
  <si>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</si>
  <si>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</si>
  <si>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</si>
  <si>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</si>
  <si>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</si>
  <si>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</si>
  <si>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</si>
  <si>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</si>
  <si>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</si>
  <si>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</si>
  <si>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</si>
  <si>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</si>
  <si>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</si>
  <si>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</si>
  <si>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</si>
  <si>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</si>
  <si>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</si>
  <si>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</si>
  <si>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</si>
  <si>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</si>
  <si>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</si>
  <si>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</si>
  <si>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</si>
  <si>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</si>
  <si>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</si>
  <si>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</si>
  <si>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</si>
  <si>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</si>
  <si>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</si>
  <si>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</si>
  <si>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</si>
  <si>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</si>
  <si>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</si>
  <si>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</si>
  <si>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</si>
  <si>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</si>
  <si>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</si>
  <si>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</si>
  <si>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</si>
  <si>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</si>
  <si>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</si>
  <si>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</si>
  <si>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</si>
  <si>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</si>
  <si>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</si>
  <si>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</si>
  <si>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</si>
  <si>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</si>
  <si>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</si>
  <si>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</si>
  <si>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</si>
  <si>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</si>
  <si>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</si>
  <si>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</si>
  <si>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</si>
  <si>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</si>
  <si>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</si>
  <si>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</si>
  <si>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</si>
  <si>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</si>
  <si>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</si>
  <si>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</si>
  <si>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</si>
  <si>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</si>
  <si>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</si>
  <si>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</si>
  <si>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</si>
  <si>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</si>
  <si>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</si>
  <si>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</si>
  <si>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</si>
  <si>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</si>
  <si>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</si>
  <si>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</si>
  <si>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</si>
  <si>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</si>
  <si>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</si>
  <si>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</si>
  <si>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</si>
  <si>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</si>
  <si>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</si>
  <si>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</si>
  <si>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</si>
  <si>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</si>
  <si>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</si>
  <si>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</si>
  <si>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</si>
  <si>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</si>
  <si>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</si>
  <si>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</si>
  <si>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</si>
  <si>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</si>
  <si>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</si>
  <si>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</si>
  <si>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</si>
  <si>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</si>
  <si>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</si>
  <si>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</si>
  <si>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</si>
  <si>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</si>
  <si>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</si>
  <si>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</si>
  <si>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</si>
  <si>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</si>
  <si>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</si>
  <si>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</si>
  <si>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</si>
  <si>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</si>
  <si>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</si>
  <si>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</si>
  <si>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</si>
  <si>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</si>
  <si>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</si>
  <si>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</si>
  <si>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</si>
  <si>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</si>
  <si>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</si>
  <si>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</si>
  <si>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</si>
  <si>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</si>
  <si>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</si>
  <si>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</si>
  <si>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</si>
  <si>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</si>
  <si>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</si>
  <si>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</si>
  <si>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</si>
  <si>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</si>
  <si>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</si>
  <si>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</si>
  <si>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</si>
  <si>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</si>
  <si>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</si>
  <si>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</si>
  <si>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</si>
  <si>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</si>
  <si>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</si>
  <si>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</si>
  <si>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</si>
  <si>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</si>
  <si>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</si>
  <si>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</si>
  <si>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</si>
  <si>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</si>
  <si>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</si>
  <si>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</si>
  <si>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</si>
  <si>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</si>
  <si>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</si>
  <si>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</si>
  <si>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</si>
  <si>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</si>
  <si>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</si>
  <si>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</si>
  <si>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</si>
  <si>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</si>
  <si>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</si>
  <si>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</si>
  <si>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</si>
  <si>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</si>
  <si>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</si>
  <si>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</si>
  <si>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</si>
  <si>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</si>
  <si>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</si>
  <si>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</si>
  <si>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</si>
  <si>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</si>
  <si>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</si>
  <si>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</si>
  <si>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</si>
  <si>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</si>
  <si>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</si>
  <si>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</si>
  <si>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</si>
  <si>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</si>
  <si>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</si>
  <si>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</si>
  <si>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</si>
  <si>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</si>
  <si>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</si>
  <si>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</si>
  <si>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</si>
  <si>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</si>
  <si>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</si>
  <si>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</si>
  <si>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</si>
  <si>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</si>
  <si>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</si>
  <si>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</si>
  <si>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</si>
  <si>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</si>
  <si>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</si>
  <si>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</si>
  <si>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</si>
  <si>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</si>
  <si>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</si>
  <si>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</si>
  <si>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</si>
  <si>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</si>
  <si>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</si>
  <si>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</si>
  <si>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</si>
  <si>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</si>
  <si>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</si>
  <si>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</si>
  <si>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</si>
  <si>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</si>
  <si>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</si>
  <si>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</si>
  <si>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</si>
  <si>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</si>
  <si>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</si>
  <si>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</si>
  <si>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</si>
  <si>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</si>
  <si>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</si>
  <si>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</si>
  <si>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</si>
  <si>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</si>
  <si>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</si>
  <si>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</si>
  <si>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</si>
  <si>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</si>
  <si>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</si>
  <si>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</si>
  <si>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</si>
  <si>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</si>
  <si>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</si>
  <si>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</si>
  <si>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</si>
  <si>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</si>
  <si>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</si>
  <si>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</si>
  <si>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</si>
  <si>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</si>
  <si>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</si>
  <si>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</si>
  <si>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</si>
  <si>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</si>
  <si>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</si>
  <si>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</si>
  <si>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</si>
  <si>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</si>
  <si>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</si>
  <si>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</si>
  <si>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</si>
  <si>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</si>
  <si>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</si>
  <si>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</si>
  <si>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</si>
  <si>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</si>
  <si>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</si>
  <si>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</si>
  <si>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</si>
  <si>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</si>
  <si>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</si>
  <si>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</si>
  <si>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</si>
  <si>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</si>
  <si>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</si>
  <si>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</si>
  <si>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</si>
  <si>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</si>
  <si>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</si>
  <si>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</si>
  <si>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</si>
  <si>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</si>
  <si>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</si>
  <si>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</si>
  <si>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</si>
  <si>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</si>
  <si>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</si>
  <si>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</si>
  <si>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</si>
  <si>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</si>
  <si>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</si>
  <si>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</si>
  <si>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</si>
  <si>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</si>
  <si>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</si>
  <si>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</si>
  <si>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</si>
  <si>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</si>
  <si>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</si>
  <si>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</si>
  <si>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</si>
  <si>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</si>
  <si>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</si>
  <si>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</si>
  <si>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</si>
  <si>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</si>
  <si>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</si>
  <si>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</si>
  <si>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</si>
  <si>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</si>
  <si>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</si>
  <si>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</si>
  <si>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</si>
  <si>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</si>
  <si>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</si>
  <si>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</si>
  <si>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</si>
  <si>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</si>
  <si>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</si>
  <si>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</si>
  <si>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</si>
  <si>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</si>
  <si>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</si>
  <si>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</si>
  <si>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</si>
  <si>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</si>
  <si>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</si>
  <si>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</si>
  <si>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</si>
  <si>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</si>
  <si>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</si>
  <si>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</si>
  <si>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</si>
  <si>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</si>
  <si>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</si>
  <si>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</si>
  <si>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</si>
  <si>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</si>
  <si>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</si>
  <si>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</si>
  <si>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</si>
  <si>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</si>
  <si>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</si>
  <si>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</si>
  <si>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</si>
  <si>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</si>
  <si>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</si>
  <si>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</si>
  <si>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</si>
  <si>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</si>
  <si>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</si>
  <si>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</si>
  <si>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</si>
  <si>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</si>
  <si>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</si>
  <si>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</si>
  <si>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</si>
  <si>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</si>
  <si>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</si>
  <si>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</si>
  <si>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</si>
  <si>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</si>
  <si>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</si>
  <si>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</si>
  <si>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</si>
  <si>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</si>
  <si>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</si>
  <si>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</si>
  <si>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</si>
  <si>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</si>
  <si>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</si>
  <si>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</si>
  <si>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</si>
  <si>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</si>
  <si>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</si>
  <si>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</si>
  <si>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</si>
  <si>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</si>
  <si>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</si>
  <si>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</si>
  <si>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</si>
  <si>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</si>
  <si>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</si>
  <si>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</si>
  <si>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</si>
  <si>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</si>
  <si>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</si>
  <si>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</si>
  <si>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</si>
  <si>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</si>
  <si>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</si>
  <si>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</si>
  <si>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</si>
  <si>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</si>
  <si>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</si>
  <si>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</si>
  <si>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</si>
  <si>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</si>
  <si>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</si>
  <si>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</si>
  <si>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</si>
  <si>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</si>
  <si>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</si>
  <si>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</si>
  <si>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</si>
  <si>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</si>
  <si>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</si>
  <si>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</si>
  <si>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</si>
  <si>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</si>
  <si>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</si>
  <si>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</si>
  <si>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</si>
  <si>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</si>
  <si>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</si>
  <si>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</si>
  <si>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</si>
  <si>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</si>
  <si>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</si>
  <si>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</si>
  <si>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</si>
  <si>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</si>
  <si>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</si>
  <si>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</si>
  <si>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</si>
  <si>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</si>
  <si>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</si>
  <si>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</si>
  <si>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</si>
  <si>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</si>
  <si>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</si>
  <si>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</si>
  <si>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</si>
  <si>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</si>
  <si>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</si>
  <si>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</si>
  <si>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</si>
  <si>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</si>
  <si>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</si>
  <si>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</si>
  <si>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</si>
  <si>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</si>
  <si>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</si>
  <si>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</si>
  <si>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</si>
  <si>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</si>
  <si>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</si>
  <si>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</si>
  <si>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</si>
  <si>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</si>
  <si>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</si>
  <si>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</si>
  <si>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</si>
  <si>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</si>
  <si>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</si>
  <si>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</si>
  <si>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</si>
  <si>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</si>
  <si>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</si>
  <si>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</si>
  <si>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</si>
  <si>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</si>
  <si>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</si>
  <si>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</si>
  <si>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</si>
  <si>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</si>
  <si>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</si>
  <si>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</si>
  <si>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</si>
  <si>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</si>
  <si>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</si>
  <si>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</si>
  <si>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</si>
  <si>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</si>
  <si>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</si>
  <si>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</si>
  <si>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</si>
  <si>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</si>
  <si>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</si>
  <si>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</si>
  <si>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</si>
  <si>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</si>
  <si>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</si>
  <si>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</si>
  <si>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</si>
  <si>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</si>
  <si>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</si>
  <si>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</si>
  <si>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</si>
  <si>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</si>
  <si>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</si>
  <si>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</si>
  <si>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</si>
  <si>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</si>
  <si>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</si>
  <si>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</si>
  <si>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</si>
  <si>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</si>
  <si>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</si>
  <si>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</si>
  <si>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</si>
  <si>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</si>
  <si>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</si>
  <si>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</si>
  <si>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</si>
  <si>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</si>
  <si>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</si>
  <si>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</si>
  <si>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</si>
  <si>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</si>
  <si>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</si>
  <si>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</si>
  <si>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</si>
  <si>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</si>
  <si>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</si>
  <si>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</si>
  <si>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</si>
  <si>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</si>
  <si>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</si>
  <si>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</si>
  <si>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</si>
  <si>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</si>
  <si>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</si>
  <si>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</si>
  <si>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</si>
  <si>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</si>
  <si>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</si>
  <si>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</si>
  <si>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</si>
  <si>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</si>
  <si>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</si>
  <si>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</si>
  <si>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</si>
  <si>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</si>
  <si>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</si>
  <si>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</si>
  <si>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</si>
  <si>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</si>
  <si>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</si>
  <si>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</si>
  <si>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</si>
  <si>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</si>
  <si>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</si>
  <si>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</si>
  <si>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</si>
  <si>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</si>
  <si>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</si>
  <si>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</si>
  <si>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</si>
  <si>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</si>
  <si>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</si>
  <si>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</si>
  <si>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</si>
  <si>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</si>
  <si>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</si>
  <si>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</si>
  <si>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</si>
  <si>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</si>
  <si>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</si>
  <si>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</si>
  <si>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</si>
  <si>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</si>
  <si>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</si>
  <si>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</si>
  <si>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</si>
  <si>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</si>
  <si>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</si>
  <si>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</si>
  <si>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</si>
  <si>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</si>
  <si>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</si>
  <si>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</si>
  <si>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</si>
  <si>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</si>
  <si>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</si>
  <si>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</si>
  <si>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</si>
  <si>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</si>
  <si>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</si>
  <si>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</si>
  <si>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</si>
  <si>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</si>
  <si>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</si>
  <si>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</si>
  <si>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</si>
  <si>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</si>
  <si>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</si>
  <si>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</si>
  <si>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</si>
  <si>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</si>
  <si>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</si>
  <si>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</si>
  <si>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</si>
  <si>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</si>
  <si>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</si>
  <si>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</si>
  <si>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</si>
  <si>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</si>
  <si>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</si>
  <si>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</si>
  <si>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</si>
  <si>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</si>
  <si>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</si>
  <si>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</si>
  <si>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</si>
  <si>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</si>
  <si>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</si>
  <si>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</si>
  <si>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</si>
  <si>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</si>
  <si>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</si>
  <si>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</si>
  <si>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</si>
  <si>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</si>
  <si>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</si>
  <si>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</si>
  <si>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</si>
  <si>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</si>
  <si>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</si>
  <si>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</si>
  <si>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</si>
  <si>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</si>
  <si>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</si>
  <si>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</si>
  <si>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</si>
  <si>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</si>
  <si>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</si>
  <si>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</si>
  <si>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</si>
  <si>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</si>
  <si>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</si>
  <si>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</si>
  <si>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</si>
  <si>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</si>
  <si>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</si>
  <si>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</si>
  <si>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</si>
  <si>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</si>
  <si>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</si>
  <si>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</si>
  <si>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</si>
  <si>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</si>
  <si>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</si>
  <si>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</si>
  <si>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</si>
  <si>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</si>
  <si>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</si>
  <si>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</si>
  <si>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</si>
  <si>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</si>
  <si>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</si>
  <si>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</si>
  <si>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</si>
  <si>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</si>
  <si>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</si>
  <si>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</si>
  <si>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</si>
  <si>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</si>
  <si>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</si>
  <si>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</si>
  <si>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</si>
  <si>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</si>
  <si>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</si>
  <si>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</si>
  <si>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</si>
  <si>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</si>
  <si>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</si>
  <si>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</si>
  <si>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</si>
  <si>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</si>
  <si>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</si>
  <si>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</si>
  <si>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</si>
  <si>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</si>
  <si>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</si>
  <si>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</si>
  <si>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</si>
  <si>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</si>
  <si>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</si>
  <si>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</si>
  <si>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</si>
  <si>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</si>
  <si>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</si>
  <si>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</si>
  <si>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</si>
  <si>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</si>
  <si>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</si>
  <si>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</si>
  <si>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</si>
  <si>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</si>
  <si>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</si>
  <si>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</si>
  <si>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</si>
  <si>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</si>
  <si>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</si>
  <si>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</si>
  <si>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</si>
  <si>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</si>
  <si>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</si>
  <si>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</si>
  <si>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</si>
  <si>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</si>
  <si>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</si>
  <si>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</si>
  <si>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</si>
  <si>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</si>
  <si>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</si>
  <si>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</si>
  <si>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</si>
  <si>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</si>
  <si>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</si>
  <si>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</si>
  <si>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</si>
  <si>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</si>
  <si>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</si>
  <si>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</si>
  <si>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</si>
  <si>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</si>
  <si>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</si>
  <si>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</si>
  <si>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</si>
  <si>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</si>
  <si>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</si>
  <si>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</si>
  <si>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</si>
  <si>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</si>
  <si>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</si>
  <si>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</si>
  <si>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</si>
  <si>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</si>
  <si>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</si>
  <si>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</si>
  <si>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</si>
  <si>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</si>
  <si>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</si>
  <si>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</si>
  <si>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</si>
  <si>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</si>
  <si>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</si>
  <si>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</si>
  <si>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</si>
  <si>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</si>
  <si>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</si>
  <si>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</si>
  <si>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</si>
  <si>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</si>
  <si>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</si>
  <si>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</si>
  <si>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</si>
  <si>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</si>
  <si>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</si>
  <si>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</si>
  <si>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</si>
  <si>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</si>
  <si>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</si>
  <si>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</si>
  <si>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</si>
  <si>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</si>
  <si>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</si>
  <si>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</si>
  <si>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</si>
  <si>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</si>
  <si>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</si>
  <si>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</si>
  <si>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</si>
  <si>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</si>
  <si>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</si>
  <si>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</si>
  <si>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</si>
  <si>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</si>
  <si>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</si>
  <si>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</si>
  <si>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</si>
  <si>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</si>
  <si>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</si>
  <si>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</si>
  <si>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</si>
  <si>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</si>
  <si>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</si>
  <si>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</si>
  <si>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</si>
  <si>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</si>
  <si>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</si>
  <si>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</si>
  <si>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</si>
  <si>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</si>
  <si>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</si>
  <si>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</si>
  <si>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</si>
  <si>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</si>
  <si>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</si>
  <si>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</si>
  <si>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</si>
  <si>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</si>
  <si>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</si>
  <si>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</si>
  <si>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</si>
  <si>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</si>
  <si>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</si>
  <si>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</si>
  <si>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</si>
  <si>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</si>
  <si>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</si>
  <si>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</si>
  <si>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</si>
  <si>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</si>
  <si>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</si>
  <si>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</si>
  <si>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</si>
  <si>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</si>
  <si>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</si>
  <si>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</si>
  <si>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</si>
  <si>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</si>
  <si>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</si>
  <si>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</si>
  <si>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</si>
  <si>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</si>
  <si>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</si>
  <si>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</si>
  <si>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</si>
  <si>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</si>
  <si>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</si>
  <si>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</si>
  <si>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</si>
  <si>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</si>
  <si>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</si>
  <si>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</si>
  <si>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</si>
  <si>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</si>
  <si>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</si>
  <si>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</si>
  <si>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</si>
  <si>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</si>
  <si>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</si>
  <si>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</si>
  <si>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</si>
  <si>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</si>
  <si>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</si>
  <si>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</si>
  <si>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</si>
  <si>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</si>
  <si>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</si>
  <si>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</si>
  <si>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</si>
  <si>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</si>
  <si>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</si>
  <si>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</si>
  <si>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</si>
  <si>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</si>
  <si>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</si>
  <si>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</si>
  <si>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</si>
  <si>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</si>
  <si>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</si>
  <si>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</si>
  <si>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</si>
  <si>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</si>
  <si>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</si>
  <si>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</si>
  <si>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</si>
  <si>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</si>
  <si>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</si>
  <si>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</si>
  <si>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</si>
  <si>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</si>
  <si>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</si>
  <si>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</si>
  <si>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</si>
  <si>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</si>
  <si>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</si>
  <si>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</si>
  <si>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</si>
  <si>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</si>
  <si>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</si>
  <si>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</si>
  <si>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</si>
  <si>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</si>
  <si>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</si>
  <si>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</si>
  <si>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</si>
  <si>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</si>
  <si>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</si>
  <si>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</si>
  <si>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</si>
  <si>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</si>
  <si>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</si>
  <si>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</si>
  <si>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</si>
  <si>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</si>
  <si>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</si>
  <si>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</si>
  <si>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</si>
  <si>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</si>
  <si>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</si>
  <si>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</si>
  <si>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</si>
  <si>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</si>
  <si>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</si>
  <si>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</si>
  <si>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</si>
  <si>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</si>
  <si>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</si>
  <si>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</si>
  <si>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</si>
  <si>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</si>
  <si>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</si>
  <si>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</si>
  <si>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</si>
  <si>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</si>
  <si>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</si>
  <si>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</si>
  <si>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</si>
  <si>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</si>
  <si>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</si>
  <si>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</si>
  <si>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</si>
  <si>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</si>
  <si>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</si>
  <si>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</si>
  <si>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</si>
  <si>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</si>
  <si>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</si>
  <si>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</si>
  <si>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</si>
  <si>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</si>
  <si>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</si>
  <si>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</si>
  <si>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</si>
  <si>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</si>
  <si>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</si>
  <si>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</si>
  <si>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</si>
  <si>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</si>
  <si>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</si>
  <si>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</si>
  <si>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</si>
  <si>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</si>
  <si>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</si>
  <si>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</si>
  <si>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</si>
  <si>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</si>
  <si>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</si>
  <si>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</si>
  <si>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</si>
  <si>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</si>
  <si>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</si>
  <si>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</si>
  <si>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</si>
  <si>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</si>
  <si>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</si>
  <si>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</si>
  <si>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</si>
  <si>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</si>
  <si>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</si>
  <si>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</si>
  <si>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</si>
  <si>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</si>
  <si>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</si>
  <si>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</si>
  <si>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</si>
  <si>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</si>
  <si>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</si>
  <si>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</si>
  <si>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</si>
  <si>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</si>
  <si>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</si>
  <si>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</si>
  <si>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</si>
  <si>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</si>
  <si>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</si>
  <si>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</si>
  <si>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</si>
  <si>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</si>
  <si>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</si>
  <si>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</si>
  <si>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</si>
  <si>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</si>
  <si>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</si>
  <si>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</si>
  <si>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</si>
  <si>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</si>
  <si>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</si>
  <si>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</si>
  <si>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</si>
  <si>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</si>
  <si>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</si>
  <si>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</si>
  <si>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</si>
  <si>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</si>
  <si>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</si>
  <si>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</si>
  <si>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</si>
  <si>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</si>
  <si>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</si>
  <si>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</si>
  <si>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</si>
  <si>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</si>
  <si>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</si>
  <si>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</si>
  <si>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</si>
  <si>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</si>
  <si>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</si>
  <si>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</si>
  <si>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</si>
  <si>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</si>
  <si>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</si>
  <si>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</si>
  <si>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</si>
  <si>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</si>
  <si>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</si>
  <si>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</si>
  <si>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</si>
  <si>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</si>
  <si>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</si>
  <si>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</si>
  <si>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</si>
  <si>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</si>
  <si>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</si>
  <si>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</si>
  <si>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</si>
  <si>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</si>
  <si>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</si>
  <si>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</si>
  <si>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</si>
  <si>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</si>
  <si>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</si>
  <si>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</si>
  <si>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</si>
  <si>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</si>
  <si>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</si>
  <si>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</si>
  <si>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</si>
  <si>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</si>
  <si>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</si>
  <si>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</si>
  <si>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</si>
  <si>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</si>
  <si>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</si>
  <si>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</si>
  <si>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</si>
  <si>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</si>
  <si>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</si>
  <si>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</si>
  <si>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</si>
  <si>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</si>
  <si>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</si>
  <si>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</si>
  <si>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</si>
  <si>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</si>
  <si>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</si>
  <si>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</si>
  <si>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</si>
  <si>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</si>
  <si>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</si>
  <si>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</si>
  <si>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</si>
  <si>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</si>
  <si>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</si>
  <si>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</si>
  <si>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</si>
  <si>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</si>
  <si>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</si>
  <si>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</si>
  <si>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</si>
  <si>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</si>
  <si>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</si>
  <si>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</si>
  <si>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</si>
  <si>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</si>
  <si>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</si>
  <si>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</si>
  <si>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</si>
  <si>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</si>
  <si>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</si>
  <si>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</si>
  <si>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</si>
  <si>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</si>
  <si>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</si>
  <si>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</si>
  <si>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</si>
  <si>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</si>
  <si>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</si>
  <si>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</si>
  <si>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</si>
  <si>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</si>
  <si>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</si>
  <si>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</si>
  <si>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</si>
  <si>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</si>
  <si>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</si>
  <si>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</si>
  <si>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</si>
  <si>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</si>
  <si>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</si>
  <si>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</si>
  <si>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</si>
  <si>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</si>
  <si>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</si>
  <si>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</si>
  <si>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</si>
  <si>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</si>
  <si>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</si>
  <si>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</si>
  <si>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</si>
  <si>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</si>
  <si>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</si>
  <si>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</si>
  <si>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</si>
  <si>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</si>
  <si>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</si>
  <si>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</si>
  <si>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</si>
  <si>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</si>
  <si>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</si>
  <si>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</si>
  <si>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</si>
  <si>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</si>
  <si>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</si>
  <si>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</si>
  <si>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</si>
  <si>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</si>
  <si>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</si>
  <si>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</si>
  <si>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</si>
  <si>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</si>
  <si>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</si>
  <si>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</si>
  <si>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</si>
  <si>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</si>
  <si>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</si>
  <si>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</si>
  <si>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</si>
  <si>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</si>
  <si>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</si>
  <si>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</si>
  <si>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</si>
  <si>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</si>
  <si>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</si>
  <si>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</si>
  <si>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</si>
  <si>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</si>
  <si>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</si>
  <si>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</si>
  <si>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</si>
  <si>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</si>
  <si>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</si>
  <si>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</si>
  <si>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</si>
  <si>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</si>
  <si>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</si>
  <si>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</si>
  <si>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</si>
  <si>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</si>
  <si>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</si>
  <si>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</si>
  <si>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</si>
  <si>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</si>
  <si>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</si>
  <si>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</si>
  <si>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</si>
  <si>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</si>
  <si>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</si>
  <si>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</si>
  <si>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</si>
  <si>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</si>
  <si>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</si>
  <si>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</si>
  <si>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</si>
  <si>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</si>
  <si>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</si>
  <si>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</si>
  <si>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</si>
  <si>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</si>
  <si>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</si>
  <si>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</si>
  <si>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</si>
  <si>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</si>
  <si>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</si>
  <si>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</si>
  <si>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</si>
  <si>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</si>
  <si>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</si>
  <si>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</si>
  <si>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</si>
  <si>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</si>
  <si>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</si>
  <si>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</si>
  <si>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</si>
  <si>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</si>
  <si>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</si>
  <si>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</si>
  <si>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</si>
  <si>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</si>
  <si>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</si>
  <si>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</si>
  <si>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</si>
  <si>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</si>
  <si>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</si>
  <si>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</si>
  <si>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</si>
  <si>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</si>
  <si>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</si>
  <si>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</si>
  <si>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</si>
  <si>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</si>
  <si>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</si>
  <si>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</si>
  <si>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</si>
  <si>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</si>
  <si>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</si>
  <si>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</si>
  <si>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</si>
  <si>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</si>
  <si>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</si>
  <si>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</si>
  <si>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</si>
  <si>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</si>
  <si>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</si>
  <si>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</si>
  <si>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</si>
  <si>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</si>
  <si>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</si>
  <si>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</si>
  <si>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</si>
  <si>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</si>
  <si>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</si>
  <si>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</si>
  <si>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</si>
  <si>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</si>
  <si>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</si>
  <si>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</si>
  <si>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</si>
  <si>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</si>
  <si>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</si>
  <si>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</si>
  <si>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</si>
  <si>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</si>
  <si>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</si>
  <si>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</si>
  <si>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</si>
  <si>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</si>
  <si>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</si>
  <si>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</si>
  <si>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</si>
  <si>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</si>
  <si>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</si>
  <si>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</si>
  <si>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</si>
  <si>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</si>
  <si>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</si>
  <si>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</si>
  <si>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</si>
  <si>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</si>
  <si>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</si>
  <si>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</si>
  <si>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</si>
  <si>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</si>
  <si>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</si>
  <si>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</si>
  <si>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</si>
  <si>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</si>
  <si>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</si>
  <si>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</si>
  <si>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</si>
  <si>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</si>
  <si>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</si>
  <si>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</si>
  <si>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</si>
  <si>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</si>
  <si>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</si>
  <si>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</si>
  <si>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</si>
  <si>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</si>
  <si>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</si>
  <si>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</si>
  <si>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</si>
  <si>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</si>
  <si>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</si>
  <si>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</si>
  <si>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</si>
  <si>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</si>
  <si>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</si>
  <si>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</si>
  <si>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</si>
  <si>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</si>
  <si>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</si>
  <si>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</si>
  <si>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</si>
  <si>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</si>
  <si>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</si>
  <si>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</si>
  <si>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</si>
  <si>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</si>
  <si>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</si>
  <si>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</si>
  <si>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</si>
  <si>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</si>
  <si>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</si>
  <si>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</si>
  <si>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</si>
  <si>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</si>
  <si>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</si>
  <si>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</si>
  <si>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</si>
  <si>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</si>
  <si>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</si>
  <si>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</si>
  <si>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</si>
  <si>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</si>
  <si>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</si>
  <si>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</si>
  <si>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</si>
  <si>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</si>
  <si>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</si>
  <si>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</si>
  <si>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</si>
  <si>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</si>
  <si>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</si>
  <si>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</si>
  <si>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</si>
  <si>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</si>
  <si>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</si>
  <si>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</si>
  <si>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</si>
  <si>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</si>
  <si>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</si>
  <si>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</si>
  <si>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</si>
  <si>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</si>
  <si>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</si>
  <si>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</si>
  <si>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</si>
  <si>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</si>
  <si>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</si>
  <si>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</si>
  <si>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</si>
  <si>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</si>
  <si>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</si>
  <si>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</si>
  <si>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</si>
  <si>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</si>
  <si>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</si>
  <si>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</si>
  <si>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</si>
  <si>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</si>
  <si>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</si>
  <si>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</si>
  <si>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</si>
  <si>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</si>
  <si>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</si>
  <si>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</si>
  <si>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</si>
  <si>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</si>
  <si>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</si>
  <si>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</si>
  <si>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</si>
  <si>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</si>
  <si>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</si>
  <si>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</si>
  <si>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</si>
  <si>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</si>
  <si>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</si>
  <si>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</si>
  <si>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</si>
  <si>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</si>
  <si>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</si>
  <si>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</si>
  <si>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</si>
  <si>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</si>
  <si>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</si>
  <si>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</si>
  <si>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</si>
  <si>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</si>
  <si>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</si>
  <si>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</si>
  <si>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</si>
  <si>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</si>
  <si>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</si>
  <si>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</si>
  <si>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</si>
  <si>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</si>
  <si>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</si>
  <si>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</si>
  <si>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</si>
  <si>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</si>
  <si>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</si>
  <si>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</si>
  <si>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</si>
  <si>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</si>
  <si>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</si>
  <si>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</si>
  <si>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</si>
  <si>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</si>
  <si>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</si>
  <si>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</si>
  <si>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</si>
  <si>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</si>
  <si>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</si>
  <si>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</si>
  <si>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</si>
  <si>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</si>
  <si>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</si>
  <si>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</si>
  <si>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</si>
  <si>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</si>
  <si>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</si>
  <si>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</si>
  <si>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</si>
  <si>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</si>
  <si>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</si>
  <si>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</si>
  <si>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</si>
  <si>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</si>
  <si>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</si>
  <si>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</si>
  <si>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</si>
  <si>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</si>
  <si>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</si>
  <si>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</si>
  <si>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</si>
  <si>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</si>
  <si>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</si>
  <si>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</si>
  <si>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</si>
  <si>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</si>
  <si>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</si>
  <si>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</si>
  <si>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</si>
  <si>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</si>
  <si>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</si>
  <si>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</si>
  <si>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</si>
  <si>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</si>
  <si>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</si>
  <si>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</si>
  <si>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</si>
  <si>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</si>
  <si>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</si>
  <si>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</si>
  <si>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</si>
  <si>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</si>
  <si>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</si>
  <si>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</si>
  <si>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</si>
  <si>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</si>
  <si>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</si>
  <si>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</si>
  <si>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</si>
  <si>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</si>
  <si>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</si>
  <si>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</si>
  <si>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</si>
  <si>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</si>
  <si>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</si>
  <si>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</si>
  <si>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</si>
  <si>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</si>
  <si>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</si>
  <si>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</si>
  <si>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</si>
  <si>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</si>
  <si>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</si>
  <si>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</si>
  <si>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</si>
  <si>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</si>
  <si>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</si>
  <si>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</si>
  <si>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</si>
  <si>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</si>
  <si>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</si>
  <si>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</si>
  <si>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</si>
  <si>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</si>
  <si>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</si>
  <si>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</si>
  <si>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</si>
  <si>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</si>
  <si>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</si>
  <si>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</si>
  <si>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</si>
  <si>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</si>
  <si>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</si>
  <si>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</si>
  <si>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</si>
  <si>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</si>
  <si>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</si>
  <si>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</si>
  <si>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</si>
  <si>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</si>
  <si>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</si>
  <si>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</si>
  <si>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</si>
  <si>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</si>
  <si>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</si>
  <si>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</si>
  <si>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</si>
  <si>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</si>
  <si>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</si>
  <si>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</si>
  <si>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</si>
  <si>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</si>
  <si>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</si>
  <si>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</si>
  <si>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</si>
  <si>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</si>
  <si>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</si>
  <si>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</si>
  <si>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</si>
  <si>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</si>
  <si>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</si>
  <si>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</si>
  <si>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</si>
  <si>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</si>
  <si>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</si>
  <si>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</si>
  <si>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</si>
  <si>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</si>
  <si>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</si>
  <si>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</si>
  <si>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</si>
  <si>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</si>
  <si>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</si>
  <si>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</si>
  <si>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</si>
  <si>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</si>
  <si>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</si>
  <si>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</si>
  <si>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</si>
  <si>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</si>
  <si>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</si>
  <si>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</si>
  <si>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</si>
  <si>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</si>
  <si>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</si>
  <si>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</si>
  <si>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</si>
  <si>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</si>
  <si>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</si>
  <si>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</si>
  <si>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</si>
  <si>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</si>
  <si>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</si>
  <si>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</si>
  <si>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</si>
  <si>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</si>
  <si>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</si>
  <si>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</si>
  <si>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</si>
  <si>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</si>
  <si>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</si>
  <si>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</si>
  <si>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</si>
  <si>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</si>
  <si>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</si>
  <si>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</si>
  <si>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</si>
  <si>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</si>
  <si>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</si>
  <si>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</si>
  <si>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</si>
  <si>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</si>
  <si>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</si>
  <si>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</si>
  <si>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</si>
  <si>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</si>
  <si>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</si>
  <si>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</si>
  <si>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</si>
  <si>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</si>
  <si>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</si>
  <si>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</si>
  <si>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</si>
  <si>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</si>
  <si>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</si>
  <si>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</si>
  <si>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</si>
  <si>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</si>
  <si>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</si>
  <si>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</si>
  <si>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</si>
  <si>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</si>
  <si>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</si>
  <si>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</si>
  <si>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</si>
  <si>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</si>
  <si>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</si>
  <si>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</si>
  <si>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</si>
  <si>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</si>
  <si>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</si>
  <si>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</si>
  <si>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</si>
  <si>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</si>
  <si>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</si>
  <si>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</si>
  <si>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</si>
  <si>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</si>
  <si>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</si>
  <si>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</si>
  <si>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</si>
  <si>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</si>
  <si>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</si>
  <si>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</si>
  <si>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</si>
  <si>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</si>
  <si>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</si>
  <si>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</si>
  <si>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</si>
  <si>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</si>
  <si>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</si>
  <si>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</si>
  <si>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</si>
  <si>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</si>
  <si>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</si>
  <si>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</si>
  <si>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</si>
  <si>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</si>
  <si>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</si>
  <si>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</si>
  <si>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</si>
  <si>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</si>
  <si>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</si>
  <si>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</si>
  <si>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</si>
  <si>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</si>
  <si>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</si>
  <si>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</si>
  <si>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</si>
  <si>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</si>
  <si>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</si>
  <si>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</si>
  <si>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</si>
  <si>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</si>
  <si>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</si>
  <si>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</si>
  <si>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</si>
  <si>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</si>
  <si>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</si>
  <si>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</si>
  <si>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</si>
  <si>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</si>
  <si>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</si>
  <si>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</si>
  <si>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</si>
  <si>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</si>
  <si>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</si>
  <si>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</si>
  <si>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</si>
  <si>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</si>
  <si>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</si>
  <si>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</si>
  <si>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</si>
  <si>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</si>
  <si>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</si>
  <si>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</si>
  <si>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</si>
  <si>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</si>
  <si>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</si>
  <si>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</si>
  <si>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</si>
  <si>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</si>
  <si>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</si>
  <si>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</si>
  <si>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</si>
  <si>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</si>
  <si>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</si>
  <si>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</si>
  <si>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</si>
  <si>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</si>
  <si>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</si>
  <si>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</si>
  <si>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</si>
  <si>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</si>
  <si>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</si>
  <si>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</si>
  <si>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</si>
  <si>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</si>
  <si>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</si>
  <si>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</si>
  <si>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</si>
  <si>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</si>
  <si>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</si>
  <si>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</si>
  <si>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</si>
  <si>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</si>
  <si>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</si>
  <si>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</si>
  <si>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</si>
  <si>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</si>
  <si>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</si>
  <si>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</si>
  <si>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</si>
  <si>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</si>
  <si>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</si>
  <si>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</si>
  <si>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</si>
  <si>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</si>
  <si>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</si>
  <si>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</si>
  <si>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</si>
  <si>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</si>
  <si>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</si>
  <si>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</si>
  <si>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</si>
  <si>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</si>
  <si>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</si>
  <si>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</si>
  <si>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</si>
  <si>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</si>
  <si>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</si>
  <si>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</si>
  <si>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</si>
  <si>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</si>
  <si>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</si>
  <si>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</si>
  <si>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</si>
  <si>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</si>
  <si>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</si>
  <si>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</si>
  <si>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</si>
  <si>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</si>
  <si>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</si>
  <si>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</si>
  <si>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</si>
  <si>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</si>
  <si>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</si>
  <si>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</si>
  <si>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</si>
  <si>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</si>
  <si>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</si>
  <si>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</si>
  <si>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</si>
  <si>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</si>
  <si>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</si>
  <si>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</si>
  <si>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</si>
  <si>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</si>
  <si>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</si>
  <si>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</si>
  <si>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</si>
  <si>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</si>
  <si>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</si>
  <si>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</si>
  <si>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</si>
  <si>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</si>
  <si>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</si>
  <si>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</si>
  <si>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</si>
  <si>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</si>
  <si>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</si>
  <si>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</si>
  <si>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</si>
  <si>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</si>
  <si>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</si>
  <si>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</si>
  <si>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</si>
  <si>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</si>
  <si>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</si>
  <si>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</si>
  <si>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</si>
  <si>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</si>
  <si>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</si>
  <si>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</si>
  <si>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</si>
  <si>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</si>
  <si>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</si>
  <si>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</si>
  <si>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</si>
  <si>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</si>
  <si>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</si>
  <si>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</si>
  <si>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</si>
  <si>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</si>
  <si>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</si>
  <si>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</si>
  <si>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</si>
  <si>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</si>
  <si>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</si>
  <si>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</si>
  <si>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</si>
  <si>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</si>
  <si>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</si>
  <si>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</si>
  <si>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</si>
  <si>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</si>
  <si>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</si>
  <si>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</si>
  <si>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</si>
  <si>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</si>
  <si>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</si>
  <si>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</si>
  <si>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</si>
  <si>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</si>
  <si>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</si>
  <si>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</si>
  <si>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</si>
  <si>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</si>
  <si>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</si>
  <si>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</si>
  <si>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</si>
  <si>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</si>
  <si>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</si>
  <si>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</si>
  <si>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</si>
  <si>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</si>
  <si>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</si>
  <si>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</si>
  <si>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</si>
  <si>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</si>
  <si>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</si>
  <si>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</si>
  <si>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</si>
  <si>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</si>
  <si>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</si>
  <si>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</si>
  <si>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</si>
  <si>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</si>
  <si>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</si>
  <si>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</si>
  <si>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</si>
  <si>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</si>
  <si>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</si>
  <si>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</si>
  <si>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</si>
  <si>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</si>
  <si>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</si>
  <si>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</si>
  <si>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</si>
  <si>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</si>
  <si>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</si>
  <si>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</si>
  <si>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</si>
  <si>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</si>
  <si>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</si>
  <si>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</si>
  <si>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</si>
  <si>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</si>
  <si>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</si>
  <si>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</si>
  <si>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</si>
  <si>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</si>
  <si>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</si>
  <si>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</si>
  <si>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</si>
  <si>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</si>
  <si>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</si>
  <si>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</si>
  <si>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</si>
  <si>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</si>
  <si>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</si>
  <si>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</si>
  <si>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</si>
  <si>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</si>
  <si>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</si>
  <si>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</si>
  <si>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</si>
  <si>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</si>
  <si>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</si>
  <si>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</si>
  <si>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</si>
  <si>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</si>
  <si>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</si>
  <si>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</si>
  <si>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</si>
  <si>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</si>
  <si>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</si>
  <si>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</si>
  <si>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</si>
  <si>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</si>
  <si>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</si>
  <si>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</si>
  <si>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</si>
  <si>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</si>
  <si>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</si>
  <si>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</si>
  <si>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</si>
  <si>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</si>
  <si>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</si>
  <si>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</si>
  <si>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</si>
  <si>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</si>
  <si>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</si>
  <si>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</si>
  <si>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</si>
  <si>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</si>
  <si>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</si>
  <si>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</si>
  <si>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</si>
  <si>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</si>
  <si>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</si>
  <si>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</si>
  <si>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</si>
  <si>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</si>
  <si>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</si>
  <si>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</si>
  <si>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</si>
  <si>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</si>
  <si>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</si>
  <si>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</si>
  <si>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</si>
  <si>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</si>
  <si>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</si>
  <si>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</si>
  <si>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</si>
  <si>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</si>
  <si>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</si>
  <si>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</si>
  <si>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</si>
  <si>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</si>
  <si>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</si>
  <si>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</si>
  <si>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</si>
  <si>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</si>
  <si>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</si>
  <si>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</si>
  <si>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</si>
  <si>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</si>
  <si>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</si>
  <si>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</si>
  <si>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</si>
  <si>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</si>
  <si>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</si>
  <si>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</si>
  <si>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</si>
  <si>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</si>
  <si>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</si>
  <si>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</si>
  <si>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</si>
  <si>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</si>
  <si>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</si>
  <si>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</si>
  <si>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</si>
  <si>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</si>
  <si>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</si>
  <si>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</si>
  <si>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</si>
  <si>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</si>
  <si>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</si>
  <si>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</si>
  <si>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</si>
  <si>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</si>
  <si>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</si>
  <si>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</si>
  <si>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</si>
  <si>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</si>
  <si>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</si>
  <si>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</si>
  <si>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</si>
  <si>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</si>
  <si>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</si>
  <si>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</si>
  <si>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</si>
  <si>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</si>
  <si>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</si>
  <si>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</si>
  <si>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</si>
  <si>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</si>
  <si>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</si>
  <si>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</si>
  <si>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</si>
  <si>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</si>
  <si>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</si>
  <si>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</si>
  <si>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</si>
  <si>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</si>
  <si>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</si>
  <si>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</si>
  <si>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</si>
  <si>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</si>
  <si>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</si>
  <si>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</si>
  <si>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</si>
  <si>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</si>
  <si>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</si>
  <si>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</si>
  <si>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</si>
  <si>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</si>
  <si>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</si>
  <si>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</si>
  <si>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</si>
  <si>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</si>
  <si>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</si>
  <si>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</si>
  <si>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</si>
  <si>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</si>
  <si>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</si>
  <si>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</si>
  <si>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</si>
  <si>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</si>
  <si>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</si>
  <si>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</si>
  <si>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</si>
  <si>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</si>
  <si>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</si>
  <si>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</si>
  <si>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</si>
  <si>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</si>
  <si>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</si>
  <si>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</si>
  <si>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</si>
  <si>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</si>
  <si>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</si>
  <si>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</si>
  <si>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</si>
  <si>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</si>
  <si>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</si>
  <si>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</si>
  <si>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</si>
  <si>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</si>
  <si>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</si>
  <si>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</si>
  <si>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</si>
  <si>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</si>
  <si>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</si>
  <si>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</si>
  <si>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</si>
  <si>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</si>
  <si>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</si>
  <si>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</si>
  <si>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</si>
  <si>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</si>
  <si>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</si>
  <si>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</si>
  <si>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</si>
  <si>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</si>
  <si>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</si>
  <si>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</si>
  <si>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</si>
  <si>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</si>
  <si>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</si>
  <si>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</si>
  <si>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</si>
  <si>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</si>
  <si>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</si>
  <si>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</si>
  <si>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</si>
  <si>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</si>
  <si>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</si>
  <si>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</si>
  <si>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</si>
  <si>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</si>
  <si>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</si>
  <si>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</si>
  <si>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</si>
  <si>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</si>
  <si>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</si>
  <si>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</si>
  <si>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</si>
  <si>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</si>
  <si>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</si>
  <si>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</si>
  <si>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</si>
  <si>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</si>
  <si>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</si>
  <si>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</si>
  <si>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</si>
  <si>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</si>
  <si>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</si>
  <si>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</si>
  <si>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</si>
  <si>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</si>
  <si>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</si>
  <si>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</si>
  <si>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</si>
  <si>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</si>
  <si>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</si>
  <si>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EM ANDAMENTO</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</si>
  <si>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</si>
  <si>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</si>
  <si>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</si>
  <si>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</si>
  <si>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</si>
  <si>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</si>
  <si>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</si>
  <si>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</si>
  <si>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</si>
  <si>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</si>
  <si>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</si>
  <si>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</si>
  <si>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</si>
  <si>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</si>
  <si>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</si>
  <si>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</si>
  <si>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</si>
  <si>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</si>
  <si>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</si>
  <si>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</si>
  <si>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</si>
  <si>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</si>
  <si>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</si>
  <si>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</si>
  <si>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</si>
  <si>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</si>
  <si>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</si>
  <si>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</si>
  <si>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Ocorreu mudança na numeração da unidade, onde a numeração correta é 127.</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</si>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</sst>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5" t="s">
        <v>3</v>
      </c>
      <c r="B1" s="476"/>
      <c r="C1" s="476"/>
      <c r="D1" s="476"/>
      <c r="E1" s="476"/>
      <c r="F1" s="476"/>
      <c r="G1" s="476"/>
      <c r="H1" s="476"/>
      <c r="I1" s="476"/>
      <c r="J1" s="476"/>
      <c r="K1" s="476"/>
      <c r="L1" s="476"/>
      <c r="M1" s="476"/>
      <c r="N1" s="476"/>
      <c r="O1" s="476"/>
      <c r="P1" s="476"/>
      <c r="Q1" s="476"/>
      <c r="R1" s="476"/>
      <c r="S1" s="476"/>
      <c r="T1" s="476"/>
      <c r="U1" s="476"/>
      <c r="V1" s="476"/>
      <c r="W1" s="476"/>
      <c r="X1" s="476"/>
      <c r="Y1" s="476"/>
      <c r="Z1" s="476"/>
      <c r="AA1" s="476"/>
      <c r="AB1" s="476"/>
      <c r="AC1" s="476"/>
      <c r="AD1" s="476"/>
      <c r="AE1" s="476"/>
      <c r="AF1" s="476"/>
      <c r="AG1" s="476"/>
      <c r="AH1" s="476"/>
      <c r="AI1" s="476"/>
      <c r="AJ1" s="477"/>
    </row>
    <row r="2" spans="1:37" ht="9.75" customHeight="1" thickBot="1" x14ac:dyDescent="0.3">
      <c r="A2" s="478"/>
      <c r="B2" s="479"/>
      <c r="C2" s="479"/>
      <c r="D2" s="479"/>
      <c r="E2" s="479"/>
      <c r="F2" s="479"/>
      <c r="G2" s="479"/>
      <c r="H2" s="479"/>
      <c r="I2" s="479"/>
      <c r="J2" s="479"/>
      <c r="K2" s="479"/>
      <c r="L2" s="479"/>
      <c r="M2" s="479"/>
      <c r="N2" s="479"/>
      <c r="O2" s="479"/>
      <c r="P2" s="479"/>
      <c r="Q2" s="479"/>
      <c r="R2" s="479"/>
      <c r="S2" s="480"/>
      <c r="T2" s="479"/>
      <c r="U2" s="479"/>
      <c r="V2" s="479"/>
      <c r="W2" s="479"/>
      <c r="X2" s="479"/>
      <c r="Y2" s="479"/>
      <c r="Z2" s="479"/>
      <c r="AA2" s="479"/>
      <c r="AB2" s="481"/>
      <c r="AC2" s="479"/>
      <c r="AD2" s="479"/>
      <c r="AE2" s="480"/>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23204</v>
      </c>
      <c r="K2121" s="37" t="s">
        <v>23494</v>
      </c>
      <c r="L2121" s="20" t="str">
        <f>VLOOKUP(B2121,SAOM!B$2:H3663,4,0)</f>
        <v>A agendar</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23494</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23204</v>
      </c>
      <c r="K2123" s="37" t="s">
        <v>23494</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1"/>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2" t="s">
        <v>23204</v>
      </c>
      <c r="K2124" s="37" t="s">
        <v>23494</v>
      </c>
      <c r="L2124" s="20" t="str">
        <f>VLOOKUP(B2124,SAOM!B$2:H3666,4,0)</f>
        <v>Agendado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1"/>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23570</v>
      </c>
      <c r="L2125" s="20" t="str">
        <f>VLOOKUP(B2125,SAOM!B$2:H3667,4,0)</f>
        <v>Agendado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v>41873</v>
      </c>
      <c r="AA2125" s="29"/>
      <c r="AB2125" s="16"/>
      <c r="AC2125" s="421"/>
      <c r="AD2125" s="258" t="s">
        <v>453</v>
      </c>
      <c r="AE2125" s="60" t="s">
        <v>23576</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41815</v>
      </c>
      <c r="AA2126" s="29" t="s">
        <v>15416</v>
      </c>
      <c r="AB2126" s="16">
        <v>41816</v>
      </c>
      <c r="AC2126" s="421">
        <v>41879</v>
      </c>
      <c r="AD2126" s="258" t="s">
        <v>453</v>
      </c>
      <c r="AE2126" s="60"/>
      <c r="AF2126" s="89" t="str">
        <f>VLOOKUP(B2126,SAOM!B$2:T3667,16,0)</f>
        <v>Bairro Morro Santana
Posto do Morro Santana</v>
      </c>
      <c r="AG2126" s="89">
        <f t="shared" si="134"/>
        <v>41905</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23494</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23494</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23494</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23204</v>
      </c>
      <c r="K2131" s="37" t="s">
        <v>23494</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1"/>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23494</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23204</v>
      </c>
      <c r="K2133" s="37" t="s">
        <v>23494</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1"/>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23573</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23204</v>
      </c>
      <c r="K2135" s="37" t="s">
        <v>23494</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v>
      </c>
      <c r="Z2135" s="16"/>
      <c r="AA2135" s="29"/>
      <c r="AB2135" s="16"/>
      <c r="AC2135" s="421"/>
      <c r="AD2135" s="258" t="s">
        <v>453</v>
      </c>
      <c r="AE2135" s="60"/>
      <c r="AF2135" s="89" t="str">
        <f>VLOOKUP(B2135,SAOM!B$2:T3676,16,0)</f>
        <v>Ocorreu mudança na numeração da unidade, onde a numeração correta é 127.</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41907</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23494</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23494</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23494</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23494</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23494</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23204</v>
      </c>
      <c r="K2148" s="37" t="s">
        <v>23494</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1"/>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23204</v>
      </c>
      <c r="K2149" s="37" t="s">
        <v>23494</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1"/>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23494</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23204</v>
      </c>
      <c r="K2152" s="37" t="s">
        <v>23494</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1"/>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23494</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23572</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23494</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23494</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23560</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23494</v>
      </c>
      <c r="L2166" s="20" t="str">
        <f>VLOOKUP(B2166,SAOM!B$2:H3708,4,0)</f>
        <v>Agendado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1"/>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23494</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23494</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23494</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23494</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23494</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23494</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23494</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23494</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23494</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23494</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23494</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23494</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23494</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23494</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23567</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448" activePane="bottomRight" state="frozen"/>
      <selection activeCell="B3" sqref="B3"/>
      <selection pane="topRight" activeCell="B3" sqref="B3"/>
      <selection pane="bottomLeft" activeCell="B3" sqref="B3"/>
      <selection pane="bottomRight" activeCell="A814" sqref="A81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23546</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23546</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23540</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23546</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23546</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23547</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23546</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23540</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23546</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23536</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23541</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23541</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23546</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23540</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23546</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23541</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23546</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23541</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23546</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23546</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23532</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23546</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23540</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23541</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23541</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23541</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23540</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23531</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23532</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23533</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23546</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23546</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23535</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23536</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23546</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23546</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23537</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23546</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23540</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23532</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23536</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23546</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23538</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23546</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23546</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23531</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23531</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23539</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23546</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23546</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23540</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50" t="s">
        <v>15295</v>
      </c>
      <c r="N226" s="15" t="s">
        <v>23541</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23542</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23542</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23542</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23541</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23546</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23540</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23540</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23543</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23537</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23540</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23546</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23546</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23541</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23541</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23539</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23542</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23542</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23542</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23546</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23541</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23546</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23542</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23542</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23546</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23542</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23546</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23546</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23540</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23540</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23535</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23539</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23532</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23540</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23540</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23540</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23537</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23540</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23546</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23546</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23546</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23546</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23580</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23539</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23537</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23546</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23546</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23546</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23546</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23540</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23546</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23546</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23546</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23546</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23546</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23546</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23546</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23546</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23541</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23531</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23546</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23546</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36" t="s">
        <v>611</v>
      </c>
      <c r="L457" s="95" t="s">
        <v>20545</v>
      </c>
      <c r="M457" s="450"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23500</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23541</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23541</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23549</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23546</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23540</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23550</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23541</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23547</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23548</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23548</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23540</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23541</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23548</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23539</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23546</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23548</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23532</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23548</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23541</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23539</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23546</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23541</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23536</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23551</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23551</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50" t="s">
        <v>3364</v>
      </c>
      <c r="N537" s="15" t="s">
        <v>23551</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23552</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23541</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23540</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23539</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23552</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23540</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23546</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23536</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23553</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23536</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23536</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23536</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23541</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23555</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23555</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23553</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23539</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23541</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23546</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23540</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23536</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23542</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23539</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23546</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23546</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23546</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23539</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23539</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23531</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23540</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23539</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23546</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23539</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23542</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23536</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23553</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23536</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23539</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23540</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23548</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23556</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23499</v>
      </c>
      <c r="N672" s="15" t="s">
        <v>23547</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23498</v>
      </c>
      <c r="N673" s="15" t="s">
        <v>23548</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23540</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23539</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23546</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23546</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23495</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23497</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23527</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23496</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23584</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23583</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50" t="s">
        <v>23585</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23502</v>
      </c>
      <c r="M815" s="450" t="s">
        <v>23559</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23503</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23504</v>
      </c>
      <c r="M817" s="450" t="s">
        <v>23571</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23507</v>
      </c>
      <c r="M818" s="450" t="s">
        <v>23524</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t="s">
        <v>23304</v>
      </c>
      <c r="K819" s="446" t="s">
        <v>8439</v>
      </c>
      <c r="L819" s="57" t="s">
        <v>23505</v>
      </c>
      <c r="M819" s="450" t="s">
        <v>4064</v>
      </c>
      <c r="N819" s="15"/>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23506</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t="s">
        <v>23304</v>
      </c>
      <c r="K821" s="446" t="s">
        <v>8439</v>
      </c>
      <c r="L821" s="57" t="s">
        <v>15227</v>
      </c>
      <c r="M821" s="450" t="s">
        <v>4064</v>
      </c>
      <c r="N821" s="15"/>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23508</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23509</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23510</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23511</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23512</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23513</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t="s">
        <v>23304</v>
      </c>
      <c r="K828" s="446" t="s">
        <v>8439</v>
      </c>
      <c r="L828" s="57" t="s">
        <v>23514</v>
      </c>
      <c r="M828" s="450" t="s">
        <v>4064</v>
      </c>
      <c r="N828" s="15"/>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23515</v>
      </c>
      <c r="M829" s="450" t="s">
        <v>23523</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23515</v>
      </c>
      <c r="M830" s="450" t="s">
        <v>23525</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23516</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t="s">
        <v>23272</v>
      </c>
      <c r="K832" s="473" t="s">
        <v>8437</v>
      </c>
      <c r="L832" s="57" t="s">
        <v>23517</v>
      </c>
      <c r="M832" s="450" t="s">
        <v>4064</v>
      </c>
      <c r="N832" s="15"/>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t="s">
        <v>23272</v>
      </c>
      <c r="K833" s="473" t="s">
        <v>8437</v>
      </c>
      <c r="L833" s="95" t="s">
        <v>23515</v>
      </c>
      <c r="M833" s="450" t="s">
        <v>4064</v>
      </c>
      <c r="N833" s="15"/>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23518</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23518</v>
      </c>
      <c r="M835" s="450" t="s">
        <v>23557</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23519</v>
      </c>
      <c r="M836" s="160" t="s">
        <v>23558</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23520</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23272</v>
      </c>
      <c r="K838" s="36" t="s">
        <v>611</v>
      </c>
      <c r="L838" s="57" t="s">
        <v>23273</v>
      </c>
      <c r="M838" s="450"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23521</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23522</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23304</v>
      </c>
      <c r="K841" s="473" t="s">
        <v>8437</v>
      </c>
      <c r="L841" s="95" t="s">
        <v>23526</v>
      </c>
      <c r="M841" s="450" t="s">
        <v>4064</v>
      </c>
      <c r="N841" s="15"/>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t="s">
        <v>23272</v>
      </c>
      <c r="K842" s="473" t="s">
        <v>8437</v>
      </c>
      <c r="L842" s="95" t="s">
        <v>23528</v>
      </c>
      <c r="M842" s="450" t="s">
        <v>4064</v>
      </c>
      <c r="N842" s="15"/>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t="s">
        <v>23272</v>
      </c>
      <c r="K843" s="473" t="s">
        <v>8437</v>
      </c>
      <c r="L843" s="160" t="s">
        <v>23529</v>
      </c>
      <c r="M843" s="450" t="s">
        <v>4064</v>
      </c>
      <c r="N843" s="15"/>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23574</v>
      </c>
      <c r="M844" s="450" t="s">
        <v>23575</v>
      </c>
      <c r="N844" s="15" t="s">
        <v>23540</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t="s">
        <v>23304</v>
      </c>
      <c r="K845" s="36" t="s">
        <v>611</v>
      </c>
      <c r="L845" s="95" t="s">
        <v>23577</v>
      </c>
      <c r="M845" s="450" t="s">
        <v>4064</v>
      </c>
      <c r="N845" s="15"/>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23579</v>
      </c>
      <c r="M846" s="95" t="s">
        <v>23578</v>
      </c>
      <c r="N846" s="15" t="s">
        <v>23540</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23581</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50" t="s">
        <v>23582</v>
      </c>
      <c r="N848" s="15" t="s">
        <v>20614</v>
      </c>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450"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450"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450"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450"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450"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450"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450"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450"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450"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450"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50"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50"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50"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50"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47"/>
  <sheetViews>
    <sheetView workbookViewId="0">
      <pane ySplit="3" topLeftCell="A336" activePane="bottomLeft" state="frozen"/>
      <selection activeCell="B3" sqref="B3"/>
      <selection pane="bottomLeft" activeCell="B337" sqref="B337:M34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380</v>
      </c>
    </row>
    <row r="3" spans="2:16" ht="22.5" customHeight="1" thickBot="1" x14ac:dyDescent="0.3">
      <c r="B3" s="135" t="s">
        <v>6415</v>
      </c>
      <c r="C3" s="150">
        <f>COUNTIF(VODANET!K5:K4966,"ACEITO")</f>
        <v>2020</v>
      </c>
      <c r="D3" s="150">
        <f>1200-C2</f>
        <v>820</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2">
        <v>40</v>
      </c>
      <c r="D27" s="483"/>
      <c r="E27" s="482">
        <v>40</v>
      </c>
      <c r="F27" s="483"/>
      <c r="G27" s="482">
        <v>40</v>
      </c>
      <c r="H27" s="483"/>
      <c r="I27" s="482">
        <v>40</v>
      </c>
      <c r="J27" s="483"/>
      <c r="K27" s="482">
        <v>40</v>
      </c>
      <c r="L27" s="483"/>
      <c r="M27" s="110">
        <f>SUM(C27:L27)</f>
        <v>200</v>
      </c>
    </row>
    <row r="28" spans="2:14" ht="16.5" customHeight="1" x14ac:dyDescent="0.25">
      <c r="B28" s="104" t="s">
        <v>5490</v>
      </c>
      <c r="C28" s="482">
        <f>COUNTIFS(VODANET!$AB$5:$AB$4966,"&gt;="&amp;Mensal!C26,VODANET!$AB$5:$AB$4966,"&lt;="&amp;Mensal!D26)</f>
        <v>56</v>
      </c>
      <c r="D28" s="483"/>
      <c r="E28" s="482">
        <f>COUNTIFS(VODANET!$AB$5:$AB$4966,"&gt;="&amp;Mensal!E26,VODANET!$AB$5:$AB$4966,"&lt;="&amp;Mensal!F26)</f>
        <v>41</v>
      </c>
      <c r="F28" s="483"/>
      <c r="G28" s="482">
        <f>COUNTIFS(VODANET!$AB$5:$AB$4966,"&gt;="&amp;Mensal!G26,VODANET!$AB$5:$AB$4966,"&lt;="&amp;Mensal!H26)</f>
        <v>57</v>
      </c>
      <c r="H28" s="483"/>
      <c r="I28" s="482">
        <f>COUNTIFS(VODANET!$AB$5:$AB$4966,"&gt;="&amp;Mensal!I26,VODANET!$AB$5:$AB$4966,"&lt;="&amp;Mensal!J26)</f>
        <v>21</v>
      </c>
      <c r="J28" s="483"/>
      <c r="K28" s="482">
        <f>COUNTIFS(VODANET!$AB$5:$AB$4966,"&gt;="&amp;Mensal!K26,VODANET!$AB$5:$AB$4966,"&lt;="&amp;Mensal!L26)</f>
        <v>21</v>
      </c>
      <c r="L28" s="483"/>
      <c r="M28" s="110">
        <f>SUM(C28:L28)</f>
        <v>196</v>
      </c>
    </row>
    <row r="29" spans="2:14" ht="16.5" customHeight="1" thickBot="1" x14ac:dyDescent="0.3">
      <c r="B29" s="105" t="s">
        <v>6760</v>
      </c>
      <c r="C29" s="484">
        <v>0</v>
      </c>
      <c r="D29" s="485"/>
      <c r="E29" s="484">
        <v>0</v>
      </c>
      <c r="F29" s="485"/>
      <c r="G29" s="484">
        <v>0</v>
      </c>
      <c r="H29" s="485"/>
      <c r="I29" s="484">
        <v>0</v>
      </c>
      <c r="J29" s="485"/>
      <c r="K29" s="484">
        <v>6</v>
      </c>
      <c r="L29" s="485"/>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2020</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2">
        <v>18</v>
      </c>
      <c r="D39" s="483"/>
      <c r="E39" s="482">
        <v>58</v>
      </c>
      <c r="F39" s="483"/>
      <c r="G39" s="482">
        <v>58</v>
      </c>
      <c r="H39" s="483"/>
      <c r="I39" s="482">
        <v>56</v>
      </c>
      <c r="J39" s="483"/>
      <c r="K39" s="110">
        <f>SUM(C39:J39)</f>
        <v>190</v>
      </c>
    </row>
    <row r="40" spans="2:11" ht="16.5" customHeight="1" x14ac:dyDescent="0.25">
      <c r="B40" s="104" t="s">
        <v>5490</v>
      </c>
      <c r="C40" s="482">
        <f>COUNTIFS(VODANET!$AB$5:$AB$4966,"&gt;="&amp;Mensal!C38,VODANET!$AB$5:$AB$4966,"&lt;="&amp;Mensal!D38)</f>
        <v>14</v>
      </c>
      <c r="D40" s="483"/>
      <c r="E40" s="482">
        <f>COUNTIFS(VODANET!$AB$5:$AB$4966,"&gt;="&amp;Mensal!E38,VODANET!$AB$5:$AB$4966,"&lt;="&amp;Mensal!F38)</f>
        <v>26</v>
      </c>
      <c r="F40" s="483"/>
      <c r="G40" s="482">
        <f>COUNTIFS(VODANET!$AB$5:$AB$4966,"&gt;="&amp;Mensal!G38,VODANET!$AB$5:$AB$4966,"&lt;="&amp;Mensal!H38)</f>
        <v>68</v>
      </c>
      <c r="H40" s="483"/>
      <c r="I40" s="482">
        <f>COUNTIFS(VODANET!$AB$5:$AB$4966,"&gt;="&amp;Mensal!I38,VODANET!$AB$5:$AB$4966,"&lt;="&amp;Mensal!J38)</f>
        <v>33</v>
      </c>
      <c r="J40" s="483"/>
      <c r="K40" s="110">
        <f>SUM(C40:J40)</f>
        <v>141</v>
      </c>
    </row>
    <row r="41" spans="2:11" ht="16.5" customHeight="1" thickBot="1" x14ac:dyDescent="0.3">
      <c r="B41" s="105" t="s">
        <v>6760</v>
      </c>
      <c r="C41" s="484">
        <v>7</v>
      </c>
      <c r="D41" s="485"/>
      <c r="E41" s="484">
        <v>16</v>
      </c>
      <c r="F41" s="485"/>
      <c r="G41" s="484">
        <v>6</v>
      </c>
      <c r="H41" s="485"/>
      <c r="I41" s="484">
        <v>15</v>
      </c>
      <c r="J41" s="485"/>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2020</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2">
        <v>50</v>
      </c>
      <c r="D52" s="483"/>
      <c r="E52" s="482">
        <v>20</v>
      </c>
      <c r="F52" s="483"/>
      <c r="G52" s="482">
        <v>20</v>
      </c>
      <c r="H52" s="483"/>
      <c r="I52" s="482">
        <v>90</v>
      </c>
      <c r="J52" s="483"/>
      <c r="K52" s="482">
        <v>10</v>
      </c>
      <c r="L52" s="483"/>
      <c r="M52" s="110">
        <f>SUM(C52:L52)</f>
        <v>190</v>
      </c>
    </row>
    <row r="53" spans="2:13" ht="16.5" customHeight="1" x14ac:dyDescent="0.25">
      <c r="B53" s="104" t="s">
        <v>5490</v>
      </c>
      <c r="C53" s="482">
        <f>COUNTIFS(VODANET!$AB$5:$AB$4966,"&gt;="&amp;Mensal!C51,VODANET!$AB$5:$AB$4966,"&lt;="&amp;Mensal!D51)</f>
        <v>29</v>
      </c>
      <c r="D53" s="483"/>
      <c r="E53" s="482">
        <f>COUNTIFS(VODANET!$AB$5:$AB$4966,"&gt;="&amp;Mensal!E51,VODANET!$AB$5:$AB$4966,"&lt;="&amp;Mensal!F51)</f>
        <v>12</v>
      </c>
      <c r="F53" s="483"/>
      <c r="G53" s="482">
        <f>COUNTIFS(VODANET!$AB$5:$AB$4966,"&gt;="&amp;Mensal!G51,VODANET!$AB$5:$AB$4966,"&lt;="&amp;Mensal!H51)</f>
        <v>17</v>
      </c>
      <c r="H53" s="483"/>
      <c r="I53" s="482">
        <f>COUNTIFS(VODANET!$AB$5:$AB$4966,"&gt;="&amp;Mensal!I51,VODANET!$AB$5:$AB$4966,"&lt;="&amp;Mensal!J51)</f>
        <v>33</v>
      </c>
      <c r="J53" s="483"/>
      <c r="K53" s="482">
        <f>COUNTIFS(VODANET!$AB$5:$AB$4966,"&gt;="&amp;Mensal!K51,VODANET!$AB$5:$AB$4966,"&lt;="&amp;Mensal!L51)</f>
        <v>22</v>
      </c>
      <c r="L53" s="483"/>
      <c r="M53" s="110">
        <f>SUM(C53:L53)</f>
        <v>113</v>
      </c>
    </row>
    <row r="54" spans="2:13" ht="16.5" customHeight="1" thickBot="1" x14ac:dyDescent="0.3">
      <c r="B54" s="105" t="s">
        <v>6760</v>
      </c>
      <c r="C54" s="484">
        <v>3</v>
      </c>
      <c r="D54" s="485"/>
      <c r="E54" s="484">
        <v>7</v>
      </c>
      <c r="F54" s="485"/>
      <c r="G54" s="484">
        <v>6</v>
      </c>
      <c r="H54" s="485"/>
      <c r="I54" s="484">
        <v>0</v>
      </c>
      <c r="J54" s="485"/>
      <c r="K54" s="484">
        <v>0</v>
      </c>
      <c r="L54" s="485"/>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2020</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2">
        <v>0</v>
      </c>
      <c r="D64" s="483"/>
      <c r="E64" s="482">
        <v>40</v>
      </c>
      <c r="F64" s="483"/>
      <c r="G64" s="482">
        <v>30</v>
      </c>
      <c r="H64" s="483"/>
      <c r="I64" s="482">
        <v>50</v>
      </c>
      <c r="J64" s="483"/>
      <c r="K64" s="482">
        <v>80</v>
      </c>
      <c r="L64" s="483"/>
      <c r="M64" s="110">
        <f>SUM(C64:L64)</f>
        <v>200</v>
      </c>
    </row>
    <row r="65" spans="2:13" ht="16.5" customHeight="1" x14ac:dyDescent="0.25">
      <c r="B65" s="104" t="s">
        <v>5490</v>
      </c>
      <c r="C65" s="482">
        <f>COUNTIFS(VODANET!$AB$5:$AB$4966,"&gt;="&amp;Mensal!C63,VODANET!$AB$5:$AB$4966,"&lt;="&amp;Mensal!D63)</f>
        <v>0</v>
      </c>
      <c r="D65" s="483"/>
      <c r="E65" s="482">
        <f>COUNTIFS(VODANET!$AB$5:$AB$4966,"&gt;="&amp;Mensal!E63,VODANET!$AB$5:$AB$4966,"&lt;="&amp;Mensal!F63)</f>
        <v>33</v>
      </c>
      <c r="F65" s="483"/>
      <c r="G65" s="482">
        <f>COUNTIFS(VODANET!$AB$5:$AB$4966,"&gt;="&amp;Mensal!G63,VODANET!$AB$5:$AB$4966,"&lt;="&amp;Mensal!H63)</f>
        <v>6</v>
      </c>
      <c r="H65" s="483"/>
      <c r="I65" s="482">
        <f>COUNTIFS(VODANET!$AB$5:$AB$4966,"&gt;="&amp;Mensal!I63,VODANET!$AB$5:$AB$4966,"&lt;="&amp;Mensal!J63)</f>
        <v>56</v>
      </c>
      <c r="J65" s="483"/>
      <c r="K65" s="482">
        <f>COUNTIFS(VODANET!$AB$5:$AB$4966,"&gt;="&amp;Mensal!K63,VODANET!$AB$5:$AB$4966,"&lt;="&amp;Mensal!L63)</f>
        <v>43</v>
      </c>
      <c r="L65" s="483"/>
      <c r="M65" s="110">
        <f>SUM(C65:L65)</f>
        <v>138</v>
      </c>
    </row>
    <row r="66" spans="2:13" ht="16.5" customHeight="1" thickBot="1" x14ac:dyDescent="0.3">
      <c r="B66" s="105" t="s">
        <v>6760</v>
      </c>
      <c r="C66" s="484">
        <v>8</v>
      </c>
      <c r="D66" s="485"/>
      <c r="E66" s="484">
        <v>0</v>
      </c>
      <c r="F66" s="485"/>
      <c r="G66" s="484">
        <v>6</v>
      </c>
      <c r="H66" s="485"/>
      <c r="I66" s="484">
        <v>10</v>
      </c>
      <c r="J66" s="485"/>
      <c r="K66" s="484">
        <v>8</v>
      </c>
      <c r="L66" s="485"/>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2020</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2">
        <v>100</v>
      </c>
      <c r="D77" s="483"/>
      <c r="E77" s="482">
        <v>100</v>
      </c>
      <c r="F77" s="483"/>
      <c r="G77" s="482">
        <v>91</v>
      </c>
      <c r="H77" s="483"/>
      <c r="I77" s="482">
        <v>13</v>
      </c>
      <c r="J77" s="483"/>
      <c r="K77" s="110">
        <f>SUM(C77:J77)</f>
        <v>304</v>
      </c>
    </row>
    <row r="78" spans="2:13" ht="16.5" customHeight="1" x14ac:dyDescent="0.25">
      <c r="B78" s="104" t="s">
        <v>5490</v>
      </c>
      <c r="C78" s="482">
        <f>COUNTIFS(VODANET!$AB$5:$AB$4966,"&gt;="&amp;Mensal!C76,VODANET!$AB$5:$AB$4966,"&lt;="&amp;Mensal!D76)</f>
        <v>50</v>
      </c>
      <c r="D78" s="483"/>
      <c r="E78" s="482">
        <f>COUNTIFS(VODANET!$AB$5:$AB$4966,"&gt;="&amp;Mensal!E76,VODANET!$AB$5:$AB$4966,"&lt;="&amp;Mensal!F76)</f>
        <v>80</v>
      </c>
      <c r="F78" s="483"/>
      <c r="G78" s="482">
        <f>COUNTIFS(VODANET!$AB$5:$AB$4966,"&gt;="&amp;Mensal!G76,VODANET!$AB$5:$AB$4966,"&lt;="&amp;Mensal!H76)</f>
        <v>92</v>
      </c>
      <c r="H78" s="483"/>
      <c r="I78" s="482">
        <f>COUNTIFS(VODANET!$AB$5:$AB$4966,"&gt;="&amp;Mensal!I76,VODANET!$AB$5:$AB$4966,"&lt;="&amp;Mensal!J76)</f>
        <v>7</v>
      </c>
      <c r="J78" s="483"/>
      <c r="K78" s="110">
        <f>SUM(C78:J78)</f>
        <v>229</v>
      </c>
    </row>
    <row r="79" spans="2:13" ht="16.5" customHeight="1" thickBot="1" x14ac:dyDescent="0.3">
      <c r="B79" s="105" t="s">
        <v>6760</v>
      </c>
      <c r="C79" s="484">
        <v>10</v>
      </c>
      <c r="D79" s="485"/>
      <c r="E79" s="484">
        <v>6</v>
      </c>
      <c r="F79" s="485"/>
      <c r="G79" s="484">
        <v>7</v>
      </c>
      <c r="H79" s="485"/>
      <c r="I79" s="484">
        <v>0</v>
      </c>
      <c r="J79" s="485"/>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2020</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2">
        <v>10</v>
      </c>
      <c r="D91" s="483"/>
      <c r="E91" s="482">
        <v>10</v>
      </c>
      <c r="F91" s="483"/>
      <c r="G91" s="482">
        <v>10</v>
      </c>
      <c r="H91" s="483"/>
      <c r="I91" s="482">
        <v>10</v>
      </c>
      <c r="J91" s="483"/>
      <c r="K91" s="482">
        <v>10</v>
      </c>
      <c r="L91" s="483"/>
      <c r="M91" s="110">
        <f>SUM(C91:L91)</f>
        <v>50</v>
      </c>
    </row>
    <row r="92" spans="2:13" ht="16.5" customHeight="1" x14ac:dyDescent="0.25">
      <c r="B92" s="104" t="s">
        <v>5490</v>
      </c>
      <c r="C92" s="482">
        <f>COUNTIFS(VODANET!$AB$5:$AB$4966,"&gt;="&amp;Mensal!C90,VODANET!$AB$5:$AB$4966,"&lt;="&amp;Mensal!D90)</f>
        <v>6</v>
      </c>
      <c r="D92" s="483"/>
      <c r="E92" s="482">
        <f>COUNTIFS(VODANET!$AB$5:$AB$4966,"&gt;="&amp;Mensal!E90,VODANET!$AB$5:$AB$4966,"&lt;="&amp;Mensal!F90)</f>
        <v>12</v>
      </c>
      <c r="F92" s="483"/>
      <c r="G92" s="482">
        <f>COUNTIFS(VODANET!$AB$5:$AB$4966,"&gt;="&amp;Mensal!G90,VODANET!$AB$5:$AB$4966,"&lt;="&amp;Mensal!H90)</f>
        <v>9</v>
      </c>
      <c r="H92" s="483"/>
      <c r="I92" s="482">
        <f>COUNTIFS(VODANET!$AB$5:$AB$4966,"&gt;="&amp;Mensal!I90,VODANET!$AB$5:$AB$4966,"&lt;="&amp;Mensal!J90)</f>
        <v>18</v>
      </c>
      <c r="J92" s="483"/>
      <c r="K92" s="482">
        <f>COUNTIFS(VODANET!$AB$5:$AB$4966,"&gt;="&amp;Mensal!K90,VODANET!$AB$5:$AB$4966,"&lt;="&amp;Mensal!L90)</f>
        <v>30</v>
      </c>
      <c r="L92" s="483"/>
      <c r="M92" s="110">
        <f>SUM(C92:L92)</f>
        <v>75</v>
      </c>
    </row>
    <row r="93" spans="2:13" ht="16.5" customHeight="1" thickBot="1" x14ac:dyDescent="0.3">
      <c r="B93" s="105" t="s">
        <v>6760</v>
      </c>
      <c r="C93" s="484">
        <v>1</v>
      </c>
      <c r="D93" s="485"/>
      <c r="E93" s="484">
        <v>0</v>
      </c>
      <c r="F93" s="485"/>
      <c r="G93" s="484">
        <v>3</v>
      </c>
      <c r="H93" s="485"/>
      <c r="I93" s="484">
        <v>0</v>
      </c>
      <c r="J93" s="485"/>
      <c r="K93" s="484">
        <v>8</v>
      </c>
      <c r="L93" s="485"/>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1</v>
      </c>
      <c r="F98" s="178">
        <f>SUM(C98:E98)</f>
        <v>1</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2020</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2">
        <v>5</v>
      </c>
      <c r="D105" s="483"/>
      <c r="E105" s="482">
        <v>30</v>
      </c>
      <c r="F105" s="483"/>
      <c r="G105" s="482">
        <v>10</v>
      </c>
      <c r="H105" s="483"/>
      <c r="I105" s="482">
        <v>30</v>
      </c>
      <c r="J105" s="483"/>
      <c r="K105" s="482">
        <v>25</v>
      </c>
      <c r="L105" s="483"/>
      <c r="M105" s="110">
        <f>SUM(C105:L105)</f>
        <v>100</v>
      </c>
    </row>
    <row r="106" spans="2:13" ht="16.5" customHeight="1" x14ac:dyDescent="0.25">
      <c r="B106" s="104" t="s">
        <v>5490</v>
      </c>
      <c r="C106" s="482">
        <f>COUNTIFS(VODANET!$AB$5:$AB$4966,"&gt;="&amp;Mensal!C104,VODANET!$AB$5:$AB$4966,"&lt;="&amp;Mensal!D104)</f>
        <v>2</v>
      </c>
      <c r="D106" s="483"/>
      <c r="E106" s="482">
        <f>COUNTIFS(VODANET!$AB$5:$AB$4966,"&gt;="&amp;Mensal!E104,VODANET!$AB$5:$AB$4966,"&lt;="&amp;Mensal!F104)</f>
        <v>29</v>
      </c>
      <c r="F106" s="483"/>
      <c r="G106" s="482">
        <f>COUNTIFS(VODANET!$AB$5:$AB$4966,"&gt;="&amp;Mensal!G104,VODANET!$AB$5:$AB$4966,"&lt;="&amp;Mensal!H104)</f>
        <v>1</v>
      </c>
      <c r="H106" s="483"/>
      <c r="I106" s="482">
        <f>COUNTIFS(VODANET!$AB$5:$AB$4966,"&gt;="&amp;Mensal!I104,VODANET!$AB$5:$AB$4966,"&lt;="&amp;Mensal!J104)</f>
        <v>5</v>
      </c>
      <c r="J106" s="483"/>
      <c r="K106" s="482">
        <f>COUNTIFS(VODANET!$AB$5:$AB$4966,"&gt;="&amp;Mensal!K104,VODANET!$AB$5:$AB$4966,"&lt;="&amp;Mensal!L104)</f>
        <v>26</v>
      </c>
      <c r="L106" s="483"/>
      <c r="M106" s="110">
        <f>SUM(C106:L106)</f>
        <v>63</v>
      </c>
    </row>
    <row r="107" spans="2:13" ht="16.5" customHeight="1" thickBot="1" x14ac:dyDescent="0.3">
      <c r="B107" s="105" t="s">
        <v>6760</v>
      </c>
      <c r="C107" s="484">
        <v>0</v>
      </c>
      <c r="D107" s="485"/>
      <c r="E107" s="484">
        <v>2</v>
      </c>
      <c r="F107" s="485"/>
      <c r="G107" s="484">
        <v>3</v>
      </c>
      <c r="H107" s="485"/>
      <c r="I107" s="484">
        <v>0</v>
      </c>
      <c r="J107" s="485"/>
      <c r="K107" s="484">
        <v>0</v>
      </c>
      <c r="L107" s="485"/>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1</v>
      </c>
      <c r="F112" s="178">
        <f>SUM(C112:E112)</f>
        <v>1</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2020</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2">
        <v>5</v>
      </c>
      <c r="D118" s="483"/>
      <c r="E118" s="482">
        <v>40</v>
      </c>
      <c r="F118" s="483"/>
      <c r="G118" s="482">
        <v>40</v>
      </c>
      <c r="H118" s="483"/>
      <c r="I118" s="482">
        <v>40</v>
      </c>
      <c r="J118" s="483"/>
      <c r="K118" s="482">
        <v>40</v>
      </c>
      <c r="L118" s="483"/>
      <c r="M118" s="110">
        <f>SUM(C118:L118)</f>
        <v>165</v>
      </c>
    </row>
    <row r="119" spans="2:13" ht="16.5" customHeight="1" x14ac:dyDescent="0.25">
      <c r="B119" s="104" t="s">
        <v>5490</v>
      </c>
      <c r="C119" s="482">
        <f>COUNTIFS(VODANET!$AB$5:$AB$4966,"&gt;="&amp;Mensal!C117,VODANET!$AB$5:$AB$4966,"&lt;="&amp;Mensal!D117)</f>
        <v>9</v>
      </c>
      <c r="D119" s="483"/>
      <c r="E119" s="482">
        <f>COUNTIFS(VODANET!$AB$5:$AB$4966,"&gt;="&amp;Mensal!E117,VODANET!$AB$5:$AB$4966,"&lt;="&amp;Mensal!F117)</f>
        <v>26</v>
      </c>
      <c r="F119" s="483"/>
      <c r="G119" s="482">
        <f>COUNTIFS(VODANET!$AB$5:$AB$4966,"&gt;="&amp;Mensal!G117,VODANET!$AB$5:$AB$4966,"&lt;="&amp;Mensal!H117)</f>
        <v>27</v>
      </c>
      <c r="H119" s="483"/>
      <c r="I119" s="482">
        <f>COUNTIFS(VODANET!$AB$5:$AB$4966,"&gt;="&amp;Mensal!I117,VODANET!$AB$5:$AB$4966,"&lt;="&amp;Mensal!J117)</f>
        <v>14</v>
      </c>
      <c r="J119" s="483"/>
      <c r="K119" s="482">
        <f>COUNTIFS(VODANET!$AB$5:$AB$4966,"&gt;="&amp;Mensal!K117,VODANET!$AB$5:$AB$4966,"&lt;="&amp;Mensal!L117)</f>
        <v>15</v>
      </c>
      <c r="L119" s="483"/>
      <c r="M119" s="110">
        <f>SUM(C119:L119)</f>
        <v>91</v>
      </c>
    </row>
    <row r="120" spans="2:13" ht="16.5" customHeight="1" thickBot="1" x14ac:dyDescent="0.3">
      <c r="B120" s="105" t="s">
        <v>6760</v>
      </c>
      <c r="C120" s="484">
        <v>4</v>
      </c>
      <c r="D120" s="485"/>
      <c r="E120" s="484">
        <v>2</v>
      </c>
      <c r="F120" s="485"/>
      <c r="G120" s="484">
        <v>0</v>
      </c>
      <c r="H120" s="485"/>
      <c r="I120" s="484">
        <v>0</v>
      </c>
      <c r="J120" s="485"/>
      <c r="K120" s="484">
        <v>0</v>
      </c>
      <c r="L120" s="485"/>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1</v>
      </c>
      <c r="F125" s="178">
        <f>SUM(C125:E125)</f>
        <v>1</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2020</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2">
        <v>40</v>
      </c>
      <c r="D131" s="483"/>
      <c r="E131" s="482">
        <v>40</v>
      </c>
      <c r="F131" s="483"/>
      <c r="G131" s="482">
        <v>40</v>
      </c>
      <c r="H131" s="483"/>
      <c r="I131" s="482">
        <v>40</v>
      </c>
      <c r="J131" s="483"/>
      <c r="K131" s="482">
        <v>40</v>
      </c>
      <c r="L131" s="483"/>
      <c r="M131" s="110">
        <f>SUM(C131:L131)</f>
        <v>200</v>
      </c>
    </row>
    <row r="132" spans="2:13" ht="16.5" customHeight="1" x14ac:dyDescent="0.25">
      <c r="B132" s="104" t="s">
        <v>5490</v>
      </c>
      <c r="C132" s="482">
        <f>COUNTIFS(VODANET!$AB$5:$AB$4966,"&gt;="&amp;Mensal!C130,VODANET!$AB$5:$AB$4966,"&lt;="&amp;Mensal!D130)</f>
        <v>33</v>
      </c>
      <c r="D132" s="483"/>
      <c r="E132" s="482">
        <f>COUNTIFS(VODANET!$AB$5:$AB$4966,"&gt;="&amp;Mensal!E130,VODANET!$AB$5:$AB$4966,"&lt;="&amp;Mensal!F130)</f>
        <v>20</v>
      </c>
      <c r="F132" s="483"/>
      <c r="G132" s="482">
        <f>COUNTIFS(VODANET!$AB$5:$AB$4966,"&gt;="&amp;Mensal!G130,VODANET!$AB$5:$AB$4966,"&lt;="&amp;Mensal!H130)</f>
        <v>15</v>
      </c>
      <c r="H132" s="483"/>
      <c r="I132" s="482">
        <f>COUNTIFS(VODANET!$AB$5:$AB$4966,"&gt;="&amp;Mensal!I130,VODANET!$AB$5:$AB$4966,"&lt;="&amp;Mensal!J130)</f>
        <v>33</v>
      </c>
      <c r="J132" s="483"/>
      <c r="K132" s="482">
        <f>COUNTIFS(VODANET!$AB$5:$AB$4966,"&gt;="&amp;Mensal!K130,VODANET!$AB$5:$AB$4966,"&lt;="&amp;Mensal!L130)</f>
        <v>23</v>
      </c>
      <c r="L132" s="483"/>
      <c r="M132" s="110">
        <f>SUM(C132:L132)</f>
        <v>124</v>
      </c>
    </row>
    <row r="133" spans="2:13" ht="16.5" customHeight="1" thickBot="1" x14ac:dyDescent="0.3">
      <c r="B133" s="105" t="s">
        <v>6760</v>
      </c>
      <c r="C133" s="484">
        <v>4</v>
      </c>
      <c r="D133" s="485"/>
      <c r="E133" s="484">
        <v>0</v>
      </c>
      <c r="F133" s="485"/>
      <c r="G133" s="484">
        <v>4</v>
      </c>
      <c r="H133" s="485"/>
      <c r="I133" s="484">
        <v>1</v>
      </c>
      <c r="J133" s="485"/>
      <c r="K133" s="484">
        <v>5</v>
      </c>
      <c r="L133" s="485"/>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1</v>
      </c>
      <c r="F138" s="178">
        <f>SUM(C138:E138)</f>
        <v>1</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2020</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2">
        <v>40</v>
      </c>
      <c r="D144" s="483"/>
      <c r="E144" s="482">
        <v>40</v>
      </c>
      <c r="F144" s="483"/>
      <c r="G144" s="482">
        <v>40</v>
      </c>
      <c r="H144" s="483"/>
      <c r="I144" s="482">
        <v>40</v>
      </c>
      <c r="J144" s="483"/>
      <c r="K144" s="482">
        <v>40</v>
      </c>
      <c r="L144" s="483"/>
      <c r="M144" s="110">
        <f>SUM(C144:L144)</f>
        <v>200</v>
      </c>
    </row>
    <row r="145" spans="2:13" ht="16.5" customHeight="1" x14ac:dyDescent="0.25">
      <c r="B145" s="104" t="s">
        <v>5490</v>
      </c>
      <c r="C145" s="482">
        <f>COUNTIFS(VODANET!$AB$5:$AB$4966,"&gt;="&amp;Mensal!C143,VODANET!$AB$5:$AB$4966,"&lt;="&amp;Mensal!D143)</f>
        <v>28</v>
      </c>
      <c r="D145" s="483"/>
      <c r="E145" s="482">
        <f>COUNTIFS(VODANET!$AB$5:$AB$4966,"&gt;="&amp;Mensal!E143,VODANET!$AB$5:$AB$4966,"&lt;="&amp;Mensal!F143)</f>
        <v>32</v>
      </c>
      <c r="F145" s="483"/>
      <c r="G145" s="482">
        <f>COUNTIFS(VODANET!$AB$5:$AB$4966,"&gt;="&amp;Mensal!G143,VODANET!$AB$5:$AB$4966,"&lt;="&amp;Mensal!H143)</f>
        <v>40</v>
      </c>
      <c r="H145" s="483"/>
      <c r="I145" s="482">
        <f>COUNTIFS(VODANET!$AB$5:$AB$4966,"&gt;="&amp;Mensal!I143,VODANET!$AB$5:$AB$4966,"&lt;="&amp;Mensal!J143)</f>
        <v>24</v>
      </c>
      <c r="J145" s="483"/>
      <c r="K145" s="482">
        <f>COUNTIFS(VODANET!$AB$5:$AB$4966,"&gt;="&amp;Mensal!K143,VODANET!$AB$5:$AB$4966,"&lt;="&amp;Mensal!L143)</f>
        <v>26</v>
      </c>
      <c r="L145" s="483"/>
      <c r="M145" s="110">
        <f>SUM(C145:L145)</f>
        <v>150</v>
      </c>
    </row>
    <row r="146" spans="2:13" ht="16.5" customHeight="1" thickBot="1" x14ac:dyDescent="0.3">
      <c r="B146" s="105" t="s">
        <v>6760</v>
      </c>
      <c r="C146" s="484">
        <v>1</v>
      </c>
      <c r="D146" s="485"/>
      <c r="E146" s="484">
        <v>0</v>
      </c>
      <c r="F146" s="485"/>
      <c r="G146" s="484">
        <v>4</v>
      </c>
      <c r="H146" s="485"/>
      <c r="I146" s="484">
        <v>0</v>
      </c>
      <c r="J146" s="485"/>
      <c r="K146" s="484">
        <v>6</v>
      </c>
      <c r="L146" s="485"/>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1</v>
      </c>
      <c r="F151" s="178">
        <f>SUM(C151:E151)</f>
        <v>1</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2020</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2">
        <v>50</v>
      </c>
      <c r="D157" s="483"/>
      <c r="E157" s="482">
        <v>50</v>
      </c>
      <c r="F157" s="483"/>
      <c r="G157" s="482">
        <v>50</v>
      </c>
      <c r="H157" s="483"/>
      <c r="I157" s="482">
        <v>50</v>
      </c>
      <c r="J157" s="483"/>
      <c r="K157" s="110">
        <f>SUM(C157:J157)</f>
        <v>200</v>
      </c>
    </row>
    <row r="158" spans="2:13" ht="16.5" customHeight="1" x14ac:dyDescent="0.25">
      <c r="B158" s="104" t="s">
        <v>5490</v>
      </c>
      <c r="C158" s="482">
        <f>COUNTIFS(VODANET!$AB$5:$AB$4966,"&gt;="&amp;Mensal!C156,VODANET!$AB$5:$AB$4966,"&lt;="&amp;Mensal!D156)</f>
        <v>47</v>
      </c>
      <c r="D158" s="483"/>
      <c r="E158" s="482">
        <f>COUNTIFS(VODANET!$AB$5:$AB$4966,"&gt;="&amp;Mensal!E156,VODANET!$AB$5:$AB$4966,"&lt;="&amp;Mensal!F156)</f>
        <v>32</v>
      </c>
      <c r="F158" s="483"/>
      <c r="G158" s="482">
        <f>COUNTIFS(VODANET!$AB$5:$AB$4966,"&gt;="&amp;Mensal!G156,VODANET!$AB$5:$AB$4966,"&lt;="&amp;Mensal!H156)</f>
        <v>36</v>
      </c>
      <c r="H158" s="483"/>
      <c r="I158" s="482">
        <f>COUNTIFS(VODANET!$AB$5:$AB$4966,"&gt;="&amp;Mensal!I156,VODANET!$AB$5:$AB$4966,"&lt;="&amp;Mensal!J156)</f>
        <v>90</v>
      </c>
      <c r="J158" s="483"/>
      <c r="K158" s="110">
        <f>SUM(C158:J158)</f>
        <v>205</v>
      </c>
    </row>
    <row r="159" spans="2:13" ht="16.5" customHeight="1" thickBot="1" x14ac:dyDescent="0.3">
      <c r="B159" s="105" t="s">
        <v>6760</v>
      </c>
      <c r="C159" s="484">
        <v>0</v>
      </c>
      <c r="D159" s="485"/>
      <c r="E159" s="484">
        <v>0</v>
      </c>
      <c r="F159" s="485"/>
      <c r="G159" s="484">
        <v>0</v>
      </c>
      <c r="H159" s="485"/>
      <c r="I159" s="484">
        <v>0</v>
      </c>
      <c r="J159" s="485"/>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1</v>
      </c>
      <c r="F164" s="178">
        <f>SUM(C164:E164)</f>
        <v>1</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2020</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2">
        <v>10</v>
      </c>
      <c r="D170" s="483"/>
      <c r="E170" s="482">
        <v>10</v>
      </c>
      <c r="F170" s="483"/>
      <c r="G170" s="482">
        <v>10</v>
      </c>
      <c r="H170" s="483"/>
      <c r="I170" s="482">
        <v>10</v>
      </c>
      <c r="J170" s="483"/>
      <c r="K170" s="482">
        <v>8</v>
      </c>
      <c r="L170" s="483"/>
      <c r="M170" s="110">
        <f>SUM(C170:L170)</f>
        <v>48</v>
      </c>
    </row>
    <row r="171" spans="2:13" ht="16.5" customHeight="1" x14ac:dyDescent="0.25">
      <c r="B171" s="104" t="s">
        <v>5490</v>
      </c>
      <c r="C171" s="482">
        <f>COUNTIFS(VODANET!$AB$5:$AB$4966,"&gt;="&amp;Mensal!C169,VODANET!$AB$5:$AB$4966,"&lt;="&amp;Mensal!D169)</f>
        <v>10</v>
      </c>
      <c r="D171" s="483"/>
      <c r="E171" s="482">
        <f>COUNTIFS(VODANET!$AB$5:$AB$4966,"&gt;="&amp;Mensal!E169,VODANET!$AB$5:$AB$4966,"&lt;="&amp;Mensal!F169)</f>
        <v>11</v>
      </c>
      <c r="F171" s="483"/>
      <c r="G171" s="482">
        <f>COUNTIFS(VODANET!$AB$5:$AB$4966,"&gt;="&amp;Mensal!G169,VODANET!$AB$5:$AB$4966,"&lt;="&amp;Mensal!H169)</f>
        <v>5</v>
      </c>
      <c r="H171" s="483"/>
      <c r="I171" s="482">
        <f>COUNTIFS(VODANET!$AB$5:$AB$4966,"&gt;="&amp;Mensal!I169,VODANET!$AB$5:$AB$4966,"&lt;="&amp;Mensal!J169)</f>
        <v>5</v>
      </c>
      <c r="J171" s="483"/>
      <c r="K171" s="482">
        <f>COUNTIFS(VODANET!$AB$5:$AB$4966,"&gt;="&amp;Mensal!K169,VODANET!$AB$5:$AB$4966,"&lt;="&amp;Mensal!L169)</f>
        <v>6</v>
      </c>
      <c r="L171" s="483"/>
      <c r="M171" s="110">
        <f>SUM(C171:L171)</f>
        <v>37</v>
      </c>
    </row>
    <row r="172" spans="2:13" ht="16.5" customHeight="1" thickBot="1" x14ac:dyDescent="0.3">
      <c r="B172" s="105" t="s">
        <v>6760</v>
      </c>
      <c r="C172" s="484">
        <v>1</v>
      </c>
      <c r="D172" s="485"/>
      <c r="E172" s="484">
        <v>0</v>
      </c>
      <c r="F172" s="485"/>
      <c r="G172" s="484">
        <v>0</v>
      </c>
      <c r="H172" s="485"/>
      <c r="I172" s="484">
        <v>2</v>
      </c>
      <c r="J172" s="485"/>
      <c r="K172" s="484">
        <v>0</v>
      </c>
      <c r="L172" s="485"/>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1</v>
      </c>
      <c r="F177" s="178">
        <f>SUM(C177:E177)</f>
        <v>1</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2020</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2">
        <v>8</v>
      </c>
      <c r="D183" s="483"/>
      <c r="E183" s="482">
        <v>3</v>
      </c>
      <c r="F183" s="483"/>
      <c r="G183" s="482">
        <v>0</v>
      </c>
      <c r="H183" s="483"/>
      <c r="I183" s="482">
        <v>0</v>
      </c>
      <c r="J183" s="483"/>
      <c r="K183" s="482">
        <v>0</v>
      </c>
      <c r="L183" s="483"/>
      <c r="M183" s="110">
        <f>SUM(C183:L183)</f>
        <v>11</v>
      </c>
    </row>
    <row r="184" spans="2:13" ht="16.5" customHeight="1" x14ac:dyDescent="0.25">
      <c r="B184" s="104" t="s">
        <v>5490</v>
      </c>
      <c r="C184" s="482">
        <f>COUNTIFS(VODANET!$AB$5:$AB$4966,"&gt;="&amp;Mensal!C182,VODANET!$AB$5:$AB$4966,"&lt;="&amp;Mensal!D182)</f>
        <v>2</v>
      </c>
      <c r="D184" s="483"/>
      <c r="E184" s="482">
        <f>COUNTIFS(VODANET!$AB$5:$AB$4966,"&gt;="&amp;Mensal!E182,VODANET!$AB$5:$AB$4966,"&lt;="&amp;Mensal!F182)</f>
        <v>0</v>
      </c>
      <c r="F184" s="483"/>
      <c r="G184" s="482">
        <f>COUNTIFS(VODANET!$AB$5:$AB$4966,"&gt;="&amp;Mensal!G182,VODANET!$AB$5:$AB$4966,"&lt;="&amp;Mensal!H182)</f>
        <v>1</v>
      </c>
      <c r="H184" s="483"/>
      <c r="I184" s="482">
        <f>COUNTIFS(VODANET!$AB$5:$AB$4966,"&gt;="&amp;Mensal!I182,VODANET!$AB$5:$AB$4966,"&lt;="&amp;Mensal!J182)</f>
        <v>4</v>
      </c>
      <c r="J184" s="483"/>
      <c r="K184" s="482">
        <f>COUNTIFS(VODANET!$AB$5:$AB$4966,"&gt;="&amp;Mensal!K182,VODANET!$AB$5:$AB$4966,"&lt;="&amp;Mensal!L182)</f>
        <v>3</v>
      </c>
      <c r="L184" s="483"/>
      <c r="M184" s="110">
        <f>SUM(C184:L184)</f>
        <v>10</v>
      </c>
    </row>
    <row r="185" spans="2:13" ht="16.5" customHeight="1" thickBot="1" x14ac:dyDescent="0.3">
      <c r="B185" s="105" t="s">
        <v>6760</v>
      </c>
      <c r="C185" s="484">
        <v>0</v>
      </c>
      <c r="D185" s="485"/>
      <c r="E185" s="484">
        <v>0</v>
      </c>
      <c r="F185" s="485"/>
      <c r="G185" s="484">
        <v>0</v>
      </c>
      <c r="H185" s="485"/>
      <c r="I185" s="484">
        <v>0</v>
      </c>
      <c r="J185" s="485"/>
      <c r="K185" s="484">
        <v>0</v>
      </c>
      <c r="L185" s="485"/>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1</v>
      </c>
      <c r="F190" s="178">
        <f>SUM(C190:E190)</f>
        <v>1</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2020</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2">
        <v>0</v>
      </c>
      <c r="D196" s="483"/>
      <c r="E196" s="482">
        <v>0</v>
      </c>
      <c r="F196" s="483"/>
      <c r="G196" s="482">
        <v>0</v>
      </c>
      <c r="H196" s="483"/>
      <c r="I196" s="482">
        <v>0</v>
      </c>
      <c r="J196" s="483"/>
      <c r="K196" s="482">
        <v>0</v>
      </c>
      <c r="L196" s="483"/>
      <c r="M196" s="110">
        <f>SUM(C196:L196)</f>
        <v>0</v>
      </c>
    </row>
    <row r="197" spans="2:13" ht="16.5" customHeight="1" x14ac:dyDescent="0.25">
      <c r="B197" s="104" t="s">
        <v>5490</v>
      </c>
      <c r="C197" s="482">
        <f>COUNTIFS(VODANET!$AB$5:$AB$4966,"&gt;="&amp;Mensal!C195,VODANET!$AB$5:$AB$4966,"&lt;="&amp;Mensal!D195)</f>
        <v>0</v>
      </c>
      <c r="D197" s="483"/>
      <c r="E197" s="482">
        <f>COUNTIFS(VODANET!$AB$5:$AB$4966,"&gt;="&amp;Mensal!E195,VODANET!$AB$5:$AB$4966,"&lt;="&amp;Mensal!F195)</f>
        <v>0</v>
      </c>
      <c r="F197" s="483"/>
      <c r="G197" s="482">
        <f>COUNTIFS(VODANET!$AB$5:$AB$4966,"&gt;="&amp;Mensal!G195,VODANET!$AB$5:$AB$4966,"&lt;="&amp;Mensal!H195)</f>
        <v>0</v>
      </c>
      <c r="H197" s="483"/>
      <c r="I197" s="482">
        <f>COUNTIFS(VODANET!$AB$5:$AB$4966,"&gt;="&amp;Mensal!I195,VODANET!$AB$5:$AB$4966,"&lt;="&amp;Mensal!J195)</f>
        <v>0</v>
      </c>
      <c r="J197" s="483"/>
      <c r="K197" s="482">
        <f>COUNTIFS(VODANET!$AB$5:$AB$4966,"&gt;="&amp;Mensal!K195,VODANET!$AB$5:$AB$4966,"&lt;="&amp;Mensal!L195)</f>
        <v>0</v>
      </c>
      <c r="L197" s="483"/>
      <c r="M197" s="110">
        <f>SUM(C197:L197)</f>
        <v>0</v>
      </c>
    </row>
    <row r="198" spans="2:13" ht="16.5" customHeight="1" thickBot="1" x14ac:dyDescent="0.3">
      <c r="B198" s="105" t="s">
        <v>6760</v>
      </c>
      <c r="C198" s="484">
        <v>0</v>
      </c>
      <c r="D198" s="485"/>
      <c r="E198" s="484">
        <v>0</v>
      </c>
      <c r="F198" s="485"/>
      <c r="G198" s="484">
        <v>0</v>
      </c>
      <c r="H198" s="485"/>
      <c r="I198" s="484">
        <v>0</v>
      </c>
      <c r="J198" s="485"/>
      <c r="K198" s="484">
        <v>0</v>
      </c>
      <c r="L198" s="485"/>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1</v>
      </c>
      <c r="F203" s="178">
        <f>SUM(C203:E203)</f>
        <v>1</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2020</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2">
        <v>0</v>
      </c>
      <c r="D209" s="483"/>
      <c r="E209" s="482">
        <v>0</v>
      </c>
      <c r="F209" s="483"/>
      <c r="G209" s="482">
        <v>0</v>
      </c>
      <c r="H209" s="483"/>
      <c r="I209" s="482">
        <v>0</v>
      </c>
      <c r="J209" s="483"/>
      <c r="K209" s="482">
        <v>0</v>
      </c>
      <c r="L209" s="483"/>
      <c r="M209" s="110">
        <f>SUM(C209:L209)</f>
        <v>0</v>
      </c>
    </row>
    <row r="210" spans="2:13" ht="16.5" customHeight="1" x14ac:dyDescent="0.25">
      <c r="B210" s="104" t="s">
        <v>5490</v>
      </c>
      <c r="C210" s="482">
        <f>COUNTIFS(VODANET!$AB$5:$AB$4966,"&gt;="&amp;Mensal!C208,VODANET!$AB$5:$AB$4966,"&lt;="&amp;Mensal!D208)</f>
        <v>0</v>
      </c>
      <c r="D210" s="483"/>
      <c r="E210" s="482">
        <f>COUNTIFS(VODANET!$AB$5:$AB$4966,"&gt;="&amp;Mensal!E208,VODANET!$AB$5:$AB$4966,"&lt;="&amp;Mensal!F208)</f>
        <v>0</v>
      </c>
      <c r="F210" s="483"/>
      <c r="G210" s="482">
        <f>COUNTIFS(VODANET!$AB$5:$AB$4966,"&gt;="&amp;Mensal!G208,VODANET!$AB$5:$AB$4966,"&lt;="&amp;Mensal!H208)</f>
        <v>0</v>
      </c>
      <c r="H210" s="483"/>
      <c r="I210" s="482">
        <f>COUNTIFS(VODANET!$AB$5:$AB$4966,"&gt;="&amp;Mensal!I208,VODANET!$AB$5:$AB$4966,"&lt;="&amp;Mensal!J208)</f>
        <v>2</v>
      </c>
      <c r="J210" s="483"/>
      <c r="K210" s="482">
        <f>COUNTIFS(VODANET!$AB$5:$AB$4966,"&gt;="&amp;Mensal!K208,VODANET!$AB$5:$AB$4966,"&lt;="&amp;Mensal!L208)</f>
        <v>1</v>
      </c>
      <c r="L210" s="483"/>
      <c r="M210" s="110">
        <f>SUM(C210:L210)</f>
        <v>3</v>
      </c>
    </row>
    <row r="211" spans="2:13" ht="16.5" customHeight="1" thickBot="1" x14ac:dyDescent="0.3">
      <c r="B211" s="105" t="s">
        <v>6760</v>
      </c>
      <c r="C211" s="484">
        <v>0</v>
      </c>
      <c r="D211" s="485"/>
      <c r="E211" s="484">
        <v>0</v>
      </c>
      <c r="F211" s="485"/>
      <c r="G211" s="484">
        <v>0</v>
      </c>
      <c r="H211" s="485"/>
      <c r="I211" s="484">
        <v>0</v>
      </c>
      <c r="J211" s="485"/>
      <c r="K211" s="484">
        <v>0</v>
      </c>
      <c r="L211" s="485"/>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1</v>
      </c>
      <c r="F216" s="178">
        <f>SUM(C216:E216)</f>
        <v>1</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2020</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2">
        <v>0</v>
      </c>
      <c r="D222" s="483"/>
      <c r="E222" s="482">
        <v>0</v>
      </c>
      <c r="F222" s="483"/>
      <c r="G222" s="482">
        <v>0</v>
      </c>
      <c r="H222" s="483"/>
      <c r="I222" s="482">
        <v>0</v>
      </c>
      <c r="J222" s="483"/>
      <c r="K222" s="482">
        <v>0</v>
      </c>
      <c r="L222" s="483"/>
      <c r="M222" s="110">
        <f>SUM(C222:L222)</f>
        <v>0</v>
      </c>
    </row>
    <row r="223" spans="2:13" ht="16.5" customHeight="1" x14ac:dyDescent="0.25">
      <c r="B223" s="104" t="s">
        <v>5490</v>
      </c>
      <c r="C223" s="482">
        <f>COUNTIFS(VODANET!$AB$5:$AB$4966,"&gt;="&amp;Mensal!C221,VODANET!$AB$5:$AB$4966,"&lt;="&amp;Mensal!D221)</f>
        <v>0</v>
      </c>
      <c r="D223" s="483"/>
      <c r="E223" s="482">
        <f>COUNTIFS(VODANET!$AB$5:$AB$4966,"&gt;="&amp;Mensal!E221,VODANET!$AB$5:$AB$4966,"&lt;="&amp;Mensal!F221)</f>
        <v>0</v>
      </c>
      <c r="F223" s="483"/>
      <c r="G223" s="482">
        <f>COUNTIFS(VODANET!$AB$5:$AB$4966,"&gt;="&amp;Mensal!G221,VODANET!$AB$5:$AB$4966,"&lt;="&amp;Mensal!H221)</f>
        <v>0</v>
      </c>
      <c r="H223" s="483"/>
      <c r="I223" s="482">
        <f>COUNTIFS(VODANET!$AB$5:$AB$4966,"&gt;="&amp;Mensal!I221,VODANET!$AB$5:$AB$4966,"&lt;="&amp;Mensal!J221)</f>
        <v>0</v>
      </c>
      <c r="J223" s="483"/>
      <c r="K223" s="482">
        <f>COUNTIFS(VODANET!$AB$5:$AB$4966,"&gt;="&amp;Mensal!K221,VODANET!$AB$5:$AB$4966,"&lt;="&amp;Mensal!L221)</f>
        <v>1</v>
      </c>
      <c r="L223" s="483"/>
      <c r="M223" s="110">
        <f>SUM(C223:L223)</f>
        <v>1</v>
      </c>
    </row>
    <row r="224" spans="2:13" ht="16.5" customHeight="1" thickBot="1" x14ac:dyDescent="0.3">
      <c r="B224" s="105" t="s">
        <v>6760</v>
      </c>
      <c r="C224" s="484">
        <v>0</v>
      </c>
      <c r="D224" s="485"/>
      <c r="E224" s="484">
        <v>0</v>
      </c>
      <c r="F224" s="485"/>
      <c r="G224" s="484">
        <v>0</v>
      </c>
      <c r="H224" s="485"/>
      <c r="I224" s="484">
        <v>0</v>
      </c>
      <c r="J224" s="485"/>
      <c r="K224" s="484">
        <v>0</v>
      </c>
      <c r="L224" s="485"/>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1</v>
      </c>
      <c r="F229" s="178">
        <f>SUM(C229:E229)</f>
        <v>1</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2020</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2">
        <v>0</v>
      </c>
      <c r="D235" s="483"/>
      <c r="E235" s="482">
        <v>0</v>
      </c>
      <c r="F235" s="483"/>
      <c r="G235" s="482">
        <v>0</v>
      </c>
      <c r="H235" s="483"/>
      <c r="I235" s="482">
        <v>0</v>
      </c>
      <c r="J235" s="483"/>
      <c r="K235" s="482">
        <v>0</v>
      </c>
      <c r="L235" s="483"/>
      <c r="M235" s="110">
        <f>SUM(C235:L235)</f>
        <v>0</v>
      </c>
    </row>
    <row r="236" spans="2:13" ht="16.5" customHeight="1" x14ac:dyDescent="0.25">
      <c r="B236" s="104" t="s">
        <v>5490</v>
      </c>
      <c r="C236" s="482">
        <f>COUNTIFS(VODANET!$AB$5:$AB$4966,"&gt;="&amp;Mensal!C234,VODANET!$AB$5:$AB$4966,"&lt;="&amp;Mensal!D234)</f>
        <v>0</v>
      </c>
      <c r="D236" s="483"/>
      <c r="E236" s="482">
        <f>COUNTIFS(VODANET!$AB$5:$AB$4966,"&gt;="&amp;Mensal!E234,VODANET!$AB$5:$AB$4966,"&lt;="&amp;Mensal!F234)</f>
        <v>0</v>
      </c>
      <c r="F236" s="483"/>
      <c r="G236" s="482">
        <f>COUNTIFS(VODANET!$AB$5:$AB$4966,"&gt;="&amp;Mensal!G234,VODANET!$AB$5:$AB$4966,"&lt;="&amp;Mensal!H234)</f>
        <v>0</v>
      </c>
      <c r="H236" s="483"/>
      <c r="I236" s="482">
        <f>COUNTIFS(VODANET!$AB$5:$AB$4966,"&gt;="&amp;Mensal!I234,VODANET!$AB$5:$AB$4966,"&lt;="&amp;Mensal!J234)</f>
        <v>0</v>
      </c>
      <c r="J236" s="483"/>
      <c r="K236" s="482">
        <f>COUNTIFS(VODANET!$AB$5:$AB$4966,"&gt;="&amp;Mensal!K234,VODANET!$AB$5:$AB$4966,"&lt;="&amp;Mensal!L234)</f>
        <v>0</v>
      </c>
      <c r="L236" s="483"/>
      <c r="M236" s="110">
        <f>SUM(C236:L236)</f>
        <v>0</v>
      </c>
    </row>
    <row r="237" spans="2:13" ht="16.5" customHeight="1" thickBot="1" x14ac:dyDescent="0.3">
      <c r="B237" s="105" t="s">
        <v>6760</v>
      </c>
      <c r="C237" s="484">
        <v>0</v>
      </c>
      <c r="D237" s="485"/>
      <c r="E237" s="484">
        <v>0</v>
      </c>
      <c r="F237" s="485"/>
      <c r="G237" s="484">
        <v>0</v>
      </c>
      <c r="H237" s="485"/>
      <c r="I237" s="484">
        <v>0</v>
      </c>
      <c r="J237" s="485"/>
      <c r="K237" s="484">
        <v>0</v>
      </c>
      <c r="L237" s="485"/>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1</v>
      </c>
      <c r="F242" s="178">
        <f>SUM(C242:E242)</f>
        <v>1</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2020</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2">
        <v>0</v>
      </c>
      <c r="D248" s="483"/>
      <c r="E248" s="482">
        <v>0</v>
      </c>
      <c r="F248" s="483"/>
      <c r="G248" s="482">
        <v>0</v>
      </c>
      <c r="H248" s="483"/>
      <c r="I248" s="482">
        <v>0</v>
      </c>
      <c r="J248" s="483"/>
      <c r="K248" s="482">
        <v>0</v>
      </c>
      <c r="L248" s="483"/>
      <c r="M248" s="110">
        <f>SUM(C248:L248)</f>
        <v>0</v>
      </c>
    </row>
    <row r="249" spans="2:13" ht="16.5" customHeight="1" x14ac:dyDescent="0.25">
      <c r="B249" s="104" t="s">
        <v>5490</v>
      </c>
      <c r="C249" s="482">
        <f>COUNTIFS(VODANET!$AB$5:$AB$4966,"&gt;="&amp;Mensal!C247,VODANET!$AB$5:$AB$4966,"&lt;="&amp;Mensal!D247)</f>
        <v>0</v>
      </c>
      <c r="D249" s="483"/>
      <c r="E249" s="482">
        <f>COUNTIFS(VODANET!$AB$5:$AB$4966,"&gt;="&amp;Mensal!E247,VODANET!$AB$5:$AB$4966,"&lt;="&amp;Mensal!F247)</f>
        <v>0</v>
      </c>
      <c r="F249" s="483"/>
      <c r="G249" s="482">
        <f>COUNTIFS(VODANET!$AB$5:$AB$4966,"&gt;="&amp;Mensal!G247,VODANET!$AB$5:$AB$4966,"&lt;="&amp;Mensal!H247)</f>
        <v>1</v>
      </c>
      <c r="H249" s="483"/>
      <c r="I249" s="482">
        <f>COUNTIFS(VODANET!$AB$5:$AB$4966,"&gt;="&amp;Mensal!I247,VODANET!$AB$5:$AB$4966,"&lt;="&amp;Mensal!J247)</f>
        <v>1</v>
      </c>
      <c r="J249" s="483"/>
      <c r="K249" s="482">
        <f>COUNTIFS(VODANET!$AB$5:$AB$4966,"&gt;="&amp;Mensal!K247,VODANET!$AB$5:$AB$4966,"&lt;="&amp;Mensal!L247)</f>
        <v>2</v>
      </c>
      <c r="L249" s="483"/>
      <c r="M249" s="110">
        <f>SUM(C249:L249)</f>
        <v>4</v>
      </c>
    </row>
    <row r="250" spans="2:13" ht="16.5" customHeight="1" thickBot="1" x14ac:dyDescent="0.3">
      <c r="B250" s="105" t="s">
        <v>6760</v>
      </c>
      <c r="C250" s="484">
        <v>0</v>
      </c>
      <c r="D250" s="485"/>
      <c r="E250" s="484">
        <v>0</v>
      </c>
      <c r="F250" s="485"/>
      <c r="G250" s="484">
        <v>0</v>
      </c>
      <c r="H250" s="485"/>
      <c r="I250" s="484">
        <v>0</v>
      </c>
      <c r="J250" s="485"/>
      <c r="K250" s="484">
        <v>0</v>
      </c>
      <c r="L250" s="485"/>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1</v>
      </c>
      <c r="F255" s="178">
        <f>SUM(C255:E255)</f>
        <v>1</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2020</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2">
        <v>0</v>
      </c>
      <c r="D261" s="483"/>
      <c r="E261" s="482">
        <v>0</v>
      </c>
      <c r="F261" s="483"/>
      <c r="G261" s="482">
        <v>0</v>
      </c>
      <c r="H261" s="483"/>
      <c r="I261" s="482">
        <v>0</v>
      </c>
      <c r="J261" s="483"/>
      <c r="K261" s="110">
        <f>SUM(C261:J261)</f>
        <v>0</v>
      </c>
      <c r="L261"/>
    </row>
    <row r="262" spans="2:12" ht="16.5" customHeight="1" x14ac:dyDescent="0.25">
      <c r="B262" s="104" t="s">
        <v>5490</v>
      </c>
      <c r="C262" s="482">
        <f>COUNTIFS(VODANET!$AB$5:$AB$4966,"&gt;="&amp;Mensal!C260,VODANET!$AB$5:$AB$4966,"&lt;="&amp;Mensal!D260)</f>
        <v>7</v>
      </c>
      <c r="D262" s="483"/>
      <c r="E262" s="482">
        <f>COUNTIFS(VODANET!$AB$5:$AB$4966,"&gt;="&amp;Mensal!E260,VODANET!$AB$5:$AB$4966,"&lt;="&amp;Mensal!F260)</f>
        <v>0</v>
      </c>
      <c r="F262" s="483"/>
      <c r="G262" s="482">
        <f>COUNTIFS(VODANET!$AB$5:$AB$4966,"&gt;="&amp;Mensal!G260,VODANET!$AB$5:$AB$4966,"&lt;="&amp;Mensal!H260)</f>
        <v>2</v>
      </c>
      <c r="H262" s="483"/>
      <c r="I262" s="482">
        <f>COUNTIFS(VODANET!$AB$5:$AB$4966,"&gt;="&amp;Mensal!I260,VODANET!$AB$5:$AB$4966,"&lt;="&amp;Mensal!J260)</f>
        <v>4</v>
      </c>
      <c r="J262" s="483"/>
      <c r="K262" s="110">
        <f>SUM(C262:J262)</f>
        <v>13</v>
      </c>
      <c r="L262"/>
    </row>
    <row r="263" spans="2:12" ht="16.5" customHeight="1" thickBot="1" x14ac:dyDescent="0.3">
      <c r="B263" s="105" t="s">
        <v>6760</v>
      </c>
      <c r="C263" s="484">
        <v>0</v>
      </c>
      <c r="D263" s="485"/>
      <c r="E263" s="484">
        <v>0</v>
      </c>
      <c r="F263" s="485"/>
      <c r="G263" s="484">
        <v>0</v>
      </c>
      <c r="H263" s="485"/>
      <c r="I263" s="484">
        <v>0</v>
      </c>
      <c r="J263" s="485"/>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1</v>
      </c>
      <c r="F268" s="178">
        <f>SUM(C268:E268)</f>
        <v>1</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2020</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2">
        <v>0</v>
      </c>
      <c r="D274" s="483"/>
      <c r="E274" s="482">
        <v>0</v>
      </c>
      <c r="F274" s="483"/>
      <c r="G274" s="482">
        <v>0</v>
      </c>
      <c r="H274" s="483"/>
      <c r="I274" s="482">
        <v>0</v>
      </c>
      <c r="J274" s="483"/>
      <c r="K274" s="482">
        <v>0</v>
      </c>
      <c r="L274" s="483"/>
      <c r="M274" s="110">
        <f>SUM(C274:L274)</f>
        <v>0</v>
      </c>
    </row>
    <row r="275" spans="2:13" ht="16.5" customHeight="1" x14ac:dyDescent="0.25">
      <c r="B275" s="104" t="s">
        <v>5490</v>
      </c>
      <c r="C275" s="482">
        <f>COUNTIFS(VODANET!$AB$5:$AB$4966,"&gt;="&amp;Mensal!C273,VODANET!$AB$5:$AB$4966,"&lt;="&amp;Mensal!D273)</f>
        <v>0</v>
      </c>
      <c r="D275" s="483"/>
      <c r="E275" s="482">
        <f>COUNTIFS(VODANET!$AB$5:$AB$4966,"&gt;="&amp;Mensal!E273,VODANET!$AB$5:$AB$4966,"&lt;="&amp;Mensal!F273)</f>
        <v>4</v>
      </c>
      <c r="F275" s="483"/>
      <c r="G275" s="482">
        <f>COUNTIFS(VODANET!$AB$5:$AB$4966,"&gt;="&amp;Mensal!G273,VODANET!$AB$5:$AB$4966,"&lt;="&amp;Mensal!H273)</f>
        <v>3</v>
      </c>
      <c r="H275" s="483"/>
      <c r="I275" s="482">
        <f>COUNTIFS(VODANET!$AB$5:$AB$4966,"&gt;="&amp;Mensal!I273,VODANET!$AB$5:$AB$4966,"&lt;="&amp;Mensal!J273)</f>
        <v>2</v>
      </c>
      <c r="J275" s="483"/>
      <c r="K275" s="482">
        <f>COUNTIFS(VODANET!$AB$5:$AB$4966,"&gt;="&amp;Mensal!K273,VODANET!$AB$5:$AB$4966,"&lt;="&amp;Mensal!L273)</f>
        <v>0</v>
      </c>
      <c r="L275" s="483"/>
      <c r="M275" s="110">
        <f>SUM(C275:L275)</f>
        <v>9</v>
      </c>
    </row>
    <row r="276" spans="2:13" ht="16.5" customHeight="1" thickBot="1" x14ac:dyDescent="0.3">
      <c r="B276" s="105" t="s">
        <v>6760</v>
      </c>
      <c r="C276" s="484">
        <v>0</v>
      </c>
      <c r="D276" s="485"/>
      <c r="E276" s="484">
        <v>0</v>
      </c>
      <c r="F276" s="485"/>
      <c r="G276" s="484">
        <v>0</v>
      </c>
      <c r="H276" s="485"/>
      <c r="I276" s="484">
        <v>0</v>
      </c>
      <c r="J276" s="485"/>
      <c r="K276" s="484">
        <v>0</v>
      </c>
      <c r="L276" s="485"/>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1</v>
      </c>
      <c r="F281" s="178">
        <f>SUM(C281:E281)</f>
        <v>1</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2020</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2">
        <v>0</v>
      </c>
      <c r="D287" s="483"/>
      <c r="E287" s="482">
        <v>0</v>
      </c>
      <c r="F287" s="483"/>
      <c r="G287" s="482">
        <v>0</v>
      </c>
      <c r="H287" s="483"/>
      <c r="I287" s="482">
        <v>0</v>
      </c>
      <c r="J287" s="483"/>
      <c r="K287" s="482">
        <v>0</v>
      </c>
      <c r="L287" s="483"/>
      <c r="M287" s="110">
        <f>SUM(C287:L287)</f>
        <v>0</v>
      </c>
    </row>
    <row r="288" spans="2:13" ht="16.5" customHeight="1" x14ac:dyDescent="0.25">
      <c r="B288" s="104" t="s">
        <v>5490</v>
      </c>
      <c r="C288" s="482">
        <f>COUNTIFS(VODANET!$AB$5:$AB$4966,"&gt;="&amp;Mensal!C286,VODANET!$AB$5:$AB$4966,"&lt;="&amp;Mensal!D286)</f>
        <v>0</v>
      </c>
      <c r="D288" s="483"/>
      <c r="E288" s="482">
        <f>COUNTIFS(VODANET!$AB$5:$AB$4966,"&gt;="&amp;Mensal!E286,VODANET!$AB$5:$AB$4966,"&lt;="&amp;Mensal!F286)</f>
        <v>0</v>
      </c>
      <c r="F288" s="483"/>
      <c r="G288" s="482">
        <f>COUNTIFS(VODANET!$AB$5:$AB$4966,"&gt;="&amp;Mensal!G286,VODANET!$AB$5:$AB$4966,"&lt;="&amp;Mensal!H286)</f>
        <v>0</v>
      </c>
      <c r="H288" s="483"/>
      <c r="I288" s="482">
        <f>COUNTIFS(VODANET!$AB$5:$AB$4966,"&gt;="&amp;Mensal!I286,VODANET!$AB$5:$AB$4966,"&lt;="&amp;Mensal!J286)</f>
        <v>0</v>
      </c>
      <c r="J288" s="483"/>
      <c r="K288" s="482">
        <f>COUNTIFS(VODANET!$AB$5:$AB$4966,"&gt;="&amp;Mensal!K286,VODANET!$AB$5:$AB$4966,"&lt;="&amp;Mensal!L286)</f>
        <v>0</v>
      </c>
      <c r="L288" s="483"/>
      <c r="M288" s="110">
        <f>SUM(C288:L288)</f>
        <v>0</v>
      </c>
    </row>
    <row r="289" spans="2:13" ht="16.5" customHeight="1" thickBot="1" x14ac:dyDescent="0.3">
      <c r="B289" s="105" t="s">
        <v>6760</v>
      </c>
      <c r="C289" s="484">
        <v>0</v>
      </c>
      <c r="D289" s="485"/>
      <c r="E289" s="484">
        <v>0</v>
      </c>
      <c r="F289" s="485"/>
      <c r="G289" s="484">
        <v>0</v>
      </c>
      <c r="H289" s="485"/>
      <c r="I289" s="484">
        <v>0</v>
      </c>
      <c r="J289" s="485"/>
      <c r="K289" s="484">
        <v>0</v>
      </c>
      <c r="L289" s="485"/>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1</v>
      </c>
      <c r="F294" s="178">
        <f>SUM(C294:E294)</f>
        <v>1</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2020</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2">
        <v>0</v>
      </c>
      <c r="D300" s="483"/>
      <c r="E300" s="482">
        <v>0</v>
      </c>
      <c r="F300" s="483"/>
      <c r="G300" s="482">
        <v>0</v>
      </c>
      <c r="H300" s="483"/>
      <c r="I300" s="482">
        <v>0</v>
      </c>
      <c r="J300" s="483"/>
      <c r="K300" s="482">
        <v>0</v>
      </c>
      <c r="L300" s="483"/>
      <c r="M300" s="110">
        <f>SUM(C300:L300)</f>
        <v>0</v>
      </c>
    </row>
    <row r="301" spans="2:13" ht="16.5" customHeight="1" x14ac:dyDescent="0.25">
      <c r="B301" s="104" t="s">
        <v>5490</v>
      </c>
      <c r="C301" s="482">
        <f>COUNTIFS(VODANET!$AB$5:$AB$4966,"&gt;="&amp;Mensal!C299,VODANET!$AB$5:$AB$4966,"&lt;="&amp;Mensal!D299)</f>
        <v>1</v>
      </c>
      <c r="D301" s="483"/>
      <c r="E301" s="482">
        <f>COUNTIFS(VODANET!$AB$5:$AB$4966,"&gt;="&amp;Mensal!E299,VODANET!$AB$5:$AB$4966,"&lt;="&amp;Mensal!F299)</f>
        <v>0</v>
      </c>
      <c r="F301" s="483"/>
      <c r="G301" s="482">
        <f>COUNTIFS(VODANET!$AB$5:$AB$4966,"&gt;="&amp;Mensal!G299,VODANET!$AB$5:$AB$4966,"&lt;="&amp;Mensal!H299)</f>
        <v>0</v>
      </c>
      <c r="H301" s="483"/>
      <c r="I301" s="482">
        <f>COUNTIFS(VODANET!$AB$5:$AB$4966,"&gt;="&amp;Mensal!I299,VODANET!$AB$5:$AB$4966,"&lt;="&amp;Mensal!J299)</f>
        <v>0</v>
      </c>
      <c r="J301" s="483"/>
      <c r="K301" s="482">
        <f>COUNTIFS(VODANET!$AB$5:$AB$4966,"&gt;="&amp;Mensal!K299,VODANET!$AB$5:$AB$4966,"&lt;="&amp;Mensal!L299)</f>
        <v>0</v>
      </c>
      <c r="L301" s="483"/>
      <c r="M301" s="110">
        <f>SUM(C301:L301)</f>
        <v>1</v>
      </c>
    </row>
    <row r="302" spans="2:13" ht="16.5" customHeight="1" thickBot="1" x14ac:dyDescent="0.3">
      <c r="B302" s="105" t="s">
        <v>6760</v>
      </c>
      <c r="C302" s="484">
        <v>0</v>
      </c>
      <c r="D302" s="485"/>
      <c r="E302" s="484">
        <v>0</v>
      </c>
      <c r="F302" s="485"/>
      <c r="G302" s="484">
        <v>0</v>
      </c>
      <c r="H302" s="485"/>
      <c r="I302" s="484">
        <v>0</v>
      </c>
      <c r="J302" s="485"/>
      <c r="K302" s="484">
        <v>0</v>
      </c>
      <c r="L302" s="485"/>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1</v>
      </c>
      <c r="F307" s="178">
        <f>SUM(C307:E307)</f>
        <v>1</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2020</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2">
        <v>0</v>
      </c>
      <c r="D313" s="483"/>
      <c r="E313" s="482">
        <v>0</v>
      </c>
      <c r="F313" s="483"/>
      <c r="G313" s="482">
        <v>0</v>
      </c>
      <c r="H313" s="483"/>
      <c r="I313" s="482">
        <v>0</v>
      </c>
      <c r="J313" s="483"/>
      <c r="K313" s="482">
        <v>0</v>
      </c>
      <c r="L313" s="483"/>
      <c r="M313" s="110">
        <f>SUM(C313:L313)</f>
        <v>0</v>
      </c>
    </row>
    <row r="314" spans="2:13" ht="16.5" customHeight="1" x14ac:dyDescent="0.25">
      <c r="B314" s="104" t="s">
        <v>5490</v>
      </c>
      <c r="C314" s="482">
        <f>COUNTIFS(VODANET!$AB$5:$AB$4966,"&gt;="&amp;Mensal!C312,VODANET!$AB$5:$AB$4966,"&lt;="&amp;Mensal!D312)</f>
        <v>0</v>
      </c>
      <c r="D314" s="483"/>
      <c r="E314" s="482">
        <f>COUNTIFS(VODANET!$AB$5:$AB$4966,"&gt;="&amp;Mensal!E312,VODANET!$AB$5:$AB$4966,"&lt;="&amp;Mensal!F312)</f>
        <v>0</v>
      </c>
      <c r="F314" s="483"/>
      <c r="G314" s="482">
        <f>COUNTIFS(VODANET!$AB$5:$AB$4966,"&gt;="&amp;Mensal!G312,VODANET!$AB$5:$AB$4966,"&lt;="&amp;Mensal!H312)</f>
        <v>2</v>
      </c>
      <c r="H314" s="483"/>
      <c r="I314" s="482">
        <f>COUNTIFS(VODANET!$AB$5:$AB$4966,"&gt;="&amp;Mensal!I312,VODANET!$AB$5:$AB$4966,"&lt;="&amp;Mensal!J312)</f>
        <v>2</v>
      </c>
      <c r="J314" s="483"/>
      <c r="K314" s="482">
        <f>COUNTIFS(VODANET!$AB$5:$AB$4966,"&gt;="&amp;Mensal!K312,VODANET!$AB$5:$AB$4966,"&lt;="&amp;Mensal!L312)</f>
        <v>0</v>
      </c>
      <c r="L314" s="483"/>
      <c r="M314" s="110">
        <f>SUM(C314:L314)</f>
        <v>4</v>
      </c>
    </row>
    <row r="315" spans="2:13" ht="16.5" customHeight="1" thickBot="1" x14ac:dyDescent="0.3">
      <c r="B315" s="105" t="s">
        <v>6760</v>
      </c>
      <c r="C315" s="484">
        <v>0</v>
      </c>
      <c r="D315" s="485"/>
      <c r="E315" s="484">
        <v>0</v>
      </c>
      <c r="F315" s="485"/>
      <c r="G315" s="484">
        <v>0</v>
      </c>
      <c r="H315" s="485"/>
      <c r="I315" s="484">
        <v>0</v>
      </c>
      <c r="J315" s="485"/>
      <c r="K315" s="484">
        <v>0</v>
      </c>
      <c r="L315" s="485"/>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4</v>
      </c>
      <c r="F318" s="176">
        <f>SUM(C318:E318)</f>
        <v>4</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1</v>
      </c>
      <c r="F320" s="178">
        <f>SUM(C320:E320)</f>
        <v>1</v>
      </c>
    </row>
    <row r="321" spans="2:13" ht="16.5" customHeight="1" thickBot="1" x14ac:dyDescent="0.3">
      <c r="C321" s="445"/>
      <c r="E321" s="287" t="s">
        <v>5488</v>
      </c>
      <c r="F321" s="288">
        <f>SUM(F318:F320)</f>
        <v>5</v>
      </c>
    </row>
    <row r="323" spans="2:13" ht="16.5" customHeight="1" thickBot="1" x14ac:dyDescent="0.3"/>
    <row r="324" spans="2:13" ht="16.5" customHeight="1" thickBot="1" x14ac:dyDescent="0.3">
      <c r="B324" s="135" t="s">
        <v>6415</v>
      </c>
      <c r="C324" s="150">
        <f>$C$3</f>
        <v>2020</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2">
        <v>0</v>
      </c>
      <c r="D326" s="483"/>
      <c r="E326" s="482">
        <v>0</v>
      </c>
      <c r="F326" s="483"/>
      <c r="G326" s="482">
        <v>0</v>
      </c>
      <c r="H326" s="483"/>
      <c r="I326" s="482">
        <v>0</v>
      </c>
      <c r="J326" s="483"/>
      <c r="K326" s="482">
        <v>0</v>
      </c>
      <c r="L326" s="483"/>
      <c r="M326" s="110">
        <f>SUM(C326:L326)</f>
        <v>0</v>
      </c>
    </row>
    <row r="327" spans="2:13" ht="16.5" customHeight="1" x14ac:dyDescent="0.25">
      <c r="B327" s="104" t="s">
        <v>5490</v>
      </c>
      <c r="C327" s="482">
        <f>COUNTIFS(VODANET!$AB$5:$AB$4966,"&gt;="&amp;Mensal!C325,VODANET!$AB$5:$AB$4966,"&lt;="&amp;Mensal!D325)</f>
        <v>0</v>
      </c>
      <c r="D327" s="483"/>
      <c r="E327" s="482">
        <f>COUNTIFS(VODANET!$AB$5:$AB$4966,"&gt;="&amp;Mensal!E325,VODANET!$AB$5:$AB$4966,"&lt;="&amp;Mensal!F325)</f>
        <v>0</v>
      </c>
      <c r="F327" s="483"/>
      <c r="G327" s="482">
        <f>COUNTIFS(VODANET!$AB$5:$AB$4966,"&gt;="&amp;Mensal!G325,VODANET!$AB$5:$AB$4966,"&lt;="&amp;Mensal!H325)</f>
        <v>0</v>
      </c>
      <c r="H327" s="483"/>
      <c r="I327" s="482">
        <f>COUNTIFS(VODANET!$AB$5:$AB$4966,"&gt;="&amp;Mensal!I325,VODANET!$AB$5:$AB$4966,"&lt;="&amp;Mensal!J325)</f>
        <v>0</v>
      </c>
      <c r="J327" s="483"/>
      <c r="K327" s="482">
        <f>COUNTIFS(VODANET!$AB$5:$AB$4966,"&gt;="&amp;Mensal!K325,VODANET!$AB$5:$AB$4966,"&lt;="&amp;Mensal!L325)</f>
        <v>0</v>
      </c>
      <c r="L327" s="483"/>
      <c r="M327" s="110">
        <f>SUM(C327:L327)</f>
        <v>0</v>
      </c>
    </row>
    <row r="328" spans="2:13" ht="16.5" customHeight="1" thickBot="1" x14ac:dyDescent="0.3">
      <c r="B328" s="105" t="s">
        <v>6760</v>
      </c>
      <c r="C328" s="484">
        <v>0</v>
      </c>
      <c r="D328" s="485"/>
      <c r="E328" s="484">
        <v>0</v>
      </c>
      <c r="F328" s="485"/>
      <c r="G328" s="484">
        <v>0</v>
      </c>
      <c r="H328" s="485"/>
      <c r="I328" s="484">
        <v>0</v>
      </c>
      <c r="J328" s="485"/>
      <c r="K328" s="484">
        <v>0</v>
      </c>
      <c r="L328" s="485"/>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0</v>
      </c>
      <c r="F332" s="177">
        <f>SUM(C332:E332)</f>
        <v>0</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1</v>
      </c>
      <c r="F333" s="178">
        <f>SUM(C333:E333)</f>
        <v>1</v>
      </c>
    </row>
    <row r="334" spans="2:13" ht="16.5" customHeight="1" thickBot="1" x14ac:dyDescent="0.3">
      <c r="C334" s="474"/>
      <c r="E334" s="287" t="s">
        <v>5488</v>
      </c>
      <c r="F334" s="288">
        <f>SUM(F331:F333)</f>
        <v>1</v>
      </c>
    </row>
    <row r="336" spans="2:13" ht="16.5" customHeight="1" thickBot="1" x14ac:dyDescent="0.3"/>
    <row r="337" spans="2:13" ht="16.5" customHeight="1" thickBot="1" x14ac:dyDescent="0.3">
      <c r="B337" s="135" t="s">
        <v>6415</v>
      </c>
      <c r="C337" s="150">
        <f>$C$3</f>
        <v>2020</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2">
        <v>0</v>
      </c>
      <c r="D339" s="483"/>
      <c r="E339" s="482">
        <v>0</v>
      </c>
      <c r="F339" s="483"/>
      <c r="G339" s="482">
        <v>0</v>
      </c>
      <c r="H339" s="483"/>
      <c r="I339" s="482">
        <v>0</v>
      </c>
      <c r="J339" s="483"/>
      <c r="K339" s="482">
        <v>0</v>
      </c>
      <c r="L339" s="483"/>
      <c r="M339" s="110">
        <f>SUM(C339:L339)</f>
        <v>0</v>
      </c>
    </row>
    <row r="340" spans="2:13" ht="16.5" customHeight="1" x14ac:dyDescent="0.25">
      <c r="B340" s="104" t="s">
        <v>5490</v>
      </c>
      <c r="C340" s="482">
        <f>COUNTIFS(VODANET!$AB$5:$AB$4966,"&gt;="&amp;Mensal!C338,VODANET!$AB$5:$AB$4966,"&lt;="&amp;Mensal!D338)</f>
        <v>0</v>
      </c>
      <c r="D340" s="483"/>
      <c r="E340" s="482">
        <f>COUNTIFS(VODANET!$AB$5:$AB$4966,"&gt;="&amp;Mensal!E338,VODANET!$AB$5:$AB$4966,"&lt;="&amp;Mensal!F338)</f>
        <v>0</v>
      </c>
      <c r="F340" s="483"/>
      <c r="G340" s="482">
        <f>COUNTIFS(VODANET!$AB$5:$AB$4966,"&gt;="&amp;Mensal!G338,VODANET!$AB$5:$AB$4966,"&lt;="&amp;Mensal!H338)</f>
        <v>0</v>
      </c>
      <c r="H340" s="483"/>
      <c r="I340" s="482">
        <f>COUNTIFS(VODANET!$AB$5:$AB$4966,"&gt;="&amp;Mensal!I338,VODANET!$AB$5:$AB$4966,"&lt;="&amp;Mensal!J338)</f>
        <v>0</v>
      </c>
      <c r="J340" s="483"/>
      <c r="K340" s="482">
        <f>COUNTIFS(VODANET!$AB$5:$AB$4966,"&gt;="&amp;Mensal!K338,VODANET!$AB$5:$AB$4966,"&lt;="&amp;Mensal!L338)</f>
        <v>21</v>
      </c>
      <c r="L340" s="483"/>
      <c r="M340" s="110">
        <f>SUM(C340:L340)</f>
        <v>21</v>
      </c>
    </row>
    <row r="341" spans="2:13" ht="16.5" customHeight="1" thickBot="1" x14ac:dyDescent="0.3">
      <c r="B341" s="105" t="s">
        <v>6760</v>
      </c>
      <c r="C341" s="484">
        <v>0</v>
      </c>
      <c r="D341" s="485"/>
      <c r="E341" s="484">
        <v>0</v>
      </c>
      <c r="F341" s="485"/>
      <c r="G341" s="484">
        <v>0</v>
      </c>
      <c r="H341" s="485"/>
      <c r="I341" s="484">
        <v>0</v>
      </c>
      <c r="J341" s="485"/>
      <c r="K341" s="484">
        <v>0</v>
      </c>
      <c r="L341" s="485"/>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21</v>
      </c>
      <c r="F344" s="176">
        <f>SUM(C344:E344)</f>
        <v>21</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0</v>
      </c>
      <c r="F345" s="177">
        <f>SUM(C345:E345)</f>
        <v>0</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1</v>
      </c>
      <c r="F346" s="178">
        <f>SUM(C346:E346)</f>
        <v>1</v>
      </c>
    </row>
    <row r="347" spans="2:13" ht="16.5" customHeight="1" thickBot="1" x14ac:dyDescent="0.3">
      <c r="C347" s="474"/>
      <c r="E347" s="287" t="s">
        <v>5488</v>
      </c>
      <c r="F347" s="288">
        <f>SUM(F344:F346)</f>
        <v>22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6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8" t="s">
        <v>6751</v>
      </c>
      <c r="E4" s="489"/>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6" t="s">
        <v>6756</v>
      </c>
      <c r="E9" s="487"/>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109" activePane="bottomLeft" state="frozen"/>
      <selection activeCell="P1" sqref="P1"/>
      <selection pane="bottomLeft" sqref="A1:A218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1533</v>
      </c>
      <c r="G2135" t="s">
        <v>1526</v>
      </c>
      <c r="H2135" s="14" t="s">
        <v>453</v>
      </c>
      <c r="I2135" s="14" t="s">
        <v>453</v>
      </c>
      <c r="J2135" t="s">
        <v>23316</v>
      </c>
      <c r="K2135" t="s">
        <v>23317</v>
      </c>
      <c r="L2135" t="s">
        <v>8531</v>
      </c>
      <c r="M2135" t="s">
        <v>23318</v>
      </c>
      <c r="N2135" s="14" t="s">
        <v>453</v>
      </c>
      <c r="O2135" s="14" t="s">
        <v>453</v>
      </c>
      <c r="P2135" s="14" t="s">
        <v>453</v>
      </c>
      <c r="Q2135" s="14" t="s">
        <v>453</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v>9847</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23324</v>
      </c>
      <c r="R2136" s="14" t="s">
        <v>453</v>
      </c>
      <c r="S2136" t="s">
        <v>23325</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1449</v>
      </c>
      <c r="F2137" t="s">
        <v>14028</v>
      </c>
      <c r="G2137" t="s">
        <v>13756</v>
      </c>
      <c r="H2137" s="14" t="s">
        <v>453</v>
      </c>
      <c r="I2137" s="14" t="s">
        <v>453</v>
      </c>
      <c r="J2137" t="s">
        <v>23326</v>
      </c>
      <c r="K2137" t="s">
        <v>23327</v>
      </c>
      <c r="L2137" t="s">
        <v>23328</v>
      </c>
      <c r="M2137" t="s">
        <v>23329</v>
      </c>
      <c r="N2137" s="14" t="s">
        <v>453</v>
      </c>
      <c r="O2137" s="14" t="s">
        <v>453</v>
      </c>
      <c r="P2137" s="14" t="s">
        <v>453</v>
      </c>
      <c r="Q2137" t="s">
        <v>23330</v>
      </c>
      <c r="R2137" s="14" t="s">
        <v>453</v>
      </c>
      <c r="S2137" t="s">
        <v>23331</v>
      </c>
      <c r="T2137" t="s">
        <v>14774</v>
      </c>
      <c r="U2137" s="14" t="s">
        <v>453</v>
      </c>
      <c r="V2137" s="203" t="s">
        <v>453</v>
      </c>
      <c r="W2137" s="14" t="s">
        <v>453</v>
      </c>
      <c r="X2137" s="14" t="s">
        <v>453</v>
      </c>
      <c r="Y2137" s="14" t="s">
        <v>453</v>
      </c>
      <c r="Z2137" s="14" t="s">
        <v>453</v>
      </c>
      <c r="AA2137" s="14" t="s">
        <v>453</v>
      </c>
      <c r="AB2137" s="15" t="str">
        <f t="shared" si="68"/>
        <v>-º-'-''</v>
      </c>
      <c r="AC2137" s="15" t="str">
        <f t="shared" si="69"/>
        <v>-º-'-''</v>
      </c>
    </row>
    <row r="2138" spans="1:29" ht="14.25" customHeight="1" x14ac:dyDescent="0.25">
      <c r="A2138">
        <v>9846</v>
      </c>
      <c r="B2138">
        <v>9846</v>
      </c>
      <c r="C2138" s="3">
        <v>41862</v>
      </c>
      <c r="D2138">
        <v>41907</v>
      </c>
      <c r="E2138" t="s">
        <v>1366</v>
      </c>
      <c r="F2138" t="s">
        <v>14028</v>
      </c>
      <c r="G2138" t="s">
        <v>1662</v>
      </c>
      <c r="H2138" s="14" t="s">
        <v>23586</v>
      </c>
      <c r="I2138" s="14">
        <v>41880</v>
      </c>
      <c r="J2138" t="s">
        <v>23332</v>
      </c>
      <c r="K2138" t="s">
        <v>23333</v>
      </c>
      <c r="L2138" t="s">
        <v>23334</v>
      </c>
      <c r="M2138" t="s">
        <v>23335</v>
      </c>
      <c r="N2138" s="14" t="s">
        <v>453</v>
      </c>
      <c r="O2138" s="14" t="s">
        <v>453</v>
      </c>
      <c r="P2138" s="14" t="s">
        <v>453</v>
      </c>
      <c r="Q2138" t="s">
        <v>23336</v>
      </c>
      <c r="R2138" s="14" t="s">
        <v>23587</v>
      </c>
      <c r="S2138" t="s">
        <v>23337</v>
      </c>
      <c r="T2138" t="s">
        <v>14774</v>
      </c>
      <c r="U2138" s="14" t="s">
        <v>453</v>
      </c>
      <c r="V2138" s="203" t="s">
        <v>453</v>
      </c>
      <c r="W2138" s="14" t="s">
        <v>453</v>
      </c>
      <c r="X2138" s="14" t="s">
        <v>453</v>
      </c>
      <c r="Y2138" s="14" t="s">
        <v>453</v>
      </c>
      <c r="Z2138" s="14" t="s">
        <v>453</v>
      </c>
      <c r="AA2138" s="14" t="s">
        <v>453</v>
      </c>
      <c r="AB2138" s="15" t="str">
        <f t="shared" si="68"/>
        <v>-º-'-''</v>
      </c>
      <c r="AC2138" s="15" t="str">
        <f t="shared" si="69"/>
        <v>-º-'-''</v>
      </c>
    </row>
    <row r="2139" spans="1:29" ht="14.25" customHeight="1" x14ac:dyDescent="0.25">
      <c r="A2139">
        <v>9817</v>
      </c>
      <c r="B2139">
        <v>9817</v>
      </c>
      <c r="C2139" s="3">
        <v>41862</v>
      </c>
      <c r="D2139">
        <v>41907</v>
      </c>
      <c r="E2139" t="s">
        <v>1366</v>
      </c>
      <c r="F2139" t="s">
        <v>14028</v>
      </c>
      <c r="G2139" t="s">
        <v>13756</v>
      </c>
      <c r="H2139" s="14" t="s">
        <v>23588</v>
      </c>
      <c r="I2139" s="14">
        <v>41873</v>
      </c>
      <c r="J2139" t="s">
        <v>23326</v>
      </c>
      <c r="K2139" t="s">
        <v>23338</v>
      </c>
      <c r="L2139" t="s">
        <v>23328</v>
      </c>
      <c r="M2139" t="s">
        <v>23329</v>
      </c>
      <c r="N2139" s="14" t="s">
        <v>453</v>
      </c>
      <c r="O2139" s="14" t="s">
        <v>453</v>
      </c>
      <c r="P2139" s="14" t="s">
        <v>453</v>
      </c>
      <c r="Q2139" t="s">
        <v>23339</v>
      </c>
      <c r="R2139" s="14" t="s">
        <v>10790</v>
      </c>
      <c r="S2139" t="s">
        <v>23340</v>
      </c>
      <c r="T2139" t="s">
        <v>14774</v>
      </c>
      <c r="U2139" s="14" t="s">
        <v>453</v>
      </c>
      <c r="V2139" s="203" t="s">
        <v>453</v>
      </c>
      <c r="W2139" s="14" t="s">
        <v>453</v>
      </c>
      <c r="X2139" s="14" t="s">
        <v>453</v>
      </c>
      <c r="Y2139" s="14" t="s">
        <v>453</v>
      </c>
      <c r="Z2139" s="14" t="s">
        <v>453</v>
      </c>
      <c r="AA2139" s="14" t="s">
        <v>453</v>
      </c>
      <c r="AB2139" s="15" t="str">
        <f t="shared" si="68"/>
        <v>-º-'-''</v>
      </c>
      <c r="AC2139" s="15" t="str">
        <f t="shared" si="69"/>
        <v>-º-'-''</v>
      </c>
    </row>
    <row r="2140" spans="1:29" ht="14.25" customHeight="1" x14ac:dyDescent="0.25">
      <c r="A2140">
        <v>9821</v>
      </c>
      <c r="B2140">
        <v>9821</v>
      </c>
      <c r="C2140" s="3">
        <v>41862</v>
      </c>
      <c r="D2140">
        <v>41907</v>
      </c>
      <c r="E2140" t="s">
        <v>1303</v>
      </c>
      <c r="F2140" t="s">
        <v>14028</v>
      </c>
      <c r="G2140" t="s">
        <v>13756</v>
      </c>
      <c r="H2140" s="14" t="s">
        <v>23589</v>
      </c>
      <c r="I2140" s="14">
        <v>41876</v>
      </c>
      <c r="J2140" t="s">
        <v>23326</v>
      </c>
      <c r="K2140" t="s">
        <v>23341</v>
      </c>
      <c r="L2140" t="s">
        <v>23328</v>
      </c>
      <c r="M2140" t="s">
        <v>23329</v>
      </c>
      <c r="N2140" s="14" t="s">
        <v>23590</v>
      </c>
      <c r="O2140" s="14" t="s">
        <v>15416</v>
      </c>
      <c r="P2140" s="14">
        <v>41877</v>
      </c>
      <c r="Q2140" t="s">
        <v>23342</v>
      </c>
      <c r="R2140" s="14" t="s">
        <v>10697</v>
      </c>
      <c r="S2140" t="s">
        <v>23343</v>
      </c>
      <c r="T2140" t="s">
        <v>3977</v>
      </c>
      <c r="U2140" s="14" t="s">
        <v>23591</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23344</v>
      </c>
      <c r="K2141" t="s">
        <v>23345</v>
      </c>
      <c r="L2141" t="s">
        <v>4295</v>
      </c>
      <c r="M2141" t="s">
        <v>23346</v>
      </c>
      <c r="N2141" s="14" t="s">
        <v>453</v>
      </c>
      <c r="O2141" s="14" t="s">
        <v>453</v>
      </c>
      <c r="P2141" s="14" t="s">
        <v>453</v>
      </c>
      <c r="Q2141" t="s">
        <v>23347</v>
      </c>
      <c r="R2141" s="14" t="s">
        <v>453</v>
      </c>
      <c r="S2141" t="s">
        <v>23348</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23592</v>
      </c>
      <c r="I2142" s="14">
        <v>41878</v>
      </c>
      <c r="J2142" t="s">
        <v>23326</v>
      </c>
      <c r="K2142" t="s">
        <v>23349</v>
      </c>
      <c r="L2142" t="s">
        <v>23328</v>
      </c>
      <c r="M2142" t="s">
        <v>23329</v>
      </c>
      <c r="N2142" s="14" t="s">
        <v>23593</v>
      </c>
      <c r="O2142" s="14" t="s">
        <v>15416</v>
      </c>
      <c r="P2142" s="14">
        <v>41880</v>
      </c>
      <c r="Q2142" t="s">
        <v>23350</v>
      </c>
      <c r="R2142" s="14" t="s">
        <v>17640</v>
      </c>
      <c r="S2142" t="s">
        <v>23351</v>
      </c>
      <c r="T2142" t="s">
        <v>3977</v>
      </c>
      <c r="U2142" s="14" t="s">
        <v>23594</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v>9843</v>
      </c>
      <c r="B2143">
        <v>9843</v>
      </c>
      <c r="C2143" s="3">
        <v>41862</v>
      </c>
      <c r="D2143">
        <v>41907</v>
      </c>
      <c r="E2143" t="s">
        <v>1449</v>
      </c>
      <c r="F2143" t="s">
        <v>14028</v>
      </c>
      <c r="G2143" t="s">
        <v>13269</v>
      </c>
      <c r="H2143" s="14" t="s">
        <v>453</v>
      </c>
      <c r="I2143" s="14" t="s">
        <v>453</v>
      </c>
      <c r="J2143" t="s">
        <v>23352</v>
      </c>
      <c r="K2143" t="s">
        <v>23353</v>
      </c>
      <c r="L2143" t="s">
        <v>23354</v>
      </c>
      <c r="M2143" t="s">
        <v>23355</v>
      </c>
      <c r="N2143" s="14" t="s">
        <v>453</v>
      </c>
      <c r="O2143" s="14" t="s">
        <v>453</v>
      </c>
      <c r="P2143" s="14" t="s">
        <v>453</v>
      </c>
      <c r="Q2143" t="s">
        <v>23324</v>
      </c>
      <c r="R2143" s="14" t="s">
        <v>453</v>
      </c>
      <c r="S2143" t="s">
        <v>23356</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v>9862</v>
      </c>
      <c r="B2144">
        <v>9862</v>
      </c>
      <c r="C2144" s="3">
        <v>41862</v>
      </c>
      <c r="D2144">
        <v>41907</v>
      </c>
      <c r="E2144" t="s">
        <v>1449</v>
      </c>
      <c r="F2144" t="s">
        <v>14028</v>
      </c>
      <c r="G2144" s="15" t="s">
        <v>13681</v>
      </c>
      <c r="H2144" s="14" t="s">
        <v>453</v>
      </c>
      <c r="I2144" s="14" t="s">
        <v>453</v>
      </c>
      <c r="J2144" t="s">
        <v>23357</v>
      </c>
      <c r="K2144" t="s">
        <v>23358</v>
      </c>
      <c r="L2144" t="s">
        <v>23359</v>
      </c>
      <c r="M2144" t="s">
        <v>23360</v>
      </c>
      <c r="N2144" s="14" t="s">
        <v>453</v>
      </c>
      <c r="O2144" s="14" t="s">
        <v>453</v>
      </c>
      <c r="P2144" s="14" t="s">
        <v>453</v>
      </c>
      <c r="Q2144" t="s">
        <v>23324</v>
      </c>
      <c r="R2144" s="14" t="s">
        <v>453</v>
      </c>
      <c r="S2144" t="s">
        <v>23361</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1449</v>
      </c>
      <c r="F2145" t="s">
        <v>14028</v>
      </c>
      <c r="G2145" t="s">
        <v>13756</v>
      </c>
      <c r="H2145" s="14" t="s">
        <v>453</v>
      </c>
      <c r="I2145" s="14" t="s">
        <v>453</v>
      </c>
      <c r="J2145" t="s">
        <v>23326</v>
      </c>
      <c r="K2145" t="s">
        <v>23362</v>
      </c>
      <c r="L2145" t="s">
        <v>23328</v>
      </c>
      <c r="M2145" t="s">
        <v>23363</v>
      </c>
      <c r="N2145" s="14" t="s">
        <v>453</v>
      </c>
      <c r="O2145" s="14" t="s">
        <v>453</v>
      </c>
      <c r="P2145" s="14" t="s">
        <v>453</v>
      </c>
      <c r="Q2145" s="14" t="s">
        <v>453</v>
      </c>
      <c r="R2145" s="14" t="s">
        <v>453</v>
      </c>
      <c r="S2145" t="s">
        <v>23364</v>
      </c>
      <c r="T2145" t="s">
        <v>14774</v>
      </c>
      <c r="U2145" s="14" t="s">
        <v>453</v>
      </c>
      <c r="V2145" s="203" t="s">
        <v>453</v>
      </c>
      <c r="W2145" s="14" t="s">
        <v>453</v>
      </c>
      <c r="X2145" s="14" t="s">
        <v>453</v>
      </c>
      <c r="Y2145" s="14" t="s">
        <v>453</v>
      </c>
      <c r="Z2145" s="14" t="s">
        <v>453</v>
      </c>
      <c r="AA2145" s="14" t="s">
        <v>453</v>
      </c>
      <c r="AB2145" s="15" t="str">
        <f t="shared" si="68"/>
        <v>-º-'-''</v>
      </c>
      <c r="AC2145" s="15" t="str">
        <f t="shared" si="69"/>
        <v>-º-'-''</v>
      </c>
    </row>
    <row r="2146" spans="1:29" ht="14.25" customHeight="1" x14ac:dyDescent="0.25">
      <c r="A2146">
        <v>9781</v>
      </c>
      <c r="B2146">
        <v>9781</v>
      </c>
      <c r="C2146" s="3">
        <v>41862</v>
      </c>
      <c r="D2146">
        <v>41907</v>
      </c>
      <c r="E2146" t="s">
        <v>1449</v>
      </c>
      <c r="F2146" t="s">
        <v>14028</v>
      </c>
      <c r="G2146" t="s">
        <v>958</v>
      </c>
      <c r="H2146" s="14" t="s">
        <v>453</v>
      </c>
      <c r="I2146" s="14" t="s">
        <v>453</v>
      </c>
      <c r="J2146" t="s">
        <v>23344</v>
      </c>
      <c r="K2146" t="s">
        <v>23365</v>
      </c>
      <c r="L2146" t="s">
        <v>4295</v>
      </c>
      <c r="M2146" t="s">
        <v>23366</v>
      </c>
      <c r="N2146" s="14" t="s">
        <v>453</v>
      </c>
      <c r="O2146" s="14" t="s">
        <v>453</v>
      </c>
      <c r="P2146" s="14" t="s">
        <v>453</v>
      </c>
      <c r="Q2146" t="s">
        <v>23367</v>
      </c>
      <c r="R2146" s="14" t="s">
        <v>453</v>
      </c>
      <c r="S2146" t="s">
        <v>23368</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1449</v>
      </c>
      <c r="F2147" t="s">
        <v>14028</v>
      </c>
      <c r="G2147" t="s">
        <v>13756</v>
      </c>
      <c r="H2147" s="14" t="s">
        <v>453</v>
      </c>
      <c r="I2147" s="14" t="s">
        <v>453</v>
      </c>
      <c r="J2147" t="s">
        <v>23326</v>
      </c>
      <c r="K2147" t="s">
        <v>23369</v>
      </c>
      <c r="L2147" t="s">
        <v>23328</v>
      </c>
      <c r="M2147" t="s">
        <v>23363</v>
      </c>
      <c r="N2147" s="14" t="s">
        <v>453</v>
      </c>
      <c r="O2147" s="14" t="s">
        <v>453</v>
      </c>
      <c r="P2147" s="14" t="s">
        <v>453</v>
      </c>
      <c r="Q2147" t="s">
        <v>23370</v>
      </c>
      <c r="R2147" s="14" t="s">
        <v>453</v>
      </c>
      <c r="S2147" t="s">
        <v>23371</v>
      </c>
      <c r="T2147" t="s">
        <v>14774</v>
      </c>
      <c r="U2147" s="14" t="s">
        <v>453</v>
      </c>
      <c r="V2147" s="203" t="s">
        <v>453</v>
      </c>
      <c r="W2147" s="14" t="s">
        <v>453</v>
      </c>
      <c r="X2147" s="14" t="s">
        <v>453</v>
      </c>
      <c r="Y2147" s="14" t="s">
        <v>453</v>
      </c>
      <c r="Z2147" s="14" t="s">
        <v>453</v>
      </c>
      <c r="AA2147" s="14" t="s">
        <v>453</v>
      </c>
      <c r="AB2147" s="15" t="str">
        <f t="shared" si="68"/>
        <v>-º-'-''</v>
      </c>
      <c r="AC2147" s="15" t="str">
        <f t="shared" si="69"/>
        <v>-º-'-''</v>
      </c>
    </row>
    <row r="2148" spans="1:29" ht="14.25" customHeight="1" x14ac:dyDescent="0.25">
      <c r="A2148">
        <v>9804</v>
      </c>
      <c r="B2148">
        <v>9804</v>
      </c>
      <c r="C2148" s="3">
        <v>41862</v>
      </c>
      <c r="D2148">
        <v>41907</v>
      </c>
      <c r="E2148" t="s">
        <v>1303</v>
      </c>
      <c r="F2148" t="s">
        <v>14028</v>
      </c>
      <c r="G2148" t="s">
        <v>13756</v>
      </c>
      <c r="H2148" s="14" t="s">
        <v>23595</v>
      </c>
      <c r="I2148" s="14">
        <v>41877</v>
      </c>
      <c r="J2148" t="s">
        <v>23326</v>
      </c>
      <c r="K2148" t="s">
        <v>23372</v>
      </c>
      <c r="L2148" t="s">
        <v>23328</v>
      </c>
      <c r="M2148">
        <v>35579718</v>
      </c>
      <c r="N2148" s="14" t="s">
        <v>23596</v>
      </c>
      <c r="O2148" s="14" t="s">
        <v>23573</v>
      </c>
      <c r="P2148" s="14">
        <v>41878</v>
      </c>
      <c r="Q2148" t="s">
        <v>23373</v>
      </c>
      <c r="R2148" s="14" t="s">
        <v>13116</v>
      </c>
      <c r="S2148" t="s">
        <v>23374</v>
      </c>
      <c r="T2148" t="s">
        <v>3977</v>
      </c>
      <c r="U2148" s="14" t="s">
        <v>23597</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41907</v>
      </c>
      <c r="E2149" t="s">
        <v>1449</v>
      </c>
      <c r="F2149" t="s">
        <v>14028</v>
      </c>
      <c r="G2149" t="s">
        <v>13756</v>
      </c>
      <c r="H2149" s="14" t="s">
        <v>453</v>
      </c>
      <c r="I2149" s="14" t="s">
        <v>453</v>
      </c>
      <c r="J2149" t="s">
        <v>23326</v>
      </c>
      <c r="K2149" t="s">
        <v>23598</v>
      </c>
      <c r="L2149" t="s">
        <v>23328</v>
      </c>
      <c r="M2149" t="s">
        <v>23329</v>
      </c>
      <c r="N2149" s="14" t="s">
        <v>453</v>
      </c>
      <c r="O2149" s="14" t="s">
        <v>453</v>
      </c>
      <c r="P2149" s="14" t="s">
        <v>453</v>
      </c>
      <c r="Q2149" t="s">
        <v>23599</v>
      </c>
      <c r="R2149" s="14" t="s">
        <v>453</v>
      </c>
      <c r="S2149" t="s">
        <v>23375</v>
      </c>
      <c r="T2149" t="s">
        <v>14774</v>
      </c>
      <c r="U2149" s="14" t="s">
        <v>453</v>
      </c>
      <c r="V2149" s="203" t="s">
        <v>453</v>
      </c>
      <c r="W2149" s="14" t="s">
        <v>453</v>
      </c>
      <c r="X2149" s="14" t="s">
        <v>453</v>
      </c>
      <c r="Y2149" s="14" t="s">
        <v>453</v>
      </c>
      <c r="Z2149" s="14" t="s">
        <v>453</v>
      </c>
      <c r="AA2149" s="14" t="s">
        <v>453</v>
      </c>
      <c r="AB2149" s="15" t="str">
        <f t="shared" si="68"/>
        <v>-º-'-''</v>
      </c>
      <c r="AC2149" s="15" t="str">
        <f t="shared" si="69"/>
        <v>-º-'-''</v>
      </c>
    </row>
    <row r="2150" spans="1:29" ht="14.25" customHeight="1" x14ac:dyDescent="0.25">
      <c r="A2150">
        <v>9803</v>
      </c>
      <c r="B2150">
        <v>9803</v>
      </c>
      <c r="C2150" s="3">
        <v>41862</v>
      </c>
      <c r="D2150">
        <v>41907</v>
      </c>
      <c r="E2150" t="s">
        <v>1303</v>
      </c>
      <c r="F2150" t="s">
        <v>14028</v>
      </c>
      <c r="G2150" t="s">
        <v>13756</v>
      </c>
      <c r="H2150" s="14" t="s">
        <v>23600</v>
      </c>
      <c r="I2150" s="14">
        <v>41878</v>
      </c>
      <c r="J2150" t="s">
        <v>23326</v>
      </c>
      <c r="K2150" t="s">
        <v>23376</v>
      </c>
      <c r="L2150" t="s">
        <v>23328</v>
      </c>
      <c r="M2150" t="s">
        <v>23363</v>
      </c>
      <c r="N2150" s="14" t="s">
        <v>23601</v>
      </c>
      <c r="O2150" s="14" t="s">
        <v>14523</v>
      </c>
      <c r="P2150" s="14">
        <v>41878</v>
      </c>
      <c r="Q2150" t="s">
        <v>23370</v>
      </c>
      <c r="R2150" s="14" t="s">
        <v>17629</v>
      </c>
      <c r="S2150" t="s">
        <v>23377</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23602</v>
      </c>
      <c r="I2151" s="14">
        <v>41877</v>
      </c>
      <c r="J2151" t="s">
        <v>23326</v>
      </c>
      <c r="K2151" t="s">
        <v>23378</v>
      </c>
      <c r="L2151" t="s">
        <v>23328</v>
      </c>
      <c r="M2151">
        <v>35579718</v>
      </c>
      <c r="N2151" s="14" t="s">
        <v>23603</v>
      </c>
      <c r="O2151" s="14" t="s">
        <v>15416</v>
      </c>
      <c r="P2151" s="14">
        <v>41878</v>
      </c>
      <c r="Q2151" t="s">
        <v>23373</v>
      </c>
      <c r="R2151" s="14" t="s">
        <v>12689</v>
      </c>
      <c r="S2151" t="s">
        <v>23379</v>
      </c>
      <c r="T2151" t="s">
        <v>3977</v>
      </c>
      <c r="U2151" s="14" t="s">
        <v>23604</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23344</v>
      </c>
      <c r="K2152" t="s">
        <v>23380</v>
      </c>
      <c r="L2152" t="s">
        <v>4295</v>
      </c>
      <c r="M2152" t="s">
        <v>23381</v>
      </c>
      <c r="N2152" s="14" t="s">
        <v>453</v>
      </c>
      <c r="O2152" s="14" t="s">
        <v>453</v>
      </c>
      <c r="P2152" s="14" t="s">
        <v>453</v>
      </c>
      <c r="Q2152" t="s">
        <v>23382</v>
      </c>
      <c r="R2152" s="14" t="s">
        <v>453</v>
      </c>
      <c r="S2152" t="s">
        <v>23383</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23605</v>
      </c>
      <c r="I2153" s="14">
        <v>41877</v>
      </c>
      <c r="J2153" t="s">
        <v>23326</v>
      </c>
      <c r="K2153" t="s">
        <v>23384</v>
      </c>
      <c r="L2153" t="s">
        <v>23328</v>
      </c>
      <c r="M2153">
        <v>35579718</v>
      </c>
      <c r="N2153" s="14" t="s">
        <v>23606</v>
      </c>
      <c r="O2153" s="14" t="s">
        <v>11940</v>
      </c>
      <c r="P2153" s="14">
        <v>41878</v>
      </c>
      <c r="Q2153" t="s">
        <v>23373</v>
      </c>
      <c r="R2153" s="14" t="s">
        <v>23231</v>
      </c>
      <c r="S2153" t="s">
        <v>23385</v>
      </c>
      <c r="T2153" t="s">
        <v>3977</v>
      </c>
      <c r="U2153" s="14" t="s">
        <v>23607</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23344</v>
      </c>
      <c r="K2154" t="s">
        <v>23386</v>
      </c>
      <c r="L2154" t="s">
        <v>4295</v>
      </c>
      <c r="M2154" t="s">
        <v>23346</v>
      </c>
      <c r="N2154" s="14" t="s">
        <v>453</v>
      </c>
      <c r="O2154" s="14" t="s">
        <v>453</v>
      </c>
      <c r="P2154" s="14" t="s">
        <v>453</v>
      </c>
      <c r="Q2154" t="s">
        <v>23387</v>
      </c>
      <c r="R2154" s="14" t="s">
        <v>453</v>
      </c>
      <c r="S2154" t="s">
        <v>23388</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23608</v>
      </c>
      <c r="I2155" s="14">
        <v>41880</v>
      </c>
      <c r="J2155" t="s">
        <v>23326</v>
      </c>
      <c r="K2155" t="s">
        <v>23389</v>
      </c>
      <c r="L2155" t="s">
        <v>23328</v>
      </c>
      <c r="M2155">
        <v>35579718</v>
      </c>
      <c r="N2155" s="14" t="s">
        <v>23609</v>
      </c>
      <c r="O2155" s="14" t="s">
        <v>14523</v>
      </c>
      <c r="P2155" s="14">
        <v>41880</v>
      </c>
      <c r="Q2155" t="s">
        <v>23373</v>
      </c>
      <c r="R2155" s="14" t="s">
        <v>4064</v>
      </c>
      <c r="S2155" t="s">
        <v>23390</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23344</v>
      </c>
      <c r="K2156" t="s">
        <v>23391</v>
      </c>
      <c r="L2156" t="s">
        <v>4295</v>
      </c>
      <c r="M2156" t="s">
        <v>23346</v>
      </c>
      <c r="N2156" s="14" t="s">
        <v>453</v>
      </c>
      <c r="O2156" s="14" t="s">
        <v>453</v>
      </c>
      <c r="P2156" s="14" t="s">
        <v>453</v>
      </c>
      <c r="Q2156" t="s">
        <v>23392</v>
      </c>
      <c r="R2156" s="14" t="s">
        <v>453</v>
      </c>
      <c r="S2156" t="s">
        <v>23393</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23326</v>
      </c>
      <c r="K2157" t="s">
        <v>23394</v>
      </c>
      <c r="L2157" t="s">
        <v>23328</v>
      </c>
      <c r="M2157">
        <v>35579718</v>
      </c>
      <c r="N2157" s="14" t="s">
        <v>453</v>
      </c>
      <c r="O2157" s="14" t="s">
        <v>453</v>
      </c>
      <c r="P2157" s="14" t="s">
        <v>453</v>
      </c>
      <c r="Q2157" t="s">
        <v>23373</v>
      </c>
      <c r="R2157" s="14" t="s">
        <v>453</v>
      </c>
      <c r="S2157" t="s">
        <v>23395</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23610</v>
      </c>
      <c r="I2158" s="14">
        <v>41879</v>
      </c>
      <c r="J2158" t="s">
        <v>23326</v>
      </c>
      <c r="K2158" t="s">
        <v>23396</v>
      </c>
      <c r="L2158" t="s">
        <v>23328</v>
      </c>
      <c r="M2158" t="s">
        <v>23363</v>
      </c>
      <c r="N2158" s="14" t="s">
        <v>23611</v>
      </c>
      <c r="O2158" s="14" t="s">
        <v>14523</v>
      </c>
      <c r="P2158" s="14">
        <v>41880</v>
      </c>
      <c r="Q2158" t="s">
        <v>23370</v>
      </c>
      <c r="R2158" s="14" t="s">
        <v>19308</v>
      </c>
      <c r="S2158" t="s">
        <v>23397</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23344</v>
      </c>
      <c r="K2159" t="s">
        <v>23398</v>
      </c>
      <c r="L2159" t="s">
        <v>4295</v>
      </c>
      <c r="M2159" t="s">
        <v>23346</v>
      </c>
      <c r="N2159" s="14" t="s">
        <v>453</v>
      </c>
      <c r="O2159" s="14" t="s">
        <v>453</v>
      </c>
      <c r="P2159" s="14" t="s">
        <v>453</v>
      </c>
      <c r="Q2159" t="s">
        <v>23399</v>
      </c>
      <c r="R2159" s="14" t="s">
        <v>453</v>
      </c>
      <c r="S2159" t="s">
        <v>23400</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23612</v>
      </c>
      <c r="I2160" s="14">
        <v>41877</v>
      </c>
      <c r="J2160" t="s">
        <v>23326</v>
      </c>
      <c r="K2160" t="s">
        <v>23401</v>
      </c>
      <c r="L2160" t="s">
        <v>23328</v>
      </c>
      <c r="M2160">
        <v>35579718</v>
      </c>
      <c r="N2160" s="14" t="s">
        <v>23613</v>
      </c>
      <c r="O2160" s="14" t="s">
        <v>15416</v>
      </c>
      <c r="P2160" s="14">
        <v>41878</v>
      </c>
      <c r="Q2160" t="s">
        <v>23373</v>
      </c>
      <c r="R2160" s="14" t="s">
        <v>10386</v>
      </c>
      <c r="S2160" t="s">
        <v>23402</v>
      </c>
      <c r="T2160" t="s">
        <v>3977</v>
      </c>
      <c r="U2160" s="14" t="s">
        <v>23614</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23615</v>
      </c>
      <c r="I2161" s="14">
        <v>41879</v>
      </c>
      <c r="J2161" t="s">
        <v>23326</v>
      </c>
      <c r="K2161" t="s">
        <v>23403</v>
      </c>
      <c r="L2161" t="s">
        <v>23328</v>
      </c>
      <c r="M2161" t="s">
        <v>23363</v>
      </c>
      <c r="N2161" s="14" t="s">
        <v>23616</v>
      </c>
      <c r="O2161" s="14" t="s">
        <v>11974</v>
      </c>
      <c r="P2161" s="14">
        <v>41880</v>
      </c>
      <c r="Q2161" t="s">
        <v>23370</v>
      </c>
      <c r="R2161" s="14" t="s">
        <v>19486</v>
      </c>
      <c r="S2161" t="s">
        <v>23404</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1449</v>
      </c>
      <c r="F2162" t="s">
        <v>14028</v>
      </c>
      <c r="G2162" t="s">
        <v>13756</v>
      </c>
      <c r="H2162" s="14" t="s">
        <v>453</v>
      </c>
      <c r="I2162" s="14" t="s">
        <v>453</v>
      </c>
      <c r="J2162" t="s">
        <v>23326</v>
      </c>
      <c r="K2162" t="s">
        <v>23405</v>
      </c>
      <c r="L2162" t="s">
        <v>23328</v>
      </c>
      <c r="M2162" t="s">
        <v>23406</v>
      </c>
      <c r="N2162" s="14" t="s">
        <v>453</v>
      </c>
      <c r="O2162" s="14" t="s">
        <v>453</v>
      </c>
      <c r="P2162" s="14" t="s">
        <v>453</v>
      </c>
      <c r="Q2162" t="s">
        <v>23407</v>
      </c>
      <c r="R2162" s="14" t="s">
        <v>453</v>
      </c>
      <c r="S2162" t="s">
        <v>23408</v>
      </c>
      <c r="T2162" t="s">
        <v>14774</v>
      </c>
      <c r="U2162" s="14" t="s">
        <v>453</v>
      </c>
      <c r="V2162" s="203" t="s">
        <v>453</v>
      </c>
      <c r="W2162" s="14" t="s">
        <v>453</v>
      </c>
      <c r="X2162" s="14" t="s">
        <v>453</v>
      </c>
      <c r="Y2162" s="14" t="s">
        <v>453</v>
      </c>
      <c r="Z2162" s="14" t="s">
        <v>453</v>
      </c>
      <c r="AA2162" s="14" t="s">
        <v>453</v>
      </c>
      <c r="AB2162" s="15" t="str">
        <f t="shared" si="68"/>
        <v>-º-'-''</v>
      </c>
      <c r="AC2162" s="15" t="str">
        <f t="shared" si="69"/>
        <v>-º-'-''</v>
      </c>
    </row>
    <row r="2163" spans="1:29" ht="14.25" customHeight="1" x14ac:dyDescent="0.25">
      <c r="A2163">
        <v>9784</v>
      </c>
      <c r="B2163">
        <v>9784</v>
      </c>
      <c r="C2163" s="3">
        <v>41862</v>
      </c>
      <c r="D2163">
        <v>41907</v>
      </c>
      <c r="E2163" t="s">
        <v>1449</v>
      </c>
      <c r="F2163" t="s">
        <v>14028</v>
      </c>
      <c r="G2163" t="s">
        <v>13756</v>
      </c>
      <c r="H2163" s="14" t="s">
        <v>453</v>
      </c>
      <c r="I2163" s="14" t="s">
        <v>453</v>
      </c>
      <c r="J2163" t="s">
        <v>23326</v>
      </c>
      <c r="K2163" t="s">
        <v>23409</v>
      </c>
      <c r="L2163" t="s">
        <v>23328</v>
      </c>
      <c r="M2163" t="s">
        <v>23410</v>
      </c>
      <c r="N2163" s="14" t="s">
        <v>453</v>
      </c>
      <c r="O2163" s="14" t="s">
        <v>453</v>
      </c>
      <c r="P2163" s="14" t="s">
        <v>453</v>
      </c>
      <c r="Q2163" s="14" t="s">
        <v>453</v>
      </c>
      <c r="R2163" s="14" t="s">
        <v>453</v>
      </c>
      <c r="S2163" t="s">
        <v>23411</v>
      </c>
      <c r="T2163" t="s">
        <v>14774</v>
      </c>
      <c r="U2163" s="14" t="s">
        <v>453</v>
      </c>
      <c r="V2163" s="203" t="s">
        <v>453</v>
      </c>
      <c r="W2163" s="14" t="s">
        <v>453</v>
      </c>
      <c r="X2163" s="14" t="s">
        <v>453</v>
      </c>
      <c r="Y2163" s="14" t="s">
        <v>453</v>
      </c>
      <c r="Z2163" s="14" t="s">
        <v>453</v>
      </c>
      <c r="AA2163" s="14" t="s">
        <v>453</v>
      </c>
      <c r="AB2163" s="15" t="str">
        <f t="shared" si="68"/>
        <v>-º-'-''</v>
      </c>
      <c r="AC2163" s="15" t="str">
        <f t="shared" si="69"/>
        <v>-º-'-''</v>
      </c>
    </row>
    <row r="2164" spans="1:29" ht="14.25" customHeight="1" x14ac:dyDescent="0.25">
      <c r="A2164">
        <v>9787</v>
      </c>
      <c r="B2164">
        <v>9787</v>
      </c>
      <c r="C2164" s="3">
        <v>41862</v>
      </c>
      <c r="D2164">
        <v>41907</v>
      </c>
      <c r="E2164" t="s">
        <v>1303</v>
      </c>
      <c r="F2164" t="s">
        <v>14028</v>
      </c>
      <c r="G2164" t="s">
        <v>13756</v>
      </c>
      <c r="H2164" s="14" t="s">
        <v>23617</v>
      </c>
      <c r="I2164" s="14">
        <v>41878</v>
      </c>
      <c r="J2164" t="s">
        <v>23326</v>
      </c>
      <c r="K2164" t="s">
        <v>23412</v>
      </c>
      <c r="L2164" t="s">
        <v>23328</v>
      </c>
      <c r="M2164" t="s">
        <v>23363</v>
      </c>
      <c r="N2164" s="14" t="s">
        <v>23618</v>
      </c>
      <c r="O2164" s="14" t="s">
        <v>12669</v>
      </c>
      <c r="P2164" s="14">
        <v>41878</v>
      </c>
      <c r="Q2164" s="14" t="s">
        <v>453</v>
      </c>
      <c r="R2164" s="14" t="s">
        <v>15272</v>
      </c>
      <c r="S2164" t="s">
        <v>23413</v>
      </c>
      <c r="T2164" t="s">
        <v>3977</v>
      </c>
      <c r="U2164" s="14" t="s">
        <v>23619</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23344</v>
      </c>
      <c r="K2165" t="s">
        <v>23414</v>
      </c>
      <c r="L2165" t="s">
        <v>4295</v>
      </c>
      <c r="M2165" t="s">
        <v>23415</v>
      </c>
      <c r="N2165" s="14" t="s">
        <v>453</v>
      </c>
      <c r="O2165" s="14" t="s">
        <v>453</v>
      </c>
      <c r="P2165" s="14" t="s">
        <v>453</v>
      </c>
      <c r="Q2165" t="s">
        <v>23416</v>
      </c>
      <c r="R2165" s="14" t="s">
        <v>453</v>
      </c>
      <c r="S2165" t="s">
        <v>23417</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1449</v>
      </c>
      <c r="F2166" t="s">
        <v>14028</v>
      </c>
      <c r="G2166" t="s">
        <v>13756</v>
      </c>
      <c r="H2166" s="14" t="s">
        <v>453</v>
      </c>
      <c r="I2166" s="14" t="s">
        <v>453</v>
      </c>
      <c r="J2166" t="s">
        <v>23326</v>
      </c>
      <c r="K2166" t="s">
        <v>23418</v>
      </c>
      <c r="L2166" t="s">
        <v>23328</v>
      </c>
      <c r="M2166">
        <v>35579718</v>
      </c>
      <c r="N2166" s="14" t="s">
        <v>453</v>
      </c>
      <c r="O2166" s="14" t="s">
        <v>453</v>
      </c>
      <c r="P2166" s="14" t="s">
        <v>453</v>
      </c>
      <c r="Q2166" s="14" t="s">
        <v>453</v>
      </c>
      <c r="R2166" s="14" t="s">
        <v>453</v>
      </c>
      <c r="S2166" t="s">
        <v>23419</v>
      </c>
      <c r="T2166" t="s">
        <v>14774</v>
      </c>
      <c r="U2166" s="14" t="s">
        <v>453</v>
      </c>
      <c r="V2166" s="203" t="s">
        <v>453</v>
      </c>
      <c r="W2166" s="14" t="s">
        <v>453</v>
      </c>
      <c r="X2166" s="14" t="s">
        <v>453</v>
      </c>
      <c r="Y2166" s="14" t="s">
        <v>453</v>
      </c>
      <c r="Z2166" s="14" t="s">
        <v>453</v>
      </c>
      <c r="AA2166" s="14" t="s">
        <v>453</v>
      </c>
      <c r="AB2166" s="15" t="str">
        <f t="shared" si="68"/>
        <v>-º-'-''</v>
      </c>
      <c r="AC2166" s="15" t="str">
        <f t="shared" si="69"/>
        <v>-º-'-''</v>
      </c>
    </row>
    <row r="2167" spans="1:29" ht="14.25" customHeight="1" x14ac:dyDescent="0.25">
      <c r="A2167">
        <v>9790</v>
      </c>
      <c r="B2167">
        <v>9790</v>
      </c>
      <c r="C2167" s="3">
        <v>41862</v>
      </c>
      <c r="D2167">
        <v>41907</v>
      </c>
      <c r="E2167" t="s">
        <v>1303</v>
      </c>
      <c r="F2167" t="s">
        <v>14028</v>
      </c>
      <c r="G2167" t="s">
        <v>13756</v>
      </c>
      <c r="H2167" s="14" t="s">
        <v>23620</v>
      </c>
      <c r="I2167" s="14">
        <v>41878</v>
      </c>
      <c r="J2167" t="s">
        <v>23326</v>
      </c>
      <c r="K2167" t="s">
        <v>23420</v>
      </c>
      <c r="L2167" t="s">
        <v>23328</v>
      </c>
      <c r="M2167" t="s">
        <v>23421</v>
      </c>
      <c r="N2167" s="14" t="s">
        <v>23621</v>
      </c>
      <c r="O2167" s="14" t="s">
        <v>12669</v>
      </c>
      <c r="P2167" s="14">
        <v>41878</v>
      </c>
      <c r="Q2167" s="14" t="s">
        <v>453</v>
      </c>
      <c r="R2167" s="14" t="s">
        <v>15667</v>
      </c>
      <c r="S2167" t="s">
        <v>23422</v>
      </c>
      <c r="T2167" t="s">
        <v>3977</v>
      </c>
      <c r="U2167" s="14" t="s">
        <v>23622</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23344</v>
      </c>
      <c r="K2168" t="s">
        <v>23423</v>
      </c>
      <c r="L2168" t="s">
        <v>4295</v>
      </c>
      <c r="M2168" t="s">
        <v>23346</v>
      </c>
      <c r="N2168" s="14" t="s">
        <v>453</v>
      </c>
      <c r="O2168" s="14" t="s">
        <v>453</v>
      </c>
      <c r="P2168" s="14" t="s">
        <v>453</v>
      </c>
      <c r="Q2168" t="s">
        <v>23424</v>
      </c>
      <c r="R2168" s="14" t="s">
        <v>453</v>
      </c>
      <c r="S2168" t="s">
        <v>23425</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23623</v>
      </c>
      <c r="I2169" s="14">
        <v>41876</v>
      </c>
      <c r="J2169" t="s">
        <v>23326</v>
      </c>
      <c r="K2169" t="s">
        <v>23426</v>
      </c>
      <c r="L2169" t="s">
        <v>23328</v>
      </c>
      <c r="M2169">
        <v>35579718</v>
      </c>
      <c r="N2169" s="14" t="s">
        <v>23624</v>
      </c>
      <c r="O2169" s="14" t="s">
        <v>12669</v>
      </c>
      <c r="P2169" s="14">
        <v>41878</v>
      </c>
      <c r="Q2169" s="14" t="s">
        <v>453</v>
      </c>
      <c r="R2169" s="14" t="s">
        <v>23625</v>
      </c>
      <c r="S2169" t="s">
        <v>23427</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23626</v>
      </c>
      <c r="I2170" s="14">
        <v>41879</v>
      </c>
      <c r="J2170" t="s">
        <v>23326</v>
      </c>
      <c r="K2170" t="s">
        <v>23428</v>
      </c>
      <c r="L2170" t="s">
        <v>23328</v>
      </c>
      <c r="M2170" t="s">
        <v>23429</v>
      </c>
      <c r="N2170" s="14" t="s">
        <v>23627</v>
      </c>
      <c r="O2170" s="14" t="s">
        <v>11974</v>
      </c>
      <c r="P2170" s="14">
        <v>41880</v>
      </c>
      <c r="Q2170" s="14" t="s">
        <v>453</v>
      </c>
      <c r="R2170" s="14" t="s">
        <v>23628</v>
      </c>
      <c r="S2170" t="s">
        <v>23430</v>
      </c>
      <c r="T2170" t="s">
        <v>3977</v>
      </c>
      <c r="U2170" s="14" t="s">
        <v>23629</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23630</v>
      </c>
      <c r="I2171" s="14">
        <v>41879</v>
      </c>
      <c r="J2171" t="s">
        <v>23326</v>
      </c>
      <c r="K2171" t="s">
        <v>23431</v>
      </c>
      <c r="L2171" t="s">
        <v>23328</v>
      </c>
      <c r="M2171" t="s">
        <v>23432</v>
      </c>
      <c r="N2171" s="14" t="s">
        <v>23631</v>
      </c>
      <c r="O2171" s="14" t="s">
        <v>12669</v>
      </c>
      <c r="P2171" s="14">
        <v>41880</v>
      </c>
      <c r="Q2171" t="s">
        <v>23433</v>
      </c>
      <c r="R2171" s="14" t="s">
        <v>23632</v>
      </c>
      <c r="S2171" t="s">
        <v>23434</v>
      </c>
      <c r="T2171" t="s">
        <v>3977</v>
      </c>
      <c r="U2171" s="14" t="s">
        <v>23633</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23634</v>
      </c>
      <c r="I2172" s="14">
        <v>41877</v>
      </c>
      <c r="J2172" t="s">
        <v>23326</v>
      </c>
      <c r="K2172" t="s">
        <v>23435</v>
      </c>
      <c r="L2172">
        <v>35420000</v>
      </c>
      <c r="M2172">
        <v>35579718</v>
      </c>
      <c r="N2172" s="14" t="s">
        <v>23635</v>
      </c>
      <c r="O2172" s="14" t="s">
        <v>12669</v>
      </c>
      <c r="P2172" s="14">
        <v>41878</v>
      </c>
      <c r="Q2172" s="14" t="s">
        <v>453</v>
      </c>
      <c r="R2172" s="14" t="s">
        <v>11526</v>
      </c>
      <c r="S2172" t="s">
        <v>23436</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23636</v>
      </c>
      <c r="I2173" s="14">
        <v>41878</v>
      </c>
      <c r="J2173" t="s">
        <v>23326</v>
      </c>
      <c r="K2173" t="s">
        <v>23437</v>
      </c>
      <c r="L2173">
        <v>35420000</v>
      </c>
      <c r="M2173">
        <v>35579718</v>
      </c>
      <c r="N2173" s="14" t="s">
        <v>23637</v>
      </c>
      <c r="O2173" s="14" t="s">
        <v>11974</v>
      </c>
      <c r="P2173" s="14">
        <v>41878</v>
      </c>
      <c r="Q2173" s="14" t="s">
        <v>453</v>
      </c>
      <c r="R2173" s="14" t="s">
        <v>15944</v>
      </c>
      <c r="S2173" t="s">
        <v>23438</v>
      </c>
      <c r="T2173" t="s">
        <v>3977</v>
      </c>
      <c r="U2173" s="14" t="s">
        <v>23638</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23344</v>
      </c>
      <c r="K2174" t="s">
        <v>23439</v>
      </c>
      <c r="L2174" t="s">
        <v>4295</v>
      </c>
      <c r="M2174" t="s">
        <v>23440</v>
      </c>
      <c r="N2174" s="14" t="s">
        <v>453</v>
      </c>
      <c r="O2174" s="14" t="s">
        <v>453</v>
      </c>
      <c r="P2174" s="14" t="s">
        <v>453</v>
      </c>
      <c r="Q2174" t="s">
        <v>23441</v>
      </c>
      <c r="R2174" s="14" t="s">
        <v>453</v>
      </c>
      <c r="S2174" t="s">
        <v>23442</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23639</v>
      </c>
      <c r="I2175" s="14">
        <v>41879</v>
      </c>
      <c r="J2175" t="s">
        <v>23326</v>
      </c>
      <c r="K2175" t="s">
        <v>23443</v>
      </c>
      <c r="L2175">
        <v>35420000</v>
      </c>
      <c r="M2175">
        <v>35579718</v>
      </c>
      <c r="N2175" s="14" t="s">
        <v>23640</v>
      </c>
      <c r="O2175" s="14" t="s">
        <v>11974</v>
      </c>
      <c r="P2175" s="14">
        <v>41880</v>
      </c>
      <c r="Q2175" s="14" t="s">
        <v>453</v>
      </c>
      <c r="R2175" s="14" t="s">
        <v>17679</v>
      </c>
      <c r="S2175" t="s">
        <v>23444</v>
      </c>
      <c r="T2175" t="s">
        <v>3977</v>
      </c>
      <c r="U2175" s="14" t="s">
        <v>23641</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23642</v>
      </c>
      <c r="I2176" s="14">
        <v>41879</v>
      </c>
      <c r="J2176" t="s">
        <v>23326</v>
      </c>
      <c r="K2176" t="s">
        <v>23445</v>
      </c>
      <c r="L2176">
        <v>35420000</v>
      </c>
      <c r="M2176" t="s">
        <v>23363</v>
      </c>
      <c r="N2176" s="14" t="s">
        <v>23643</v>
      </c>
      <c r="O2176" s="14" t="s">
        <v>15416</v>
      </c>
      <c r="P2176" s="14">
        <v>41880</v>
      </c>
      <c r="Q2176" s="14" t="s">
        <v>453</v>
      </c>
      <c r="R2176" s="14" t="s">
        <v>23644</v>
      </c>
      <c r="S2176" t="s">
        <v>23446</v>
      </c>
      <c r="T2176" t="s">
        <v>3977</v>
      </c>
      <c r="U2176" s="14" t="s">
        <v>23645</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23646</v>
      </c>
      <c r="I2177" s="14">
        <v>41876</v>
      </c>
      <c r="J2177" t="s">
        <v>23326</v>
      </c>
      <c r="K2177" t="s">
        <v>23447</v>
      </c>
      <c r="L2177">
        <v>35420000</v>
      </c>
      <c r="M2177">
        <v>35579718</v>
      </c>
      <c r="N2177" s="14" t="s">
        <v>23647</v>
      </c>
      <c r="O2177" s="14" t="s">
        <v>11974</v>
      </c>
      <c r="P2177" s="14">
        <v>41878</v>
      </c>
      <c r="Q2177" s="14" t="s">
        <v>453</v>
      </c>
      <c r="R2177" s="14" t="s">
        <v>10774</v>
      </c>
      <c r="S2177" t="s">
        <v>23448</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23344</v>
      </c>
      <c r="K2178" t="s">
        <v>23449</v>
      </c>
      <c r="L2178" t="s">
        <v>4295</v>
      </c>
      <c r="M2178" t="s">
        <v>23346</v>
      </c>
      <c r="N2178" s="14" t="s">
        <v>453</v>
      </c>
      <c r="O2178" s="14" t="s">
        <v>453</v>
      </c>
      <c r="P2178" s="14" t="s">
        <v>453</v>
      </c>
      <c r="Q2178" t="s">
        <v>23450</v>
      </c>
      <c r="R2178" s="14" t="s">
        <v>453</v>
      </c>
      <c r="S2178" t="s">
        <v>23451</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23648</v>
      </c>
      <c r="I2179" s="14" t="s">
        <v>453</v>
      </c>
      <c r="J2179" t="s">
        <v>23326</v>
      </c>
      <c r="K2179" t="s">
        <v>23452</v>
      </c>
      <c r="L2179">
        <v>35420000</v>
      </c>
      <c r="M2179">
        <v>35579718</v>
      </c>
      <c r="N2179" s="14" t="s">
        <v>23649</v>
      </c>
      <c r="O2179" s="14" t="s">
        <v>23560</v>
      </c>
      <c r="P2179" s="14">
        <v>41877</v>
      </c>
      <c r="Q2179" s="14" t="s">
        <v>453</v>
      </c>
      <c r="R2179" s="14" t="s">
        <v>10517</v>
      </c>
      <c r="S2179" t="s">
        <v>23453</v>
      </c>
      <c r="T2179" t="s">
        <v>3977</v>
      </c>
      <c r="U2179" s="14" t="s">
        <v>23650</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1366</v>
      </c>
      <c r="F2180" t="s">
        <v>14028</v>
      </c>
      <c r="G2180" t="s">
        <v>13756</v>
      </c>
      <c r="H2180" s="14" t="s">
        <v>23651</v>
      </c>
      <c r="I2180" s="14">
        <v>41879</v>
      </c>
      <c r="J2180" t="s">
        <v>23326</v>
      </c>
      <c r="K2180" t="s">
        <v>23454</v>
      </c>
      <c r="L2180">
        <v>35420000</v>
      </c>
      <c r="M2180" t="s">
        <v>23363</v>
      </c>
      <c r="N2180" s="14" t="s">
        <v>453</v>
      </c>
      <c r="O2180" s="14" t="s">
        <v>453</v>
      </c>
      <c r="P2180" s="14" t="s">
        <v>453</v>
      </c>
      <c r="Q2180" s="14" t="s">
        <v>453</v>
      </c>
      <c r="R2180" s="14" t="s">
        <v>19316</v>
      </c>
      <c r="S2180" t="s">
        <v>23455</v>
      </c>
      <c r="T2180" t="s">
        <v>14774</v>
      </c>
      <c r="U2180" s="14" t="s">
        <v>453</v>
      </c>
      <c r="V2180" s="203" t="s">
        <v>453</v>
      </c>
      <c r="W2180" s="14" t="s">
        <v>453</v>
      </c>
      <c r="X2180" s="14" t="s">
        <v>453</v>
      </c>
      <c r="Y2180" s="14" t="s">
        <v>453</v>
      </c>
      <c r="Z2180" s="14" t="s">
        <v>453</v>
      </c>
      <c r="AA2180" s="14" t="s">
        <v>453</v>
      </c>
      <c r="AB2180" s="15" t="str">
        <f t="shared" si="68"/>
        <v>-º-'-''</v>
      </c>
      <c r="AC2180" s="15" t="str">
        <f t="shared" si="69"/>
        <v>-º-'-''</v>
      </c>
    </row>
    <row r="2181" spans="1:29" ht="14.25" customHeight="1" x14ac:dyDescent="0.25">
      <c r="A2181">
        <v>9815</v>
      </c>
      <c r="B2181">
        <v>9815</v>
      </c>
      <c r="C2181" s="3">
        <v>41862</v>
      </c>
      <c r="D2181">
        <v>41907</v>
      </c>
      <c r="E2181" t="s">
        <v>1303</v>
      </c>
      <c r="F2181" t="s">
        <v>14028</v>
      </c>
      <c r="G2181" t="s">
        <v>13756</v>
      </c>
      <c r="H2181" s="14" t="s">
        <v>23652</v>
      </c>
      <c r="I2181" s="14">
        <v>41876</v>
      </c>
      <c r="J2181" t="s">
        <v>23326</v>
      </c>
      <c r="K2181" t="s">
        <v>23456</v>
      </c>
      <c r="L2181">
        <v>35420000</v>
      </c>
      <c r="M2181">
        <v>35579718</v>
      </c>
      <c r="N2181" s="14" t="s">
        <v>23653</v>
      </c>
      <c r="O2181" s="14" t="s">
        <v>19200</v>
      </c>
      <c r="P2181" s="14">
        <v>41877</v>
      </c>
      <c r="Q2181" s="14" t="s">
        <v>453</v>
      </c>
      <c r="R2181" s="14" t="s">
        <v>10608</v>
      </c>
      <c r="S2181" t="s">
        <v>23457</v>
      </c>
      <c r="T2181" t="s">
        <v>3977</v>
      </c>
      <c r="U2181" s="14" t="s">
        <v>23654</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23344</v>
      </c>
      <c r="K2182" t="s">
        <v>23458</v>
      </c>
      <c r="L2182" t="s">
        <v>4295</v>
      </c>
      <c r="M2182" t="s">
        <v>23346</v>
      </c>
      <c r="N2182" s="14" t="s">
        <v>453</v>
      </c>
      <c r="O2182" s="14" t="s">
        <v>453</v>
      </c>
      <c r="P2182" s="14" t="s">
        <v>453</v>
      </c>
      <c r="Q2182" t="s">
        <v>23459</v>
      </c>
      <c r="R2182" s="14" t="s">
        <v>453</v>
      </c>
      <c r="S2182" t="s">
        <v>23460</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23344</v>
      </c>
      <c r="K2183" t="s">
        <v>23461</v>
      </c>
      <c r="L2183" t="s">
        <v>4295</v>
      </c>
      <c r="M2183" t="s">
        <v>23462</v>
      </c>
      <c r="N2183" s="14" t="s">
        <v>453</v>
      </c>
      <c r="O2183" s="14" t="s">
        <v>453</v>
      </c>
      <c r="P2183" s="14" t="s">
        <v>453</v>
      </c>
      <c r="Q2183" t="s">
        <v>23463</v>
      </c>
      <c r="R2183" s="14" t="s">
        <v>453</v>
      </c>
      <c r="S2183" t="s">
        <v>23464</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23344</v>
      </c>
      <c r="K2184" t="s">
        <v>23465</v>
      </c>
      <c r="L2184" t="s">
        <v>4295</v>
      </c>
      <c r="M2184" t="s">
        <v>23346</v>
      </c>
      <c r="N2184" s="14" t="s">
        <v>453</v>
      </c>
      <c r="O2184" s="14" t="s">
        <v>453</v>
      </c>
      <c r="P2184" s="14" t="s">
        <v>453</v>
      </c>
      <c r="Q2184" t="s">
        <v>23466</v>
      </c>
      <c r="R2184" s="14" t="s">
        <v>453</v>
      </c>
      <c r="S2184" t="s">
        <v>23467</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23344</v>
      </c>
      <c r="K2185" t="s">
        <v>23468</v>
      </c>
      <c r="L2185" t="s">
        <v>4295</v>
      </c>
      <c r="M2185" t="s">
        <v>23346</v>
      </c>
      <c r="N2185" s="14" t="s">
        <v>453</v>
      </c>
      <c r="O2185" s="14" t="s">
        <v>453</v>
      </c>
      <c r="P2185" s="14" t="s">
        <v>453</v>
      </c>
      <c r="Q2185" t="s">
        <v>23469</v>
      </c>
      <c r="R2185" s="14" t="s">
        <v>453</v>
      </c>
      <c r="S2185" t="s">
        <v>23470</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23344</v>
      </c>
      <c r="K2186" t="s">
        <v>23471</v>
      </c>
      <c r="L2186" t="s">
        <v>4295</v>
      </c>
      <c r="M2186" t="s">
        <v>23346</v>
      </c>
      <c r="N2186" s="14" t="s">
        <v>453</v>
      </c>
      <c r="O2186" s="14" t="s">
        <v>453</v>
      </c>
      <c r="P2186" s="14" t="s">
        <v>453</v>
      </c>
      <c r="Q2186" t="s">
        <v>23472</v>
      </c>
      <c r="R2186" s="14" t="s">
        <v>453</v>
      </c>
      <c r="S2186" t="s">
        <v>23473</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23344</v>
      </c>
      <c r="K2187" t="s">
        <v>23474</v>
      </c>
      <c r="L2187" t="s">
        <v>4295</v>
      </c>
      <c r="M2187" t="s">
        <v>23346</v>
      </c>
      <c r="N2187" s="14" t="s">
        <v>453</v>
      </c>
      <c r="O2187" s="14" t="s">
        <v>453</v>
      </c>
      <c r="P2187" s="14" t="s">
        <v>453</v>
      </c>
      <c r="Q2187" t="s">
        <v>23475</v>
      </c>
      <c r="R2187" s="14" t="s">
        <v>453</v>
      </c>
      <c r="S2187" t="s">
        <v>23476</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23344</v>
      </c>
      <c r="K2188" t="s">
        <v>23477</v>
      </c>
      <c r="L2188" t="s">
        <v>4295</v>
      </c>
      <c r="M2188" t="s">
        <v>23346</v>
      </c>
      <c r="N2188" s="14" t="s">
        <v>453</v>
      </c>
      <c r="O2188" s="14" t="s">
        <v>453</v>
      </c>
      <c r="P2188" s="14" t="s">
        <v>453</v>
      </c>
      <c r="Q2188" t="s">
        <v>23478</v>
      </c>
      <c r="R2188" s="14" t="s">
        <v>453</v>
      </c>
      <c r="S2188" t="s">
        <v>23479</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23344</v>
      </c>
      <c r="K2189" t="s">
        <v>23480</v>
      </c>
      <c r="L2189" t="s">
        <v>4295</v>
      </c>
      <c r="M2189" t="s">
        <v>23346</v>
      </c>
      <c r="N2189" s="14" t="s">
        <v>453</v>
      </c>
      <c r="O2189" s="14" t="s">
        <v>453</v>
      </c>
      <c r="P2189" s="14" t="s">
        <v>453</v>
      </c>
      <c r="Q2189" t="s">
        <v>23481</v>
      </c>
      <c r="R2189" s="14" t="s">
        <v>453</v>
      </c>
      <c r="S2189" t="s">
        <v>23482</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23344</v>
      </c>
      <c r="K2190" t="s">
        <v>23483</v>
      </c>
      <c r="L2190" t="s">
        <v>4295</v>
      </c>
      <c r="M2190" t="s">
        <v>23381</v>
      </c>
      <c r="N2190" s="14" t="s">
        <v>453</v>
      </c>
      <c r="O2190" s="14" t="s">
        <v>453</v>
      </c>
      <c r="P2190" s="14" t="s">
        <v>453</v>
      </c>
      <c r="Q2190" t="s">
        <v>23484</v>
      </c>
      <c r="R2190" s="14" t="s">
        <v>453</v>
      </c>
      <c r="S2190" t="s">
        <v>23485</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23344</v>
      </c>
      <c r="K2191" t="s">
        <v>23486</v>
      </c>
      <c r="L2191" t="s">
        <v>4295</v>
      </c>
      <c r="M2191" t="s">
        <v>23346</v>
      </c>
      <c r="N2191" s="14" t="s">
        <v>453</v>
      </c>
      <c r="O2191" s="14" t="s">
        <v>453</v>
      </c>
      <c r="P2191" s="14" t="s">
        <v>453</v>
      </c>
      <c r="Q2191" t="s">
        <v>23487</v>
      </c>
      <c r="R2191" s="14" t="s">
        <v>453</v>
      </c>
      <c r="S2191" t="s">
        <v>23488</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23344</v>
      </c>
      <c r="K2192" t="s">
        <v>23489</v>
      </c>
      <c r="L2192" t="s">
        <v>4295</v>
      </c>
      <c r="M2192" t="s">
        <v>23346</v>
      </c>
      <c r="N2192" s="14" t="s">
        <v>453</v>
      </c>
      <c r="O2192" s="14" t="s">
        <v>453</v>
      </c>
      <c r="P2192" s="14" t="s">
        <v>453</v>
      </c>
      <c r="Q2192" t="s">
        <v>23490</v>
      </c>
      <c r="R2192" s="14" t="s">
        <v>453</v>
      </c>
      <c r="S2192" t="s">
        <v>23491</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23344</v>
      </c>
      <c r="K2193" t="s">
        <v>23492</v>
      </c>
      <c r="L2193" t="s">
        <v>4295</v>
      </c>
      <c r="M2193" t="s">
        <v>23346</v>
      </c>
      <c r="N2193" s="14" t="s">
        <v>453</v>
      </c>
      <c r="O2193" s="14" t="s">
        <v>453</v>
      </c>
      <c r="P2193" s="14" t="s">
        <v>453</v>
      </c>
      <c r="Q2193" t="s">
        <v>23493</v>
      </c>
      <c r="R2193" s="14" t="s">
        <v>453</v>
      </c>
      <c r="S2193" t="s">
        <v>23491</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23561</v>
      </c>
      <c r="K2194" t="s">
        <v>6980</v>
      </c>
      <c r="L2194" t="s">
        <v>6981</v>
      </c>
      <c r="M2194" t="s">
        <v>23562</v>
      </c>
      <c r="N2194" s="14" t="s">
        <v>453</v>
      </c>
      <c r="O2194" s="14" t="s">
        <v>453</v>
      </c>
      <c r="P2194" s="14" t="s">
        <v>453</v>
      </c>
      <c r="Q2194" t="s">
        <v>23563</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23561</v>
      </c>
      <c r="K2195" t="s">
        <v>23564</v>
      </c>
      <c r="L2195" t="s">
        <v>6981</v>
      </c>
      <c r="M2195" t="s">
        <v>23565</v>
      </c>
      <c r="N2195" s="14" t="s">
        <v>453</v>
      </c>
      <c r="O2195" s="14" t="s">
        <v>453</v>
      </c>
      <c r="P2195" s="14" t="s">
        <v>453</v>
      </c>
      <c r="Q2195" t="s">
        <v>23566</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0">
        <f>COUNTIF(VODANET!K5:K5000,"ACEITO")</f>
        <v>2020</v>
      </c>
      <c r="H2" s="57">
        <f>F2-G2</f>
        <v>913</v>
      </c>
      <c r="I2" s="57">
        <f>H2-C2</f>
        <v>913</v>
      </c>
      <c r="J2" s="57">
        <v>0</v>
      </c>
      <c r="L2">
        <v>2581</v>
      </c>
      <c r="M2">
        <f>L2-1927</f>
        <v>654</v>
      </c>
      <c r="O2" s="15" t="s">
        <v>20172</v>
      </c>
      <c r="Q2">
        <f>M14+V14</f>
        <v>2845</v>
      </c>
      <c r="R2" s="15">
        <f>Q2-Q6</f>
        <v>825</v>
      </c>
      <c r="S2" s="15">
        <f>R2-C9-C2</f>
        <v>462</v>
      </c>
      <c r="T2">
        <f>S2-J2-J9</f>
        <v>462</v>
      </c>
    </row>
    <row r="3" spans="2:28" x14ac:dyDescent="0.25">
      <c r="B3" s="57" t="s">
        <v>20140</v>
      </c>
      <c r="C3" s="57">
        <v>0</v>
      </c>
      <c r="D3" s="57">
        <v>2222</v>
      </c>
      <c r="E3" s="57">
        <v>100</v>
      </c>
      <c r="F3" s="57">
        <f>D3+E3</f>
        <v>2322</v>
      </c>
      <c r="G3" s="490"/>
      <c r="H3" s="57">
        <f>F3-G2</f>
        <v>302</v>
      </c>
      <c r="I3" s="57">
        <f>(H3-C3)-J3</f>
        <v>295</v>
      </c>
      <c r="J3" s="57">
        <v>7</v>
      </c>
      <c r="L3">
        <v>91</v>
      </c>
      <c r="M3">
        <f>C2+C9</f>
        <v>363</v>
      </c>
      <c r="O3" s="15" t="s">
        <v>20171</v>
      </c>
      <c r="Q3">
        <f>O14+X14</f>
        <v>3056</v>
      </c>
      <c r="R3" s="15">
        <f>Q3-Q6</f>
        <v>1036</v>
      </c>
      <c r="S3" s="15">
        <f>R3-C11-C4</f>
        <v>729</v>
      </c>
      <c r="T3">
        <f>S3-J4-J11-M7</f>
        <v>666</v>
      </c>
    </row>
    <row r="4" spans="2:28" x14ac:dyDescent="0.25">
      <c r="B4" s="57" t="s">
        <v>20145</v>
      </c>
      <c r="C4" s="57">
        <v>0</v>
      </c>
      <c r="D4" s="57">
        <v>2500</v>
      </c>
      <c r="E4" s="57">
        <v>192</v>
      </c>
      <c r="F4" s="57">
        <f>D4+E4</f>
        <v>2692</v>
      </c>
      <c r="G4" s="490"/>
      <c r="H4" s="57">
        <f>F4-G2</f>
        <v>672</v>
      </c>
      <c r="I4" s="57">
        <f>(H4-C4)-J4</f>
        <v>659</v>
      </c>
      <c r="J4" s="57">
        <v>13</v>
      </c>
      <c r="M4">
        <f>M2-M3</f>
        <v>291</v>
      </c>
      <c r="O4" s="15" t="s">
        <v>20173</v>
      </c>
      <c r="Q4">
        <f>Q14+Z14</f>
        <v>2594</v>
      </c>
      <c r="R4" s="15">
        <f>Q4-Q6</f>
        <v>574</v>
      </c>
      <c r="S4" s="15">
        <f>R4-C3-C10</f>
        <v>371</v>
      </c>
      <c r="T4">
        <f>S4-J3-J10-M8</f>
        <v>333</v>
      </c>
    </row>
    <row r="5" spans="2:28" x14ac:dyDescent="0.25">
      <c r="B5" s="57" t="s">
        <v>20142</v>
      </c>
      <c r="C5" s="57">
        <v>0</v>
      </c>
      <c r="D5" s="57">
        <v>2450</v>
      </c>
      <c r="E5" s="57">
        <v>121</v>
      </c>
      <c r="F5" s="57">
        <f>D5+E5</f>
        <v>2571</v>
      </c>
      <c r="G5" s="490"/>
      <c r="H5" s="57">
        <f>F5-G2</f>
        <v>551</v>
      </c>
      <c r="I5" s="57">
        <f>H5-C5</f>
        <v>551</v>
      </c>
      <c r="J5" s="57">
        <v>0</v>
      </c>
      <c r="O5" s="15" t="s">
        <v>20174</v>
      </c>
      <c r="Q5">
        <f>S14+AB14</f>
        <v>2450</v>
      </c>
      <c r="R5" s="15">
        <f>Q5-Q6</f>
        <v>430</v>
      </c>
      <c r="S5" s="15">
        <f>R5-C12-C5</f>
        <v>2</v>
      </c>
      <c r="T5">
        <f>S5-J5-J12</f>
        <v>2</v>
      </c>
    </row>
    <row r="6" spans="2:28" ht="15.75" thickBot="1" x14ac:dyDescent="0.3">
      <c r="B6" s="15"/>
      <c r="D6" s="15"/>
      <c r="E6" s="15"/>
      <c r="F6" s="15"/>
      <c r="G6" s="15"/>
      <c r="H6" s="15"/>
      <c r="O6" s="15" t="s">
        <v>20175</v>
      </c>
      <c r="Q6">
        <f>Mensal!C3</f>
        <v>2020</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0">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0"/>
      <c r="H10" s="57">
        <f>F10-G9</f>
        <v>217</v>
      </c>
      <c r="I10" s="57">
        <f>(H10-C10)-J10-M8</f>
        <v>-17</v>
      </c>
      <c r="J10" s="57">
        <v>7</v>
      </c>
    </row>
    <row r="11" spans="2:28" x14ac:dyDescent="0.25">
      <c r="B11" s="57" t="s">
        <v>20145</v>
      </c>
      <c r="C11" s="57">
        <v>307</v>
      </c>
      <c r="D11" s="57">
        <f>O14</f>
        <v>2516</v>
      </c>
      <c r="E11" s="57">
        <f>D14</f>
        <v>646</v>
      </c>
      <c r="F11" s="57">
        <f>D11-E11</f>
        <v>1870</v>
      </c>
      <c r="G11" s="490"/>
      <c r="H11" s="57">
        <f>F11-G9</f>
        <v>442</v>
      </c>
      <c r="I11" s="57">
        <f>(H11-C11)-J11-M7</f>
        <v>85</v>
      </c>
      <c r="J11" s="57">
        <v>20</v>
      </c>
    </row>
    <row r="12" spans="2:28" x14ac:dyDescent="0.25">
      <c r="B12" s="57" t="s">
        <v>20142</v>
      </c>
      <c r="C12" s="57">
        <v>428</v>
      </c>
      <c r="D12" s="57">
        <f>S14</f>
        <v>2270</v>
      </c>
      <c r="E12" s="57">
        <f>F14</f>
        <v>560</v>
      </c>
      <c r="F12" s="57">
        <f>D12-E12</f>
        <v>1710</v>
      </c>
      <c r="G12" s="490"/>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23530</v>
      </c>
      <c r="J60" s="15" t="s">
        <v>4064</v>
      </c>
    </row>
    <row r="61" spans="2:10" s="15" customFormat="1" x14ac:dyDescent="0.25">
      <c r="B61" s="257">
        <v>41873</v>
      </c>
      <c r="C61" s="57">
        <v>17</v>
      </c>
      <c r="D61" s="57">
        <v>30</v>
      </c>
      <c r="E61" s="57">
        <v>40</v>
      </c>
      <c r="F61" s="57">
        <v>24</v>
      </c>
      <c r="G61" s="57" t="s">
        <v>13994</v>
      </c>
      <c r="H61" s="57" t="s">
        <v>23568</v>
      </c>
      <c r="I61" s="57" t="s">
        <v>23569</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22792</v>
      </c>
      <c r="B405" s="358" t="s">
        <v>22673</v>
      </c>
      <c r="C405" s="10" t="s">
        <v>13669</v>
      </c>
      <c r="D405" s="57" t="s">
        <v>22687</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22921</v>
      </c>
      <c r="B458" s="358" t="s">
        <v>17829</v>
      </c>
      <c r="C458" s="10" t="s">
        <v>13700</v>
      </c>
      <c r="D458" s="57" t="s">
        <v>22908</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22970</v>
      </c>
      <c r="B492" s="358" t="s">
        <v>11544</v>
      </c>
      <c r="C492" s="10" t="s">
        <v>7833</v>
      </c>
      <c r="D492" s="57" t="s">
        <v>22971</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1" t="s">
        <v>20133</v>
      </c>
      <c r="B1" s="491"/>
      <c r="C1" s="491"/>
      <c r="D1" s="491"/>
      <c r="E1" s="491"/>
      <c r="G1" s="491" t="s">
        <v>4129</v>
      </c>
      <c r="H1" s="491"/>
      <c r="I1" s="491"/>
      <c r="J1" s="491"/>
      <c r="K1" s="491"/>
      <c r="M1" s="491" t="s">
        <v>4128</v>
      </c>
      <c r="N1" s="491"/>
      <c r="O1" s="491"/>
      <c r="P1" s="491"/>
      <c r="Q1" s="491"/>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2014-08-29T21:07:35Z</dcterms:modified>
</cp:coreProperties>
</file>