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VODANET!$A$5:$AD$830</definedName>
    <definedName name="_xlnm.Print_Area" localSheetId="0">VODANET!$A$3:$J$90</definedName>
    <definedName name="Z_0A84A011_5149_49CE_9B21_E7575D6881EC_.wvu.FilterData" localSheetId="0" hidden="1">VODANET!$A$5:$AD$624</definedName>
    <definedName name="Z_2A9615A3_EC56_41A3_9E81_02FB2DC84AAF_.wvu.FilterData" localSheetId="0" hidden="1">VODANET!$A$5:$AD$598</definedName>
    <definedName name="Z_3FD12896_1F0E_4D3B_A791_29193D14B314_.wvu.FilterData" localSheetId="0" hidden="1">VODANET!$A$5:$AD$720</definedName>
    <definedName name="Z_4729CACD_9FBE_41E6_A7F0_37D874A38EFF_.wvu.FilterData" localSheetId="0" hidden="1">VODANET!$A$5:$AD$598</definedName>
    <definedName name="Z_539B099F_E275_407B_9319_0D9ADFCA1C18_.wvu.FilterData" localSheetId="5" hidden="1">SAOM!$A$1:$P$377</definedName>
    <definedName name="Z_539B099F_E275_407B_9319_0D9ADFCA1C18_.wvu.FilterData" localSheetId="0" hidden="1">VODANET!$A$5:$AD$811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VODANET!$A$5:$AC$254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VODANET!$A$5:$AC$288</definedName>
    <definedName name="Z_84B09F39_A452_43B0_8FAD_93FD2A6D7F32_.wvu.FilterData" localSheetId="0" hidden="1">VODANET!$A$5:$AD$624</definedName>
    <definedName name="Z_B6203064_B095_4D19_B0E6_22B9E3EAF041_.wvu.FilterData" localSheetId="0" hidden="1">VODANET!$A$5:$AD$598</definedName>
    <definedName name="Z_B6C2C6B9_899E_4BF8_B0EA_AEFC2E536E6B_.wvu.FilterData" localSheetId="0" hidden="1">VODANET!$A$5:$AD$688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5" r:id="rId11"/>
    <pivotCache cacheId="61" r:id="rId12"/>
    <pivotCache cacheId="86" r:id="rId13"/>
  </pivotCaches>
</workbook>
</file>

<file path=xl/calcChain.xml><?xml version="1.0" encoding="utf-8"?>
<calcChain xmlns="http://schemas.openxmlformats.org/spreadsheetml/2006/main">
  <c r="O812" i="1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O830"/>
  <c r="P830"/>
  <c r="Q830"/>
  <c r="R830"/>
  <c r="S830"/>
  <c r="T830"/>
  <c r="V830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D830"/>
  <c r="E830" s="1"/>
  <c r="E8" i="9" l="1"/>
  <c r="E9"/>
  <c r="E7"/>
  <c r="H3"/>
  <c r="H4"/>
  <c r="O752" i="1" l="1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O811"/>
  <c r="P811"/>
  <c r="Q811"/>
  <c r="R811"/>
  <c r="S811"/>
  <c r="T811"/>
  <c r="V81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O727" l="1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O751"/>
  <c r="P751"/>
  <c r="Q751"/>
  <c r="R751"/>
  <c r="S751"/>
  <c r="T751"/>
  <c r="V751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C9" i="2" l="1"/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559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106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257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4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10"/>
  <c r="V531"/>
  <c r="V532"/>
  <c r="V533"/>
  <c r="V530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34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559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106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257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4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10"/>
  <c r="S531"/>
  <c r="S532"/>
  <c r="S533"/>
  <c r="S530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34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559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106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257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4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10"/>
  <c r="T531"/>
  <c r="T532"/>
  <c r="T533"/>
  <c r="T530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34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59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06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257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4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10"/>
  <c r="E531"/>
  <c r="E532"/>
  <c r="E533"/>
  <c r="E530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34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34"/>
  <c r="P534"/>
  <c r="Q534"/>
  <c r="R534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34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10"/>
  <c r="P510"/>
  <c r="Q510"/>
  <c r="R510"/>
  <c r="O531"/>
  <c r="P531"/>
  <c r="Q531"/>
  <c r="R531"/>
  <c r="O532"/>
  <c r="P532"/>
  <c r="Q532"/>
  <c r="R532"/>
  <c r="O533"/>
  <c r="P533"/>
  <c r="Q533"/>
  <c r="R533"/>
  <c r="O530"/>
  <c r="P530"/>
  <c r="Q530"/>
  <c r="R530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10"/>
  <c r="M531"/>
  <c r="M532"/>
  <c r="M533"/>
  <c r="M530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410"/>
  <c r="P410"/>
  <c r="Q410"/>
  <c r="R4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4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257"/>
  <c r="O257"/>
  <c r="P257"/>
  <c r="Q257"/>
  <c r="R257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106"/>
  <c r="Q106"/>
  <c r="P106"/>
  <c r="O106"/>
  <c r="M106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559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559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559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559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1" i="2"/>
  <c r="C30"/>
  <c r="C29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2" i="2" l="1"/>
  <c r="P94" i="1" l="1"/>
  <c r="P95"/>
  <c r="P96"/>
  <c r="P97"/>
  <c r="P98"/>
  <c r="P99"/>
  <c r="P100"/>
  <c r="P101"/>
  <c r="P102"/>
  <c r="P103"/>
  <c r="P104"/>
  <c r="P105"/>
  <c r="P559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7"/>
  <c r="C56"/>
  <c r="C55"/>
  <c r="C54"/>
  <c r="C58"/>
  <c r="C8" l="1"/>
  <c r="C7" l="1"/>
  <c r="C6"/>
  <c r="C10" l="1"/>
  <c r="P51" i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9" i="2" l="1"/>
</calcChain>
</file>

<file path=xl/sharedStrings.xml><?xml version="1.0" encoding="utf-8"?>
<sst xmlns="http://schemas.openxmlformats.org/spreadsheetml/2006/main" count="21380" uniqueCount="6583">
  <si>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</si>
  <si>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</si>
  <si>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</si>
  <si>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</si>
  <si>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</si>
  <si>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</si>
  <si>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</si>
  <si>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</si>
  <si>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</si>
  <si>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</si>
  <si>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</si>
  <si>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</si>
  <si>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</si>
  <si>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</si>
  <si>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</si>
  <si>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</si>
  <si>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</si>
  <si>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</si>
  <si>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</si>
  <si>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</si>
  <si>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</si>
  <si>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</si>
  <si>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</si>
  <si>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</si>
  <si>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</si>
  <si>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</si>
  <si>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</si>
  <si>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</si>
  <si>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</si>
  <si>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</si>
  <si>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</si>
  <si>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</si>
  <si>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</si>
  <si>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</si>
  <si>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</si>
  <si>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</si>
  <si>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</si>
  <si>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</si>
  <si>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</si>
  <si>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</si>
  <si>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</si>
  <si>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</si>
  <si>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</si>
  <si>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</si>
  <si>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</si>
  <si>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</si>
  <si>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</si>
  <si>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</si>
  <si>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</si>
  <si>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</si>
  <si>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</si>
  <si>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</si>
  <si>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</si>
  <si>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</si>
  <si>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</si>
  <si>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</si>
  <si>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</si>
  <si>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</si>
  <si>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</si>
  <si>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</si>
  <si>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</si>
  <si>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</si>
  <si>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</si>
  <si>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</si>
  <si>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</si>
  <si>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</si>
  <si>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</si>
  <si>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</si>
  <si>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</si>
  <si>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</si>
  <si>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</si>
  <si>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</si>
  <si>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</si>
  <si>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</si>
  <si>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</si>
  <si>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</si>
  <si>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</si>
  <si>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</si>
  <si>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</si>
  <si>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</si>
  <si>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</si>
  <si>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</si>
  <si>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</si>
  <si>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</si>
  <si>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</si>
  <si>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</si>
  <si>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</si>
  <si>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</si>
  <si>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</si>
  <si>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</si>
  <si>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</si>
  <si>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</si>
  <si>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</si>
  <si>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</si>
  <si>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</si>
  <si>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</si>
  <si>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</si>
  <si>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</si>
  <si>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</si>
  <si>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</si>
  <si>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</si>
  <si>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</si>
  <si>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</si>
  <si>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</si>
  <si>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</si>
  <si>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</si>
  <si>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</si>
  <si>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</si>
  <si>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</si>
  <si>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</si>
  <si>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</si>
  <si>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</si>
  <si>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</si>
  <si>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</si>
  <si>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</si>
  <si>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</si>
  <si>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</si>
  <si>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</si>
  <si>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</si>
  <si>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</si>
  <si>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</si>
  <si>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</si>
  <si>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</si>
  <si>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</si>
  <si>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</si>
  <si>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</si>
  <si>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</si>
  <si>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</si>
  <si>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</si>
  <si>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</si>
  <si>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</si>
  <si>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</si>
  <si>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</si>
  <si>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</si>
  <si>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</si>
  <si>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</si>
  <si>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</si>
  <si>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</si>
  <si>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</si>
  <si>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</si>
  <si>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</si>
  <si>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</si>
  <si>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</si>
  <si>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</si>
  <si>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</si>
  <si>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</si>
  <si>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</si>
  <si>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</si>
  <si>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</si>
  <si>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</si>
  <si>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</si>
  <si>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</si>
  <si>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</si>
  <si>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</si>
  <si>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</si>
  <si>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</si>
  <si>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</si>
  <si>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</si>
  <si>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</si>
  <si>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</si>
  <si>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</si>
  <si>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</si>
  <si>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</si>
  <si>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</si>
  <si>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</si>
  <si>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</si>
  <si>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</si>
  <si>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</si>
  <si>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</si>
  <si>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</si>
  <si>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</si>
  <si>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</si>
  <si>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</si>
  <si>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</si>
  <si>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</si>
  <si>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</si>
  <si>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</si>
  <si>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</si>
  <si>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</si>
  <si>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</si>
  <si>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</si>
  <si>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</si>
  <si>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</si>
  <si>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</si>
  <si>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</si>
  <si>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</si>
  <si>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</si>
  <si>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</si>
  <si>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</si>
  <si>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</si>
  <si>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</si>
  <si>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</si>
  <si>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</si>
  <si>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</si>
  <si>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</si>
  <si>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</si>
  <si>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</si>
  <si>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</si>
  <si>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</si>
  <si>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</si>
  <si>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</si>
  <si>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</si>
  <si>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</si>
  <si>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</si>
  <si>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</si>
  <si>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</si>
  <si>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</si>
  <si>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</si>
  <si>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</si>
  <si>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</si>
  <si>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</si>
  <si>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</si>
  <si>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</si>
  <si>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</si>
  <si>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</si>
  <si>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</si>
  <si>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</si>
  <si>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</si>
  <si>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</si>
  <si>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</si>
  <si>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</si>
  <si>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</si>
  <si>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</si>
  <si>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</si>
  <si>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</si>
  <si>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</si>
  <si>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</si>
  <si>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</si>
  <si>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</si>
  <si>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</si>
  <si>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</si>
  <si>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</si>
  <si>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</si>
  <si>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</si>
  <si>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</si>
  <si>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</si>
  <si>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</si>
  <si>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</si>
  <si>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</si>
  <si>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</si>
  <si>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</si>
  <si>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</si>
  <si>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</si>
  <si>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</si>
  <si>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</si>
  <si>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</si>
  <si>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</si>
  <si>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</si>
  <si>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</si>
  <si>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</si>
  <si>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</si>
  <si>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</si>
  <si>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</si>
  <si>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</si>
  <si>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</si>
  <si>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</si>
  <si>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</si>
  <si>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</si>
  <si>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</si>
  <si>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</si>
  <si>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</si>
  <si>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</si>
  <si>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</si>
  <si>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</si>
  <si>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</si>
  <si>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</si>
  <si>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</si>
  <si>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</si>
  <si>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</si>
  <si>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</si>
  <si>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</si>
  <si>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</si>
  <si>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</si>
  <si>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</si>
  <si>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</si>
  <si>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</si>
  <si>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</si>
  <si>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</si>
  <si>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</si>
  <si>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</si>
  <si>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</si>
  <si>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</si>
  <si>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</si>
  <si>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</si>
  <si>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</si>
  <si>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</si>
  <si>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</si>
  <si>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</si>
  <si>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</si>
  <si>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</si>
  <si>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</si>
  <si>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</si>
  <si>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</si>
  <si>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</si>
  <si>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</si>
  <si>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</si>
  <si>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</si>
  <si>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</si>
  <si>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</si>
  <si>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</si>
  <si>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</si>
  <si>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</si>
  <si>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</si>
  <si>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</si>
  <si>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</si>
  <si>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</si>
  <si>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</si>
  <si>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</si>
  <si>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</si>
  <si>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</si>
  <si>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</si>
  <si>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</si>
  <si>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</si>
  <si>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</si>
  <si>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</si>
  <si>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</si>
  <si>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</si>
  <si>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</si>
  <si>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</si>
  <si>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</si>
  <si>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</si>
  <si>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</si>
  <si>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</si>
  <si>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</si>
  <si>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</si>
  <si>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</si>
  <si>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</si>
  <si>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</si>
  <si>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</si>
  <si>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</si>
  <si>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</si>
  <si>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</si>
  <si>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</si>
  <si>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</si>
  <si>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</si>
  <si>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</si>
  <si>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</si>
  <si>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</si>
  <si>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</si>
  <si>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</si>
  <si>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</si>
  <si>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</si>
  <si>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</si>
  <si>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</si>
  <si>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</si>
  <si>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</si>
  <si>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</si>
  <si>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</si>
  <si>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</si>
  <si>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</si>
  <si>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</si>
  <si>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</si>
  <si>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</si>
  <si>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</si>
  <si>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</si>
  <si>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</si>
  <si>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</si>
  <si>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</si>
  <si>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</si>
  <si>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</si>
  <si>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</si>
  <si>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</si>
  <si>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</si>
  <si>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</si>
  <si>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</si>
  <si>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</si>
  <si>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</si>
  <si>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</si>
  <si>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</si>
  <si>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</si>
  <si>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</si>
  <si>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</si>
  <si>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</si>
  <si>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</si>
  <si>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</si>
  <si>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</si>
  <si>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</si>
  <si>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</si>
  <si>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</si>
  <si>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</si>
  <si>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</si>
  <si>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</si>
  <si>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</si>
  <si>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</si>
  <si>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</si>
  <si>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</si>
  <si>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</si>
  <si>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</si>
  <si>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</si>
  <si>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</si>
  <si>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</si>
  <si>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</si>
  <si>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</si>
  <si>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</si>
  <si>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</si>
  <si>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</si>
  <si>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</si>
  <si>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</si>
  <si>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</si>
  <si>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</si>
  <si>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</si>
  <si>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</si>
  <si>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</si>
  <si>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</si>
  <si>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</si>
  <si>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</si>
  <si>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</si>
  <si>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</si>
  <si>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</si>
  <si>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</si>
  <si>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</si>
  <si>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</si>
  <si>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</si>
  <si>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</si>
  <si>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</si>
  <si>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</si>
  <si>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</si>
  <si>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</si>
  <si>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</si>
  <si>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</si>
  <si>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</si>
  <si>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</si>
  <si>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</si>
  <si>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</si>
  <si>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</si>
  <si>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</si>
  <si>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</si>
  <si>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</si>
  <si>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</si>
  <si>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</si>
  <si>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</si>
  <si>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</si>
  <si>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</si>
  <si>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</si>
  <si>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</si>
  <si>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</si>
  <si>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</si>
  <si>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</si>
  <si>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</si>
  <si>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</si>
  <si>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</si>
  <si>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</si>
  <si>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</si>
  <si>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</si>
  <si>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</si>
  <si>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</si>
  <si>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</si>
  <si>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</si>
  <si>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</si>
  <si>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</si>
  <si>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</si>
  <si>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</si>
  <si>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</si>
  <si>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</si>
  <si>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</si>
  <si>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</si>
  <si>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</si>
  <si>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</si>
  <si>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</si>
  <si>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</si>
  <si>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</si>
  <si>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</si>
  <si>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</si>
  <si>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</si>
  <si>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</si>
  <si>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</si>
  <si>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</si>
  <si>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</si>
  <si>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</si>
  <si>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</si>
  <si>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</si>
  <si>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</si>
  <si>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</si>
  <si>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</si>
  <si>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</si>
  <si>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</si>
  <si>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</si>
  <si>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</si>
  <si>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</si>
  <si>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</si>
  <si>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</si>
  <si>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</si>
  <si>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</si>
  <si>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</si>
  <si>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</si>
  <si>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</si>
  <si>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</si>
  <si>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</si>
  <si>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</si>
  <si>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</si>
  <si>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</si>
  <si>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</si>
  <si>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</si>
  <si>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</si>
  <si>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</si>
  <si>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</si>
  <si>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</si>
  <si>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</si>
  <si>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</si>
  <si>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</si>
  <si>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</si>
  <si>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</si>
  <si>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</si>
  <si>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</si>
  <si>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</si>
  <si>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</si>
  <si>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</si>
  <si>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</si>
  <si>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</si>
  <si>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</si>
  <si>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</si>
  <si>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</si>
  <si>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</si>
  <si>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</si>
  <si>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</si>
  <si>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</si>
  <si>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</si>
  <si>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</si>
  <si>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</si>
  <si>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</si>
  <si>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</si>
  <si>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</si>
  <si>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</si>
  <si>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</si>
  <si>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</si>
  <si>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</si>
  <si>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</si>
  <si>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</si>
  <si>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</si>
  <si>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</si>
  <si>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</si>
  <si>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</si>
  <si>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</si>
  <si>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</si>
  <si>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</si>
  <si>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</si>
  <si>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</si>
  <si>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</si>
  <si>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</si>
  <si>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</si>
  <si>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</si>
  <si>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</si>
  <si>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</si>
  <si>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</si>
  <si>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</si>
  <si>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</si>
  <si>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</si>
  <si>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</si>
  <si>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</si>
  <si>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</si>
  <si>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</si>
  <si>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</si>
  <si>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</si>
  <si>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</si>
  <si>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</si>
  <si>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</si>
  <si>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</si>
  <si>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</si>
  <si>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</si>
  <si>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</si>
  <si>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</si>
  <si>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</si>
  <si>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</si>
  <si>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</si>
  <si>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</si>
  <si>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</si>
  <si>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</si>
  <si>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</si>
  <si>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</si>
  <si>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</si>
  <si>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</si>
  <si>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</si>
  <si>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</si>
  <si>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</si>
  <si>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</si>
  <si>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</si>
  <si>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</si>
  <si>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</si>
  <si>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</si>
  <si>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</si>
  <si>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</si>
  <si>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</si>
  <si>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</si>
  <si>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</si>
  <si>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</si>
  <si>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</si>
  <si>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</si>
  <si>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</si>
  <si>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</si>
  <si>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</si>
  <si>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</si>
  <si>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</si>
  <si>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</si>
  <si>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</si>
  <si>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</si>
  <si>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</si>
  <si>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</si>
  <si>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</si>
  <si>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</si>
  <si>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</si>
  <si>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</si>
  <si>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</si>
  <si>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</si>
  <si>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</si>
  <si>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</si>
  <si>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</si>
  <si>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</si>
  <si>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</si>
  <si>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</si>
  <si>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</si>
  <si>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</si>
  <si>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</si>
  <si>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</si>
  <si>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</si>
  <si>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</si>
  <si>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</si>
  <si>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</si>
  <si>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</si>
  <si>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</si>
  <si>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</si>
  <si>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</si>
  <si>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</si>
  <si>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</si>
  <si>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</si>
  <si>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</si>
  <si>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</si>
  <si>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</si>
  <si>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</si>
  <si>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</si>
  <si>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</si>
  <si>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</si>
  <si>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</si>
  <si>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</si>
  <si>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</si>
  <si>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</si>
  <si>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</si>
  <si>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</si>
  <si>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</si>
  <si>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</si>
  <si>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</si>
  <si>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</si>
  <si>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</si>
  <si>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</si>
  <si>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</si>
  <si>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</si>
  <si>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</si>
  <si>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</si>
  <si>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</si>
  <si>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</si>
  <si>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</si>
  <si>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</si>
  <si>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</si>
  <si>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</si>
  <si>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</si>
  <si>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</si>
  <si>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</si>
  <si>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</si>
  <si>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</si>
  <si>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</si>
  <si>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</si>
  <si>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</si>
  <si>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</si>
  <si>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</si>
  <si>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</si>
  <si>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</si>
  <si>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</si>
  <si>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</si>
  <si>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</si>
  <si>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</si>
  <si>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</si>
  <si>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</si>
  <si>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</si>
  <si>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</si>
  <si>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</si>
  <si>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</si>
  <si>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</si>
  <si>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</si>
  <si>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</si>
  <si>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</si>
  <si>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</si>
  <si>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</si>
  <si>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</si>
  <si>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</si>
  <si>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</si>
  <si>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</si>
  <si>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</si>
  <si>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</si>
  <si>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</si>
  <si>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</si>
  <si>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</si>
  <si>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</si>
  <si>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</si>
  <si>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</si>
  <si>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</si>
  <si>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</si>
  <si>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</si>
  <si>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</si>
  <si>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</si>
  <si>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</si>
  <si>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</si>
  <si>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</si>
  <si>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</si>
  <si>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</si>
  <si>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</si>
  <si>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</si>
  <si>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</si>
  <si>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</si>
  <si>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</si>
  <si>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</si>
  <si>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</si>
  <si>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</si>
  <si>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</si>
  <si>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</si>
  <si>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</si>
  <si>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</si>
  <si>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</si>
  <si>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</si>
  <si>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</si>
  <si>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</si>
  <si>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</si>
  <si>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</si>
  <si>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</si>
  <si>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</si>
  <si>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</si>
  <si>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</si>
  <si>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</si>
  <si>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</si>
  <si>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</si>
  <si>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</si>
  <si>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</si>
  <si>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</si>
  <si>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</si>
  <si>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</si>
  <si>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</si>
  <si>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</si>
  <si>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</si>
  <si>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</si>
  <si>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</si>
  <si>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</si>
  <si>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</si>
  <si>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</si>
  <si>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</si>
  <si>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</si>
  <si>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</si>
  <si>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</si>
  <si>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</si>
  <si>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</si>
  <si>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</si>
  <si>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</si>
  <si>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</si>
  <si>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</si>
  <si>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</si>
  <si>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</si>
  <si>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</si>
  <si>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</si>
  <si>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</si>
  <si>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</si>
  <si>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</si>
  <si>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</si>
  <si>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</si>
  <si>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</si>
  <si>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</si>
  <si>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</si>
  <si>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</si>
  <si>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</si>
  <si>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</si>
  <si>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</si>
  <si>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</si>
  <si>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</si>
  <si>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</si>
  <si>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</si>
  <si>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</si>
  <si>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</si>
  <si>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</si>
  <si>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</si>
  <si>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</si>
  <si>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</si>
  <si>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</si>
  <si>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</si>
  <si>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</si>
  <si>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</si>
  <si>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</si>
  <si>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</si>
  <si>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</si>
  <si>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</si>
  <si>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</si>
  <si>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</si>
  <si>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</si>
  <si>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</si>
  <si>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</si>
  <si>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</si>
  <si>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</si>
  <si>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</si>
  <si>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</si>
  <si>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</si>
  <si>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</si>
  <si>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</si>
  <si>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</si>
  <si>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</si>
  <si>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</si>
  <si>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</si>
  <si>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</si>
  <si>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</si>
  <si>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</si>
  <si>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</si>
  <si>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</si>
  <si>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</si>
  <si>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</si>
  <si>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</si>
  <si>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</si>
  <si>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</si>
  <si>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</si>
  <si>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</si>
  <si>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</si>
  <si>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</si>
  <si>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</si>
  <si>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</si>
  <si>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</si>
  <si>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</si>
  <si>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</si>
  <si>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</si>
  <si>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</si>
  <si>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</si>
  <si>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</si>
  <si>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</si>
  <si>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</si>
  <si>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</si>
  <si>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</si>
  <si>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</si>
  <si>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</si>
  <si>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</si>
  <si>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</si>
  <si>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</si>
  <si>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</si>
  <si>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</si>
  <si>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</si>
  <si>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</si>
  <si>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</si>
  <si>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</si>
  <si>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</si>
  <si>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</si>
  <si>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</si>
  <si>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</si>
  <si>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</si>
  <si>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</si>
  <si>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</si>
  <si>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</si>
  <si>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</si>
  <si>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</si>
  <si>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</si>
  <si>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</si>
  <si>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</si>
  <si>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</si>
  <si>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</si>
  <si>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</si>
  <si>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</si>
  <si>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</si>
  <si>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</si>
  <si>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</si>
  <si>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</si>
  <si>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</si>
  <si>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</si>
  <si>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</si>
  <si>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</si>
  <si>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</si>
  <si>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</si>
  <si>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</si>
  <si>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</si>
  <si>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</si>
  <si>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</si>
  <si>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</si>
  <si>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</si>
  <si>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</si>
  <si>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</si>
  <si>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</si>
  <si>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</si>
  <si>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</si>
  <si>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</si>
  <si>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</si>
  <si>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</si>
  <si>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</si>
  <si>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</si>
  <si>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</si>
  <si>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</si>
  <si>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</si>
  <si>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</si>
  <si>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</si>
  <si>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</si>
  <si>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</si>
  <si>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</si>
  <si>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</si>
  <si>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</si>
  <si>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</si>
  <si>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</si>
  <si>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</si>
  <si>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</si>
  <si>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</si>
  <si>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</si>
  <si>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</si>
  <si>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</si>
  <si>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</si>
  <si>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</si>
  <si>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</si>
  <si>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</si>
  <si>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</si>
  <si>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</si>
  <si>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</si>
  <si>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</si>
  <si>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</si>
  <si>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</si>
  <si>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</si>
  <si>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</si>
  <si>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</si>
  <si>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</si>
  <si>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</si>
  <si>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</si>
  <si>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</si>
  <si>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</si>
  <si>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</si>
  <si>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</si>
  <si>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</si>
  <si>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</si>
  <si>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</si>
  <si>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</si>
  <si>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</si>
  <si>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</si>
  <si>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</si>
  <si>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</si>
  <si>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</si>
  <si>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</si>
  <si>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</si>
  <si>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</si>
  <si>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</si>
  <si>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</si>
  <si>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</si>
  <si>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</si>
  <si>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</si>
  <si>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</si>
  <si>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</si>
  <si>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</si>
  <si>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</si>
  <si>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</si>
  <si>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</si>
  <si>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</si>
  <si>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</si>
  <si>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</si>
  <si>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</si>
  <si>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</si>
  <si>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</si>
  <si>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</si>
  <si>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</si>
  <si>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</si>
  <si>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</si>
  <si>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</si>
  <si>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</si>
  <si>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</si>
  <si>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</si>
  <si>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</si>
  <si>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</si>
  <si>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</si>
  <si>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</si>
  <si>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</si>
  <si>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</si>
  <si>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</si>
  <si>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</si>
  <si>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</si>
  <si>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</si>
  <si>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</si>
  <si>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</si>
  <si>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</si>
  <si>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</si>
  <si>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</si>
  <si>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</si>
  <si>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</si>
  <si>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</si>
  <si>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</si>
  <si>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</si>
  <si>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</si>
  <si>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</si>
  <si>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</si>
  <si>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</si>
  <si>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</si>
  <si>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</si>
  <si>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</si>
  <si>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</si>
  <si>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</si>
  <si>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</si>
  <si>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</si>
  <si>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</si>
  <si>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</si>
  <si>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</si>
  <si>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</si>
  <si>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</si>
  <si>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</si>
  <si>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</si>
  <si>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</si>
  <si>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</si>
  <si>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</si>
  <si>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</si>
  <si>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</si>
  <si>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</si>
  <si>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</si>
  <si>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</si>
  <si>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</si>
  <si>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</si>
  <si>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</si>
  <si>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</si>
  <si>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</si>
  <si>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</si>
  <si>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</si>
  <si>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</si>
  <si>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</si>
  <si>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</si>
  <si>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</si>
  <si>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</si>
  <si>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</si>
  <si>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</si>
  <si>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</si>
  <si>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</si>
  <si>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</si>
  <si>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</si>
  <si>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</si>
  <si>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</si>
  <si>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</si>
  <si>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</si>
  <si>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</si>
  <si>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</si>
  <si>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</si>
  <si>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</si>
  <si>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</si>
  <si>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</si>
  <si>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</si>
  <si>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</si>
  <si>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</si>
  <si>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</si>
  <si>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</si>
  <si>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</si>
  <si>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</si>
  <si>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</si>
  <si>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</si>
  <si>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</si>
  <si>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</si>
  <si>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</si>
  <si>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</si>
  <si>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</si>
  <si>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</si>
  <si>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</si>
  <si>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</si>
  <si>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</si>
  <si>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</si>
  <si>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</si>
  <si>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</si>
  <si>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</si>
  <si>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</si>
  <si>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</si>
  <si>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</si>
  <si>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</si>
  <si>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</si>
  <si>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</si>
  <si>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</si>
  <si>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</si>
  <si>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</si>
  <si>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</si>
  <si>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</si>
  <si>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</si>
  <si>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</si>
  <si>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</si>
  <si>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</si>
  <si>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</si>
  <si>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</si>
  <si>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</si>
  <si>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</si>
  <si>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</si>
  <si>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</si>
  <si>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</si>
  <si>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</si>
  <si>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</si>
  <si>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</si>
  <si>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</si>
  <si>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</si>
  <si>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</si>
  <si>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</si>
  <si>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</si>
  <si>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</si>
  <si>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</si>
  <si>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</si>
  <si>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</si>
  <si>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</si>
  <si>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</si>
  <si>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</si>
  <si>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</si>
  <si>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</si>
  <si>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</si>
  <si>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</si>
  <si>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</si>
  <si>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</si>
  <si>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</si>
  <si>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</si>
  <si>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</si>
  <si>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</si>
  <si>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</si>
  <si>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</si>
  <si>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</si>
  <si>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</si>
  <si>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</si>
  <si>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</si>
  <si>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</si>
  <si>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</si>
  <si>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</si>
  <si>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</si>
  <si>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</si>
  <si>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</si>
  <si>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</si>
  <si>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</si>
  <si>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</si>
  <si>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</si>
  <si>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</si>
  <si>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</si>
  <si>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</si>
  <si>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</si>
  <si>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</si>
  <si>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</si>
  <si>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</si>
  <si>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</si>
  <si>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</si>
  <si>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</si>
  <si>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</si>
  <si>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</si>
  <si>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</si>
  <si>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</si>
  <si>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</si>
  <si>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</si>
  <si>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</si>
  <si>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</si>
  <si>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</si>
  <si>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</si>
  <si>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</si>
  <si>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</si>
  <si>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</si>
  <si>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</si>
  <si>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</si>
  <si>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</si>
  <si>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</si>
  <si>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</si>
  <si>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</si>
  <si>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</si>
  <si>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</si>
  <si>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</si>
  <si>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</si>
  <si>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</si>
  <si>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</si>
  <si>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</si>
  <si>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</si>
  <si>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</si>
  <si>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</si>
  <si>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</si>
  <si>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</si>
  <si>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</si>
  <si>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</si>
  <si>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</si>
  <si>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</si>
  <si>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</si>
  <si>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</si>
  <si>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</si>
  <si>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</si>
  <si>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</si>
  <si>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</si>
  <si>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</si>
  <si>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</si>
  <si>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</si>
  <si>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</si>
  <si>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</si>
  <si>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</si>
  <si>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</si>
  <si>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</si>
  <si>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</si>
  <si>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</si>
  <si>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</si>
  <si>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</si>
  <si>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</si>
  <si>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</si>
  <si>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</si>
  <si>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</si>
  <si>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</si>
  <si>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</si>
  <si>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</si>
  <si>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</si>
  <si>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</si>
  <si>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</si>
  <si>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</si>
  <si>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</si>
  <si>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</si>
  <si>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</si>
  <si>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</si>
  <si>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</si>
  <si>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</si>
  <si>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</si>
  <si>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</si>
  <si>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</si>
  <si>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</si>
  <si>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</si>
  <si>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</si>
  <si>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</si>
  <si>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</si>
  <si>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</si>
  <si>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</si>
  <si>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</si>
  <si>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</si>
  <si>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</si>
  <si>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</si>
  <si>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</si>
  <si>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</si>
  <si>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</si>
  <si>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</si>
  <si>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</si>
  <si>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</si>
  <si>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</si>
  <si>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</si>
  <si>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</si>
  <si>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</si>
  <si>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</si>
  <si>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</si>
  <si>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</si>
  <si>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</si>
  <si>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</si>
  <si>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</si>
  <si>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</si>
  <si>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</si>
  <si>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</si>
  <si>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</si>
  <si>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</si>
  <si>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</si>
  <si>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</si>
  <si>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</si>
  <si>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</si>
  <si>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</si>
  <si>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</si>
  <si>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</si>
  <si>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</si>
  <si>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</si>
  <si>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</si>
  <si>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</si>
  <si>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</si>
  <si>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</si>
  <si>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</si>
  <si>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</si>
  <si>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</si>
  <si>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</si>
  <si>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</si>
  <si>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</si>
  <si>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</si>
  <si>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</si>
  <si>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</si>
  <si>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</si>
  <si>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</si>
  <si>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</si>
  <si>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</si>
  <si>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</si>
  <si>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</si>
  <si>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</si>
  <si>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</si>
  <si>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</si>
  <si>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</si>
  <si>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</si>
  <si>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</si>
  <si>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</si>
  <si>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</si>
  <si>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</si>
  <si>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</si>
  <si>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</si>
  <si>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</si>
  <si>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</si>
  <si>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</si>
  <si>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</si>
  <si>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</si>
  <si>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</si>
  <si>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</si>
  <si>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</si>
  <si>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</si>
  <si>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</si>
  <si>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</si>
  <si>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</si>
  <si>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</si>
  <si>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</si>
  <si>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</si>
  <si>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</si>
  <si>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</si>
  <si>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</si>
  <si>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</si>
  <si>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</si>
  <si>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</si>
  <si>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</si>
  <si>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</si>
  <si>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</si>
  <si>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</si>
  <si>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</si>
  <si>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</si>
  <si>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</si>
  <si>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</si>
  <si>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</si>
  <si>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</si>
  <si>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</si>
  <si>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</si>
  <si>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</si>
  <si>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</si>
  <si>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</si>
  <si>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</si>
  <si>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</si>
  <si>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</si>
  <si>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</si>
  <si>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</si>
  <si>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</si>
  <si>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</si>
  <si>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</si>
  <si>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</si>
  <si>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</si>
  <si>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</si>
  <si>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</si>
  <si>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</si>
  <si>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</si>
  <si>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</si>
  <si>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</si>
  <si>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</si>
  <si>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</si>
  <si>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</si>
  <si>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</si>
  <si>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</si>
  <si>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</si>
  <si>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</si>
  <si>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</si>
  <si>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</si>
  <si>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</si>
  <si>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</si>
  <si>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</si>
  <si>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</si>
  <si>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</si>
  <si>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</si>
  <si>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</si>
  <si>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</si>
  <si>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</si>
  <si>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</si>
  <si>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</si>
  <si>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</si>
  <si>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</si>
  <si>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</si>
  <si>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</si>
  <si>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</si>
  <si>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</si>
  <si>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</si>
  <si>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</si>
  <si>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</si>
  <si>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</si>
  <si>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</si>
  <si>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</si>
  <si>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</si>
  <si>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</si>
  <si>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</si>
  <si>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</si>
  <si>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</si>
  <si>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</si>
  <si>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</si>
  <si>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</si>
  <si>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</si>
  <si>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</si>
  <si>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</si>
  <si>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</si>
  <si>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</si>
  <si>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</si>
  <si>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</si>
  <si>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</si>
  <si>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</si>
  <si>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</si>
  <si>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</si>
  <si>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</si>
  <si>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</si>
  <si>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</si>
  <si>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</si>
  <si>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</si>
  <si>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</si>
  <si>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</si>
  <si>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</si>
  <si>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</si>
  <si>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</si>
  <si>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</si>
  <si>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</si>
  <si>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</si>
  <si>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</si>
  <si>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</si>
  <si>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</si>
  <si>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</si>
  <si>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</si>
  <si>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</si>
  <si>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</si>
  <si>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</si>
  <si>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</si>
  <si>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</si>
  <si>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</si>
  <si>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</si>
  <si>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</si>
  <si>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</si>
  <si>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</si>
  <si>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</si>
  <si>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</si>
  <si>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</si>
  <si>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</si>
  <si>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</si>
  <si>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</si>
  <si>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</si>
  <si>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</si>
  <si>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</si>
  <si>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</si>
  <si>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</si>
  <si>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</si>
  <si>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</si>
  <si>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</si>
  <si>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</si>
  <si>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</si>
  <si>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</si>
  <si>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</si>
  <si>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</si>
  <si>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</si>
  <si>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</si>
  <si>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</si>
  <si>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</si>
  <si>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</si>
  <si>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</si>
  <si>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</si>
  <si>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</si>
  <si>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</si>
  <si>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</si>
  <si>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</si>
  <si>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</si>
  <si>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</si>
  <si>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</si>
  <si>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</si>
  <si>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</si>
  <si>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</si>
  <si>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</si>
  <si>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</si>
  <si>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</si>
  <si>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</si>
  <si>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</si>
  <si>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</si>
  <si>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</si>
  <si>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</si>
  <si>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</si>
  <si>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</si>
  <si>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</si>
  <si>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</si>
  <si>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</si>
  <si>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</si>
  <si>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</si>
  <si>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</si>
  <si>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</si>
  <si>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</si>
  <si>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</si>
  <si>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</si>
  <si>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</si>
  <si>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</si>
  <si>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</si>
  <si>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</si>
  <si>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</si>
  <si>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</si>
  <si>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</si>
  <si>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</si>
  <si>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</si>
  <si>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</si>
  <si>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</si>
  <si>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</si>
  <si>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</si>
  <si>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</si>
  <si>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</si>
  <si>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</si>
  <si>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</si>
  <si>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</si>
  <si>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</si>
  <si>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</si>
  <si>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</si>
  <si>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</si>
  <si>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</si>
  <si>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</si>
  <si>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</si>
  <si>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</si>
  <si>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</si>
  <si>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</si>
  <si>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</si>
  <si>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</si>
  <si>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</si>
  <si>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</si>
  <si>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</si>
  <si>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</si>
  <si>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</si>
  <si>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</si>
  <si>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</si>
  <si>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</si>
  <si>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</si>
  <si>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</si>
  <si>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</si>
  <si>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</si>
  <si>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</si>
  <si>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</si>
  <si>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</si>
  <si>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</si>
  <si>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</si>
  <si>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</si>
  <si>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</si>
  <si>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</si>
  <si>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</si>
  <si>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</si>
  <si>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</si>
  <si>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</si>
  <si>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</si>
  <si>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</si>
  <si>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</si>
  <si>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</si>
  <si>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</si>
  <si>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</si>
  <si>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</si>
  <si>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</si>
  <si>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</si>
  <si>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</si>
  <si>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</si>
  <si>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</si>
  <si>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</si>
  <si>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</si>
  <si>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</si>
  <si>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</si>
  <si>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</si>
  <si>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</si>
  <si>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</si>
  <si>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</si>
  <si>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</si>
  <si>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</si>
  <si>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</si>
  <si>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</si>
  <si>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</si>
  <si>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</si>
  <si>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</si>
  <si>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</si>
  <si>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</si>
  <si>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</si>
  <si>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</si>
  <si>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</si>
  <si>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</si>
  <si>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</si>
  <si>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</si>
  <si>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</si>
  <si>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</si>
  <si>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</si>
  <si>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</si>
  <si>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</si>
  <si>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</si>
  <si>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</si>
  <si>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</si>
  <si>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</si>
  <si>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</si>
  <si>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</si>
  <si>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</si>
  <si>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</si>
  <si>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</si>
  <si>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</si>
  <si>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</si>
  <si>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</si>
  <si>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</si>
  <si>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</si>
  <si>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</si>
  <si>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</si>
  <si>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</si>
  <si>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</si>
  <si>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</si>
  <si>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</si>
  <si>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</si>
  <si>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</si>
  <si>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</si>
  <si>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</si>
  <si>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</si>
  <si>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</si>
  <si>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</si>
  <si>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</si>
  <si>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</si>
  <si>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</si>
  <si>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</si>
  <si>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</si>
  <si>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</si>
  <si>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</si>
  <si>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</si>
  <si>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</si>
  <si>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</si>
  <si>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</si>
  <si>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</si>
  <si>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</si>
  <si>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</si>
  <si>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</si>
  <si>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</si>
  <si>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</si>
  <si>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</si>
  <si>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</si>
  <si>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</si>
  <si>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</si>
  <si>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</si>
  <si>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</si>
  <si>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</si>
  <si>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</si>
  <si>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</si>
  <si>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</si>
  <si>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</si>
  <si>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</si>
  <si>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</si>
  <si>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</si>
  <si>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</si>
  <si>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</si>
  <si>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</si>
  <si>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</si>
  <si>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</si>
  <si>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</si>
  <si>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</si>
  <si>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</si>
  <si>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</si>
  <si>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</si>
  <si>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</si>
  <si>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</si>
  <si>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</si>
  <si>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</si>
  <si>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</si>
  <si>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</si>
  <si>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</si>
  <si>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</si>
  <si>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</si>
  <si>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</si>
  <si>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</si>
  <si>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</si>
  <si>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</si>
  <si>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</si>
  <si>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</si>
  <si>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</si>
  <si>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</si>
  <si>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</si>
  <si>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</si>
  <si>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</si>
  <si>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</si>
  <si>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</si>
  <si>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</si>
  <si>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</si>
  <si>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</si>
  <si>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</si>
  <si>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</si>
  <si>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</si>
  <si>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</si>
  <si>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</si>
  <si>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</si>
  <si>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</si>
  <si>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</si>
  <si>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</si>
  <si>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</si>
  <si>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</si>
  <si>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</si>
  <si>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</si>
  <si>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</si>
  <si>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</si>
  <si>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</si>
  <si>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</si>
  <si>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</si>
  <si>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</si>
  <si>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</si>
  <si>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</si>
  <si>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</si>
  <si>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</si>
  <si>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</si>
  <si>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</si>
  <si>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</si>
  <si>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</si>
  <si>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</si>
  <si>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</si>
  <si>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</si>
  <si>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</si>
  <si>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</si>
  <si>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</si>
  <si>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</si>
  <si>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</si>
  <si>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</si>
  <si>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</si>
  <si>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</si>
  <si>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</si>
  <si>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</si>
  <si>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</si>
  <si>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</si>
  <si>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</si>
  <si>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</si>
  <si>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</si>
  <si>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</si>
  <si>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</si>
  <si>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</si>
  <si>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</si>
  <si>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</si>
  <si>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</si>
  <si>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</si>
  <si>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</si>
  <si>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</si>
  <si>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</si>
  <si>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</si>
  <si>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</si>
  <si>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</si>
  <si>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</si>
  <si>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</si>
  <si>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</si>
  <si>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</si>
  <si>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</si>
  <si>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</si>
  <si>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</si>
  <si>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</si>
  <si>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</si>
  <si>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</si>
  <si>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</si>
  <si>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</si>
  <si>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</si>
  <si>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</si>
  <si>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</si>
  <si>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</si>
  <si>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</si>
  <si>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</si>
  <si>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</si>
  <si>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</si>
  <si>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</si>
  <si>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</si>
  <si>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</si>
  <si>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</si>
  <si>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</si>
  <si>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</si>
  <si>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</si>
  <si>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</si>
  <si>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</si>
  <si>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</si>
  <si>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</si>
  <si>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</si>
  <si>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</si>
  <si>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</si>
  <si>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</si>
  <si>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</si>
  <si>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</si>
  <si>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</si>
  <si>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</si>
  <si>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</si>
  <si>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</si>
  <si>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</si>
  <si>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</si>
  <si>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</si>
  <si>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</si>
  <si>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</si>
  <si>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</si>
  <si>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</si>
  <si>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</si>
  <si>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</si>
  <si>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</si>
  <si>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</si>
  <si>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</si>
  <si>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</si>
  <si>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</si>
  <si>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</si>
  <si>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</si>
  <si>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</si>
  <si>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</si>
  <si>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</si>
  <si>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</si>
  <si>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</si>
  <si>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</si>
  <si>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</si>
  <si>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</si>
  <si>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</si>
  <si>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</si>
  <si>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</si>
  <si>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</si>
  <si>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</si>
  <si>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</si>
  <si>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</si>
  <si>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</si>
  <si>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</si>
  <si>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</si>
  <si>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</si>
  <si>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</si>
  <si>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</si>
  <si>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</si>
  <si>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</si>
  <si>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</si>
  <si>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</si>
  <si>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</si>
  <si>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</si>
  <si>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</si>
  <si>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</si>
  <si>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</si>
  <si>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</si>
  <si>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</si>
  <si>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</si>
  <si>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</si>
  <si>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</si>
  <si>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</si>
  <si>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</si>
  <si>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</si>
  <si>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</si>
  <si>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</si>
  <si>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</si>
  <si>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</si>
  <si>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</si>
  <si>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</si>
  <si>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</si>
  <si>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</si>
  <si>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</si>
  <si>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</si>
  <si>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</si>
  <si>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</si>
  <si>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</si>
  <si>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</si>
  <si>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</si>
  <si>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</si>
  <si>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</si>
  <si>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</si>
  <si>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</si>
  <si>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</si>
  <si>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</si>
  <si>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</si>
  <si>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</si>
  <si>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</si>
  <si>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</si>
  <si>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</si>
  <si>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</si>
  <si>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</si>
  <si>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</si>
  <si>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</si>
  <si>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</si>
  <si>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</si>
  <si>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</si>
  <si>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</si>
  <si>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</si>
  <si>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</si>
  <si>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</si>
  <si>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</si>
  <si>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</si>
  <si>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</si>
  <si>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</si>
  <si>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</si>
  <si>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</si>
  <si>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</si>
  <si>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</si>
  <si>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</si>
  <si>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</si>
  <si>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</si>
  <si>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</si>
  <si>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</si>
  <si>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</si>
  <si>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</si>
  <si>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</si>
  <si>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</si>
  <si>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</si>
  <si>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</si>
  <si>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</si>
  <si>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</si>
  <si>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</si>
  <si>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</si>
  <si>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</si>
  <si>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</si>
  <si>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</si>
  <si>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</si>
  <si>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</si>
  <si>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</si>
  <si>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</si>
  <si>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</si>
  <si>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</si>
  <si>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</si>
  <si>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</si>
  <si>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</si>
  <si>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</si>
  <si>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</si>
  <si>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</si>
  <si>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</si>
  <si>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</si>
  <si>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</si>
  <si>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</si>
  <si>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</si>
  <si>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</si>
  <si>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</si>
  <si>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</si>
  <si>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</si>
  <si>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</si>
  <si>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</si>
  <si>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</si>
  <si>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</si>
  <si>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</si>
  <si>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</si>
  <si>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</si>
  <si>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</si>
  <si>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</si>
  <si>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</si>
  <si>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</si>
  <si>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</si>
  <si>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</si>
  <si>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</si>
  <si>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</si>
  <si>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</si>
  <si>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</si>
  <si>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</si>
  <si>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</si>
  <si>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</si>
  <si>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</si>
  <si>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</si>
  <si>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</si>
  <si>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</si>
  <si>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</si>
  <si>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</si>
  <si>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</si>
  <si>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</si>
  <si>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</si>
  <si>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</si>
  <si>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</si>
  <si>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</si>
  <si>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</si>
  <si>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</si>
  <si>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</si>
  <si>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</si>
  <si>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</si>
  <si>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</si>
  <si>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</si>
  <si>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</si>
  <si>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</si>
  <si>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</si>
  <si>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</si>
  <si>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</si>
  <si>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</si>
  <si>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</si>
  <si>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</si>
  <si>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</si>
  <si>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</si>
  <si>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</si>
  <si>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</si>
  <si>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</si>
  <si>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</si>
  <si>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</si>
  <si>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</si>
  <si>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</si>
  <si>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</si>
  <si>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</si>
  <si>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</si>
  <si>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</si>
  <si>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</si>
  <si>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</si>
  <si>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</si>
  <si>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</si>
  <si>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</si>
  <si>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</si>
  <si>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</si>
  <si>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</si>
  <si>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</si>
  <si>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</si>
  <si>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</si>
  <si>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</si>
  <si>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</si>
  <si>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</si>
  <si>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</si>
  <si>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</si>
  <si>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</si>
  <si>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</si>
  <si>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</si>
  <si>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</si>
  <si>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</si>
  <si>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</si>
  <si>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</si>
  <si>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</si>
  <si>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</si>
  <si>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</si>
  <si>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</si>
  <si>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</si>
  <si>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</si>
  <si>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</si>
  <si>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</si>
  <si>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</si>
  <si>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</si>
  <si>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</si>
  <si>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</si>
  <si>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</si>
  <si>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</si>
  <si>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</si>
  <si>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</si>
  <si>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</si>
  <si>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</si>
  <si>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</si>
  <si>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</si>
  <si>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</si>
  <si>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</si>
  <si>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</si>
  <si>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</si>
  <si>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</si>
  <si>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</si>
  <si>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</si>
  <si>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</si>
  <si>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</si>
  <si>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</si>
  <si>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</si>
  <si>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</si>
  <si>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</si>
  <si>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</si>
  <si>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</si>
  <si>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</si>
  <si>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</si>
  <si>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</si>
  <si>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</si>
  <si>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</si>
  <si>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</si>
  <si>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</si>
  <si>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</si>
  <si>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</si>
  <si>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</si>
  <si>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</si>
  <si>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</si>
  <si>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</si>
  <si>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</si>
  <si>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</si>
  <si>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</si>
  <si>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</si>
  <si>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</si>
  <si>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</si>
  <si>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</si>
  <si>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</si>
  <si>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</si>
  <si>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</si>
  <si>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</si>
  <si>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</si>
  <si>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</si>
  <si>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</si>
  <si>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</si>
  <si>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</si>
  <si>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</si>
  <si>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</si>
  <si>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</si>
  <si>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</si>
  <si>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</si>
  <si>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</si>
  <si>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</si>
  <si>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</si>
  <si>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</si>
  <si>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</si>
  <si>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</si>
  <si>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</si>
  <si>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</si>
  <si>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</si>
  <si>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</si>
  <si>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</si>
  <si>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</si>
  <si>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</si>
  <si>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</si>
  <si>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</si>
  <si>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</si>
  <si>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</si>
  <si>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</si>
  <si>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</si>
  <si>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</si>
  <si>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</si>
  <si>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</si>
  <si>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</si>
  <si>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</si>
  <si>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</si>
  <si>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</si>
  <si>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</si>
  <si>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</si>
  <si>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</si>
  <si>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</si>
  <si>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</si>
  <si>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</si>
  <si>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</si>
  <si>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</si>
  <si>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</si>
  <si>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</si>
  <si>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</si>
  <si>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</si>
  <si>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</si>
  <si>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</si>
  <si>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</si>
  <si>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</si>
  <si>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</si>
  <si>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</si>
  <si>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</si>
  <si>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</si>
  <si>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</si>
  <si>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</si>
  <si>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</si>
  <si>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</si>
  <si>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</si>
  <si>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</si>
  <si>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</si>
  <si>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</si>
  <si>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</si>
  <si>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</si>
  <si>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</si>
  <si>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</si>
  <si>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</si>
  <si>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</si>
  <si>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</si>
  <si>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</si>
  <si>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</si>
  <si>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</si>
  <si>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</si>
  <si>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</si>
  <si>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</si>
  <si>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</si>
  <si>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</si>
  <si>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</si>
  <si>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</si>
  <si>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</si>
  <si>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</si>
  <si>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</si>
  <si>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</si>
  <si>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</si>
  <si>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</si>
  <si>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</si>
  <si>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</si>
  <si>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</si>
  <si>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</si>
  <si>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</si>
  <si>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</si>
  <si>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</si>
  <si>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</si>
  <si>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</si>
  <si>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</si>
  <si>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</si>
  <si>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</si>
  <si>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</si>
  <si>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</si>
  <si>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</si>
  <si>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</si>
  <si>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</si>
  <si>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</si>
  <si>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</si>
  <si>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</si>
  <si>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</si>
  <si>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</si>
  <si>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</si>
  <si>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</si>
  <si>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</si>
  <si>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</si>
  <si>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</si>
  <si>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</si>
  <si>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</si>
  <si>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</si>
  <si>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</si>
  <si>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</si>
  <si>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</si>
  <si>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</si>
  <si>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</si>
  <si>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</si>
  <si>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</si>
  <si>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</si>
  <si>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</si>
  <si>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</si>
  <si>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</si>
  <si>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</si>
  <si>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</si>
  <si>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</si>
  <si>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</si>
  <si>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</si>
  <si>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</si>
  <si>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</si>
  <si>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</si>
  <si>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</si>
  <si>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</si>
  <si>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</si>
  <si>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</si>
  <si>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</si>
  <si>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</si>
  <si>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</si>
  <si>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</si>
  <si>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</si>
  <si>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</si>
  <si>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</si>
  <si>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</si>
  <si>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</si>
  <si>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</si>
  <si>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</si>
  <si>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</si>
  <si>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</si>
  <si>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</si>
  <si>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</si>
  <si>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</si>
  <si>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</si>
  <si>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</si>
  <si>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</si>
  <si>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</si>
  <si>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</si>
  <si>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</si>
  <si>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</si>
  <si>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</si>
  <si>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</si>
  <si>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</si>
  <si>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</si>
  <si>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</si>
  <si>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</si>
  <si>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</si>
  <si>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</si>
  <si>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</si>
  <si>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</si>
  <si>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</si>
  <si>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</si>
  <si>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</si>
  <si>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</si>
  <si>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</si>
  <si>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</si>
  <si>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</si>
  <si>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</si>
  <si>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</si>
  <si>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</si>
  <si>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</si>
  <si>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</si>
  <si>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</si>
  <si>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</si>
  <si>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</si>
  <si>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</si>
  <si>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</si>
  <si>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</si>
  <si>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</si>
  <si>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</si>
  <si>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</si>
  <si>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</si>
  <si>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</si>
  <si>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</si>
  <si>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</si>
  <si>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</si>
  <si>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</si>
  <si>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</si>
  <si>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</si>
  <si>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</si>
  <si>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</si>
  <si>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</si>
  <si>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</si>
  <si>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</si>
  <si>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</si>
  <si>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</si>
  <si>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</si>
  <si>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</si>
  <si>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</si>
  <si>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</si>
  <si>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</si>
  <si>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</si>
  <si>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</si>
  <si>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</si>
  <si>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</si>
  <si>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</si>
  <si>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</si>
  <si>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</si>
  <si>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</si>
  <si>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</si>
  <si>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</si>
  <si>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</si>
  <si>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</si>
  <si>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</si>
  <si>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</si>
  <si>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</si>
  <si>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</si>
  <si>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</si>
  <si>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</si>
  <si>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</si>
  <si>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</si>
  <si>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</si>
  <si>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</si>
  <si>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</si>
  <si>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</si>
  <si>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</si>
  <si>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</si>
  <si>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</si>
  <si>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</si>
  <si>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</si>
  <si>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</si>
  <si>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</si>
  <si>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</si>
  <si>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</si>
  <si>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</si>
  <si>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</si>
  <si>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</si>
  <si>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</si>
  <si>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</si>
  <si>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</si>
  <si>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</si>
  <si>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</si>
  <si>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</si>
  <si>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</si>
  <si>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</si>
  <si>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</si>
  <si>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</si>
  <si>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</si>
  <si>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</si>
  <si>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</si>
  <si>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</si>
  <si>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</si>
  <si>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</si>
  <si>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</si>
  <si>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</si>
  <si>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</si>
  <si>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</si>
  <si>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</si>
  <si>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</si>
  <si>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</si>
  <si>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</si>
  <si>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</si>
  <si>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</si>
  <si>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</si>
  <si>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</si>
  <si>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</si>
  <si>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</si>
  <si>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</si>
  <si>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</si>
  <si>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</si>
  <si>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</si>
  <si>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</si>
  <si>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</si>
  <si>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</si>
  <si>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</si>
  <si>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</si>
  <si>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</si>
  <si>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</si>
  <si>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</si>
  <si>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</si>
  <si>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</si>
  <si>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</si>
  <si>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</si>
  <si>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</si>
  <si>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</si>
  <si>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</si>
  <si>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</si>
  <si>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</si>
  <si>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</si>
  <si>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</si>
  <si>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</si>
  <si>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</si>
  <si>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</si>
  <si>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</si>
  <si>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</si>
  <si>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</si>
  <si>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</si>
  <si>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</si>
  <si>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</si>
  <si>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</si>
  <si>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</si>
  <si>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</si>
  <si>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</si>
  <si>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</si>
  <si>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</si>
  <si>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</si>
  <si>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</si>
  <si>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</si>
  <si>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</si>
  <si>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</si>
  <si>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</si>
  <si>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</si>
  <si>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</si>
  <si>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</si>
  <si>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</si>
  <si>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</si>
  <si>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</si>
  <si>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</si>
  <si>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</si>
  <si>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</si>
  <si>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</si>
  <si>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</si>
  <si>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</si>
  <si>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</si>
  <si>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</si>
  <si>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</si>
  <si>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</si>
  <si>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</si>
  <si>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</si>
  <si>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</si>
  <si>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</si>
  <si>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</si>
  <si>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</si>
  <si>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</si>
  <si>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</si>
  <si>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</si>
  <si>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</si>
  <si>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</si>
  <si>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</si>
  <si>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</si>
  <si>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</si>
  <si>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</si>
  <si>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</si>
  <si>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</si>
  <si>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</si>
  <si>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</si>
  <si>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</si>
  <si>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</si>
  <si>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</si>
  <si>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</si>
  <si>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</si>
  <si>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</si>
  <si>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</si>
  <si>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</si>
  <si>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</si>
  <si>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</si>
  <si>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</si>
  <si>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</si>
  <si>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</si>
  <si>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</si>
  <si>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</si>
  <si>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</si>
  <si>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</si>
  <si>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</si>
  <si>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</si>
  <si>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</si>
  <si>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</si>
  <si>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</si>
  <si>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</si>
  <si>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</si>
  <si>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</si>
  <si>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</si>
  <si>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</si>
  <si>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</si>
  <si>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</si>
  <si>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</si>
  <si>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</si>
  <si>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</si>
  <si>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</si>
  <si>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</si>
  <si>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</si>
  <si>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</si>
  <si>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</si>
  <si>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</si>
  <si>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</si>
  <si>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</si>
  <si>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</si>
  <si>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</si>
  <si>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</si>
  <si>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</si>
  <si>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</si>
  <si>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</si>
  <si>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</si>
  <si>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</si>
  <si>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</si>
  <si>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</si>
  <si>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</si>
  <si>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</si>
  <si>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</si>
  <si>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</si>
  <si>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</si>
  <si>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</si>
  <si>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</si>
  <si>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</si>
  <si>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</si>
  <si>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</si>
  <si>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</si>
  <si>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</si>
  <si>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</si>
  <si>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</si>
  <si>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</si>
  <si>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</si>
  <si>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</si>
  <si>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</si>
  <si>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</si>
  <si>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</si>
  <si>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</si>
  <si>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</si>
  <si>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</si>
  <si>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</si>
  <si>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</si>
  <si>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</si>
  <si>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</si>
  <si>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</si>
  <si>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</si>
  <si>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</si>
  <si>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</si>
  <si>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</si>
  <si>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</si>
  <si>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</si>
  <si>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</si>
  <si>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</si>
  <si>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</si>
  <si>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</si>
  <si>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</si>
  <si>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</si>
  <si>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</si>
  <si>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</si>
  <si>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</si>
  <si>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</si>
  <si>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</si>
  <si>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</si>
  <si>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</si>
  <si>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</si>
  <si>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</si>
  <si>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</si>
  <si>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</si>
  <si>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</si>
  <si>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</si>
  <si>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</si>
  <si>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</si>
  <si>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</si>
  <si>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</si>
  <si>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</si>
  <si>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</si>
  <si>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</si>
  <si>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</si>
  <si>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</si>
  <si>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</si>
  <si>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</si>
  <si>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</si>
  <si>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</si>
  <si>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</si>
  <si>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</si>
  <si>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</si>
  <si>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</si>
  <si>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</si>
  <si>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</si>
  <si>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</si>
  <si>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</si>
  <si>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</si>
  <si>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</si>
  <si>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</si>
  <si>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</si>
  <si>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</si>
  <si>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</si>
  <si>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</si>
  <si>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</si>
  <si>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</si>
  <si>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</si>
  <si>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</si>
  <si>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</si>
  <si>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</si>
  <si>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</si>
  <si>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</si>
  <si>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</si>
  <si>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</si>
  <si>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</si>
  <si>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</si>
  <si>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</si>
  <si>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</si>
  <si>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</si>
  <si>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</si>
  <si>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</si>
  <si>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</si>
  <si>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</si>
  <si>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</si>
  <si>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</si>
  <si>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</si>
  <si>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</si>
  <si>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</si>
  <si>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</si>
  <si>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</si>
  <si>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</si>
  <si>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</si>
  <si>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</si>
  <si>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</si>
  <si>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</si>
  <si>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</si>
  <si>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</si>
  <si>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</si>
  <si>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</si>
  <si>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</si>
  <si>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</si>
  <si>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</si>
  <si>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</si>
  <si>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</si>
  <si>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</si>
  <si>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</si>
  <si>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</si>
  <si>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</si>
  <si>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</si>
  <si>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</si>
  <si>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</si>
  <si>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</si>
  <si>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</si>
  <si>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</si>
  <si>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</si>
  <si>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</si>
  <si>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</si>
  <si>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</si>
  <si>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</si>
  <si>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</si>
  <si>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</si>
  <si>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</si>
  <si>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</si>
  <si>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</si>
  <si>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</si>
  <si>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</si>
  <si>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</si>
  <si>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</si>
  <si>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</si>
  <si>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</si>
  <si>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</si>
  <si>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</si>
  <si>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</si>
  <si>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</si>
  <si>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</si>
  <si>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</si>
  <si>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</si>
  <si>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</si>
  <si>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</si>
  <si>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</si>
  <si>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</si>
  <si>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</si>
  <si>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</si>
  <si>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</si>
  <si>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</si>
  <si>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</si>
  <si>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</si>
  <si>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</si>
  <si>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</si>
  <si>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</si>
  <si>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</si>
  <si>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</si>
  <si>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</si>
  <si>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</si>
  <si>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</si>
  <si>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</si>
  <si>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</si>
  <si>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</si>
  <si>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</si>
  <si>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</si>
  <si>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</si>
  <si>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</si>
  <si>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</si>
  <si>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</si>
  <si>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</si>
  <si>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</si>
  <si>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</si>
  <si>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</si>
  <si>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</si>
  <si>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</si>
  <si>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</si>
  <si>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</si>
  <si>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</si>
  <si>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</si>
  <si>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</si>
  <si>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</si>
  <si>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</si>
  <si>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</si>
  <si>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</si>
  <si>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</si>
  <si>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</si>
  <si>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</si>
  <si>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</si>
  <si>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</si>
  <si>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</si>
  <si>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</si>
  <si>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</si>
  <si>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</si>
  <si>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</si>
  <si>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</si>
  <si>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</si>
  <si>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</si>
  <si>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</si>
  <si>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</si>
  <si>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</si>
  <si>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</si>
  <si>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</si>
  <si>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</si>
  <si>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</si>
  <si>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</si>
  <si>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</si>
  <si>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</si>
  <si>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</si>
  <si>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</si>
  <si>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</si>
  <si>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</si>
  <si>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</si>
  <si>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</si>
  <si>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</si>
  <si>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</si>
  <si>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</si>
  <si>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</si>
  <si>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</si>
  <si>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</si>
  <si>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</si>
  <si>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</si>
  <si>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</si>
  <si>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</si>
  <si>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</si>
  <si>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</si>
  <si>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</si>
  <si>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</si>
  <si>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</si>
  <si>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</si>
  <si>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</si>
  <si>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</si>
  <si>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</si>
  <si>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</si>
  <si>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</si>
  <si>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</si>
  <si>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</si>
  <si>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</si>
  <si>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</si>
  <si>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</si>
  <si>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</si>
  <si>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</si>
  <si>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</si>
  <si>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</si>
  <si>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</si>
  <si>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</si>
  <si>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</si>
  <si>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</si>
  <si>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</si>
  <si>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</si>
  <si>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</si>
  <si>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</si>
  <si>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</si>
  <si>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</si>
  <si>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</si>
  <si>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</si>
  <si>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</si>
  <si>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</si>
  <si>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</si>
  <si>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</si>
  <si>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</si>
  <si>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</si>
  <si>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</si>
  <si>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</si>
  <si>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</si>
  <si>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</si>
  <si>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</si>
  <si>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</si>
  <si>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</si>
  <si>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</si>
  <si>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</si>
  <si>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</si>
  <si>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</si>
  <si>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</si>
  <si>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</si>
  <si>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</si>
  <si>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</si>
  <si>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</si>
  <si>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</si>
  <si>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</si>
  <si>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</si>
  <si>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</si>
  <si>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</si>
  <si>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</si>
  <si>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</si>
  <si>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</si>
  <si>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</si>
  <si>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</si>
  <si>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</si>
  <si>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</si>
  <si>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</si>
  <si>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</si>
  <si>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</si>
  <si>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</si>
  <si>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</si>
  <si>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</si>
  <si>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</si>
  <si>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</si>
  <si>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</si>
  <si>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</si>
  <si>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</si>
  <si>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</si>
  <si>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</si>
  <si>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</si>
  <si>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</si>
  <si>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</si>
  <si>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</si>
  <si>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</si>
  <si>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</si>
  <si>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</si>
  <si>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</si>
  <si>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</si>
  <si>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</si>
  <si>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</si>
  <si>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</si>
  <si>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</si>
  <si>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</si>
  <si>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</si>
  <si>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</si>
  <si>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</si>
  <si>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</si>
  <si>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</si>
  <si>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</si>
  <si>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</si>
  <si>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</si>
  <si>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</si>
  <si>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</si>
  <si>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</si>
  <si>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</si>
  <si>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</si>
  <si>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</si>
  <si>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</si>
  <si>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</si>
  <si>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</si>
  <si>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</si>
  <si>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</si>
  <si>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</si>
  <si>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</si>
  <si>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</si>
  <si>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</si>
  <si>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</si>
  <si>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</si>
  <si>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</si>
  <si>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</si>
  <si>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</si>
  <si>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</si>
  <si>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</si>
  <si>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</si>
  <si>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</si>
  <si>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</si>
  <si>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</si>
  <si>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</si>
  <si>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</si>
  <si>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</si>
  <si>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</si>
  <si>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</si>
  <si>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</si>
  <si>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</si>
  <si>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</si>
  <si>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</si>
  <si>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</si>
  <si>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</si>
  <si>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</si>
  <si>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</si>
  <si>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</si>
  <si>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</si>
  <si>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</si>
  <si>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</si>
  <si>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</si>
  <si>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</si>
  <si>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</si>
  <si>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</si>
  <si>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</si>
  <si>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</si>
  <si>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</si>
  <si>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</si>
  <si>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</si>
  <si>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</si>
  <si>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</si>
  <si>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</si>
  <si>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</si>
  <si>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</si>
  <si>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</si>
  <si>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</si>
  <si>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</si>
  <si>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</si>
  <si>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</si>
  <si>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</si>
  <si>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</si>
  <si>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</si>
  <si>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</si>
  <si>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</si>
  <si>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</si>
  <si>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</si>
  <si>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</si>
  <si>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</si>
  <si>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</si>
  <si>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</si>
  <si>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</si>
  <si>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</si>
  <si>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</si>
  <si>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</si>
  <si>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</si>
  <si>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</si>
  <si>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</si>
  <si>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</si>
  <si>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</si>
  <si>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</si>
  <si>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</si>
  <si>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</si>
  <si>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</si>
  <si>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</si>
  <si>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</si>
  <si>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</si>
  <si>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</si>
  <si>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</si>
  <si>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</si>
  <si>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</si>
  <si>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</si>
  <si>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</si>
  <si>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</si>
  <si>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</si>
  <si>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</si>
  <si>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</si>
  <si>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</si>
  <si>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</si>
  <si>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</si>
  <si>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</si>
  <si>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</si>
  <si>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</si>
  <si>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</si>
  <si>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</si>
  <si>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</si>
  <si>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</si>
  <si>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</si>
  <si>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</si>
  <si>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</si>
  <si>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</si>
  <si>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</si>
  <si>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</si>
  <si>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</si>
  <si>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</si>
  <si>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</si>
  <si>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</si>
  <si>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</si>
  <si>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</si>
  <si>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</si>
  <si>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</si>
  <si>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</si>
  <si>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</si>
  <si>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</si>
  <si>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</si>
  <si>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</si>
  <si>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</si>
  <si>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</si>
  <si>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</si>
  <si>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</si>
  <si>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</si>
  <si>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</si>
  <si>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</si>
  <si>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</si>
  <si>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</si>
  <si>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</si>
  <si>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</si>
  <si>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</si>
  <si>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</si>
  <si>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</si>
  <si>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</si>
  <si>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</si>
  <si>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</si>
  <si>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</si>
  <si>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</si>
  <si>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</si>
  <si>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</si>
  <si>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</si>
  <si>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</si>
  <si>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</si>
  <si>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</si>
  <si>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</si>
  <si>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</si>
  <si>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</si>
  <si>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</si>
  <si>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</si>
  <si>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</si>
  <si>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</si>
  <si>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</si>
  <si>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</si>
  <si>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</si>
  <si>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</si>
  <si>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</si>
  <si>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</si>
  <si>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</si>
  <si>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</si>
  <si>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</si>
  <si>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</si>
  <si>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</si>
  <si>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</si>
  <si>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</si>
  <si>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</si>
  <si>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</si>
  <si>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</si>
  <si>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</si>
  <si>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</si>
  <si>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</si>
  <si>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</si>
  <si>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</si>
  <si>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</si>
  <si>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</si>
  <si>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</si>
  <si>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</si>
  <si>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</si>
  <si>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</si>
  <si>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</si>
  <si>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</si>
  <si>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</si>
  <si>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</si>
  <si>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</si>
  <si>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</si>
  <si>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</si>
  <si>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</si>
  <si>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</si>
  <si>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</si>
  <si>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</si>
  <si>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</si>
  <si>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</si>
  <si>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</si>
  <si>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</si>
  <si>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</si>
  <si>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</si>
  <si>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</si>
  <si>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</si>
  <si>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</si>
  <si>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</si>
  <si>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</si>
  <si>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</si>
  <si>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</si>
  <si>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</si>
  <si>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</si>
  <si>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</si>
  <si>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</si>
  <si>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</si>
  <si>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</si>
  <si>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</si>
  <si>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</si>
  <si>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</si>
  <si>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</si>
  <si>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</si>
  <si>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</si>
  <si>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</si>
  <si>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</si>
  <si>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</si>
  <si>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</si>
  <si>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</si>
  <si>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</si>
  <si>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</si>
  <si>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</si>
  <si>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</si>
  <si>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</si>
  <si>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</si>
  <si>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</si>
  <si>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</si>
  <si>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</si>
  <si>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</si>
  <si>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</si>
  <si>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</si>
  <si>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</si>
  <si>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</si>
  <si>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</si>
  <si>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</si>
  <si>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</si>
  <si>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</si>
  <si>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</si>
  <si>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</si>
  <si>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</si>
  <si>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</si>
  <si>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</si>
  <si>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</si>
  <si>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</si>
  <si>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</si>
  <si>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</si>
  <si>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</si>
  <si>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</si>
  <si>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</si>
  <si>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</si>
  <si>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</si>
  <si>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</si>
  <si>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</si>
  <si>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</si>
  <si>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</si>
  <si>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</si>
  <si>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</si>
  <si>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</si>
  <si>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</si>
  <si>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</si>
  <si>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</si>
  <si>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</si>
  <si>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</si>
  <si>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</si>
  <si>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</si>
  <si>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</si>
  <si>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</si>
  <si>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</si>
  <si>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</si>
  <si>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</si>
  <si>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</si>
  <si>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</si>
  <si>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</si>
  <si>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</si>
  <si>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</si>
  <si>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</si>
  <si>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</si>
  <si>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</si>
  <si>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</si>
  <si>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</si>
  <si>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</si>
  <si>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</si>
  <si>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</si>
  <si>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</si>
  <si>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</si>
  <si>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</si>
  <si>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</si>
  <si>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</si>
  <si>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</si>
  <si>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</si>
  <si>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</si>
  <si>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</si>
  <si>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</si>
  <si>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</si>
  <si>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</si>
  <si>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</si>
  <si>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</si>
  <si>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</si>
  <si>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</si>
  <si>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</si>
  <si>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</si>
  <si>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</si>
  <si>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</si>
  <si>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</si>
  <si>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</si>
  <si>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</si>
  <si>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</si>
  <si>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</si>
  <si>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</si>
  <si>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</si>
  <si>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</si>
  <si>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</si>
  <si>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</si>
  <si>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</si>
  <si>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</si>
  <si>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</si>
  <si>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</si>
  <si>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</si>
  <si>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</si>
  <si>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</si>
  <si>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</si>
  <si>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</si>
  <si>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</si>
  <si>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</si>
  <si>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</si>
  <si>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</si>
  <si>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</si>
  <si>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</si>
  <si>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</si>
  <si>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</si>
  <si>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</si>
  <si>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</si>
  <si>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</si>
  <si>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</si>
  <si>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</si>
  <si>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</si>
  <si>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</si>
  <si>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</si>
  <si>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</si>
  <si>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</si>
  <si>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</si>
  <si>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</si>
  <si>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</si>
  <si>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</si>
  <si>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</si>
  <si>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</si>
  <si>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</si>
  <si>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</si>
  <si>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</si>
  <si>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</si>
  <si>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</si>
  <si>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</si>
  <si>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</si>
  <si>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</si>
  <si>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</si>
  <si>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</si>
  <si>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</si>
  <si>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</si>
  <si>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</si>
  <si>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</si>
  <si>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</si>
  <si>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</si>
  <si>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</si>
  <si>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</si>
  <si>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</si>
  <si>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</si>
  <si>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</si>
  <si>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</si>
  <si>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</si>
  <si>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</si>
  <si>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</si>
  <si>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</si>
  <si>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</si>
  <si>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</si>
  <si>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</si>
  <si>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</si>
  <si>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</si>
  <si>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</si>
  <si>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</si>
  <si>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</si>
  <si>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</si>
  <si>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</si>
  <si>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</si>
  <si>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</si>
  <si>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</si>
  <si>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</si>
  <si>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</si>
  <si>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</si>
  <si>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</si>
  <si>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</si>
  <si>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</si>
  <si>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</si>
  <si>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</si>
  <si>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</si>
  <si>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</si>
  <si>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</si>
  <si>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</si>
  <si>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</si>
  <si>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</si>
  <si>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</si>
  <si>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</si>
  <si>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</si>
  <si>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</si>
  <si>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</si>
  <si>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</si>
  <si>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</si>
  <si>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</si>
  <si>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</si>
  <si>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</si>
  <si>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</si>
  <si>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</si>
  <si>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</si>
  <si>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</si>
  <si>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</si>
  <si>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</si>
  <si>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</si>
  <si>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</si>
  <si>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</si>
  <si>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</si>
  <si>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</si>
  <si>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</si>
  <si>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</si>
  <si>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</si>
  <si>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</si>
  <si>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</si>
  <si>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</si>
  <si>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</si>
  <si>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</si>
  <si>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</si>
  <si>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</si>
  <si>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</si>
  <si>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</si>
  <si>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</si>
  <si>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</si>
  <si>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</si>
  <si>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</si>
  <si>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</si>
  <si>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</si>
  <si>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</si>
  <si>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</si>
  <si>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</si>
  <si>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</si>
  <si>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</si>
  <si>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</si>
  <si>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</si>
  <si>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</si>
  <si>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</si>
  <si>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</si>
  <si>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</si>
  <si>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</si>
  <si>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</si>
  <si>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</si>
  <si>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</si>
  <si>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</si>
  <si>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</si>
  <si>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</si>
  <si>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</si>
  <si>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</si>
  <si>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</si>
  <si>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</si>
  <si>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</si>
  <si>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</si>
  <si>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</si>
  <si>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</si>
  <si>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</si>
  <si>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</si>
  <si>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</si>
  <si>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</si>
  <si>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</si>
  <si>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</si>
  <si>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</si>
  <si>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</si>
  <si>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</si>
  <si>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</si>
  <si>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</si>
  <si>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</si>
  <si>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</si>
  <si>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</si>
  <si>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</si>
  <si>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</si>
  <si>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</si>
  <si>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</si>
  <si>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</si>
  <si>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</si>
  <si>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</si>
  <si>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</si>
  <si>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</si>
  <si>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</si>
  <si>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</si>
  <si>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</si>
  <si>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</si>
  <si>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</si>
  <si>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</si>
  <si>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</si>
  <si>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</si>
  <si>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</si>
  <si>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</si>
  <si>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</si>
  <si>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</si>
  <si>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</si>
  <si>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</si>
  <si>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</si>
  <si>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</si>
  <si>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</si>
  <si>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</si>
  <si>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</si>
  <si>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</si>
  <si>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</si>
  <si>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</si>
  <si>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</si>
  <si>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</si>
  <si>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</si>
  <si>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</si>
  <si>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</si>
  <si>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</si>
  <si>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</si>
  <si>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</si>
  <si>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</si>
  <si>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</si>
  <si>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</si>
  <si>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</si>
  <si>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</si>
  <si>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</si>
  <si>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</si>
  <si>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</si>
  <si>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</si>
  <si>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</si>
  <si>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</si>
  <si>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</si>
  <si>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</si>
  <si>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</si>
  <si>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</si>
  <si>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</si>
  <si>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</si>
  <si>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</si>
  <si>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</si>
  <si>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</si>
  <si>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</si>
  <si>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</si>
  <si>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</si>
  <si>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</si>
  <si>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</si>
  <si>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</si>
  <si>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</si>
  <si>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</si>
  <si>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</si>
  <si>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</si>
  <si>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</si>
  <si>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</si>
  <si>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</si>
  <si>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</si>
  <si>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</si>
  <si>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</si>
  <si>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</si>
  <si>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</si>
  <si>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</si>
  <si>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</si>
  <si>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</si>
  <si>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</si>
  <si>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</si>
  <si>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</si>
  <si>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</si>
  <si>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</si>
  <si>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</si>
  <si>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</si>
  <si>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</si>
  <si>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</si>
  <si>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</si>
  <si>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</si>
  <si>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</si>
  <si>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</si>
  <si>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</si>
  <si>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</si>
  <si>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</si>
  <si>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</si>
  <si>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</si>
  <si>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</si>
  <si>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</si>
  <si>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</si>
  <si>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</si>
  <si>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</si>
  <si>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</si>
  <si>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</si>
  <si>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</si>
  <si>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</si>
  <si>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</si>
  <si>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</si>
  <si>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</si>
  <si>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</si>
  <si>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</si>
  <si>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</si>
  <si>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</si>
  <si>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</si>
  <si>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</si>
  <si>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</si>
  <si>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</si>
  <si>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</si>
  <si>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</si>
  <si>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</si>
  <si>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</si>
  <si>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</si>
  <si>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</si>
  <si>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</si>
  <si>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</si>
  <si>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</si>
  <si>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</si>
  <si>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</si>
  <si>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</si>
  <si>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</si>
  <si>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</si>
  <si>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</si>
  <si>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</si>
  <si>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</si>
  <si>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</si>
  <si>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</si>
  <si>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</si>
  <si>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</si>
  <si>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</si>
  <si>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</si>
  <si>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</si>
  <si>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</si>
  <si>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</si>
  <si>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</si>
  <si>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</si>
  <si>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</si>
  <si>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</si>
  <si>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</si>
  <si>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</si>
  <si>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</si>
  <si>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</si>
  <si>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</si>
  <si>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</si>
  <si>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</si>
  <si>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</si>
  <si>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</si>
  <si>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</si>
  <si>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</si>
  <si>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</si>
  <si>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</si>
  <si>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</si>
  <si>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</si>
  <si>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</si>
  <si>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</si>
  <si>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</si>
  <si>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</si>
  <si>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</si>
  <si>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</si>
  <si>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</si>
  <si>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</si>
  <si>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</si>
  <si>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</si>
  <si>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</si>
  <si>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</si>
  <si>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</si>
  <si>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</si>
  <si>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</si>
  <si>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</si>
  <si>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</si>
  <si>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</si>
  <si>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</si>
  <si>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</si>
  <si>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</si>
  <si>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</si>
  <si>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</si>
  <si>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</si>
  <si>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</si>
  <si>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</si>
  <si>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</si>
  <si>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</si>
  <si>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</si>
  <si>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</si>
  <si>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</si>
  <si>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</si>
  <si>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</si>
  <si>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</si>
  <si>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</si>
  <si>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</si>
  <si>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</si>
  <si>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</si>
  <si>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</si>
  <si>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</si>
  <si>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</si>
  <si>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</si>
  <si>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</si>
  <si>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</si>
  <si>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</si>
  <si>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</si>
  <si>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</si>
  <si>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</si>
  <si>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</si>
  <si>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</si>
  <si>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</si>
  <si>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</si>
  <si>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</si>
  <si>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</si>
  <si>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</si>
  <si>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</si>
  <si>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</si>
  <si>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</si>
  <si>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</si>
  <si>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</si>
  <si>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</si>
  <si>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</si>
  <si>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</si>
  <si>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</si>
  <si>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</si>
  <si>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</si>
  <si>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</si>
  <si>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</si>
  <si>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</si>
  <si>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</si>
  <si>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</si>
  <si>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</si>
  <si>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</si>
  <si>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</si>
  <si>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</si>
  <si>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</si>
  <si>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</si>
  <si>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</si>
  <si>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</si>
  <si>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</si>
  <si>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</si>
  <si>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</si>
  <si>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</si>
  <si>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</si>
  <si>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</si>
  <si>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</si>
  <si>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</si>
  <si>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</si>
  <si>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</si>
  <si>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</si>
  <si>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</si>
  <si>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</si>
  <si>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</si>
  <si>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</si>
  <si>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</si>
  <si>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</si>
  <si>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</si>
  <si>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</si>
  <si>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</si>
  <si>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</si>
  <si>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</si>
  <si>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</si>
  <si>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</si>
  <si>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</si>
  <si>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</si>
  <si>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</si>
  <si>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</si>
  <si>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</si>
  <si>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</si>
  <si>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</si>
  <si>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</si>
  <si>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</si>
  <si>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</si>
  <si>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</si>
  <si>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</si>
  <si>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</si>
  <si>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</si>
  <si>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</si>
  <si>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</si>
  <si>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</si>
  <si>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</si>
  <si>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</si>
  <si>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</si>
  <si>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</si>
  <si>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</si>
  <si>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</si>
  <si>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</si>
  <si>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</si>
  <si>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</si>
  <si>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</si>
  <si>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</si>
  <si>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</si>
  <si>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</si>
  <si>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</si>
  <si>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</si>
  <si>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</si>
  <si>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</si>
  <si>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</si>
  <si>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</si>
  <si>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</si>
  <si>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</si>
  <si>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</si>
  <si>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</si>
  <si>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</si>
  <si>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</si>
  <si>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</si>
  <si>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</si>
  <si>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</si>
  <si>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</si>
  <si>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</si>
  <si>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</si>
  <si>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</si>
  <si>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</si>
  <si>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</si>
  <si>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</si>
  <si>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</si>
  <si>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</si>
  <si>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</si>
  <si>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</si>
  <si>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</si>
  <si>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</si>
  <si>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</si>
  <si>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</si>
  <si>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</si>
  <si>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</si>
  <si>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</si>
  <si>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</si>
  <si>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</si>
  <si>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</si>
  <si>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</si>
  <si>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</si>
  <si>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</si>
  <si>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</si>
  <si>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</si>
  <si>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</si>
  <si>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</si>
  <si>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</si>
  <si>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</si>
  <si>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</si>
  <si>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</si>
  <si>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</si>
  <si>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</si>
  <si>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</si>
  <si>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</si>
  <si>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</si>
  <si>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</si>
  <si>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</si>
  <si>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</si>
  <si>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</si>
  <si>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</si>
  <si>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</si>
  <si>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</si>
  <si>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</si>
  <si>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</si>
  <si>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</si>
  <si>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</si>
  <si>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</si>
  <si>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</si>
  <si>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</si>
  <si>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</si>
  <si>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</si>
  <si>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</si>
  <si>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</si>
  <si>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</si>
  <si>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</si>
  <si>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</si>
  <si>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</si>
  <si>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</si>
  <si>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</si>
  <si>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</si>
  <si>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</si>
  <si>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</si>
  <si>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</si>
  <si>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</si>
  <si>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</si>
  <si>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</si>
  <si>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</si>
  <si>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</si>
  <si>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</si>
  <si>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</si>
  <si>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</si>
  <si>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</si>
  <si>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</si>
  <si>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</si>
  <si>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</si>
  <si>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</si>
  <si>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</si>
  <si>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</si>
  <si>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</si>
  <si>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</si>
  <si>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</si>
  <si>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</si>
  <si>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</si>
  <si>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</si>
  <si>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</si>
  <si>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</si>
  <si>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</si>
  <si>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</si>
  <si>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</si>
  <si>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</si>
  <si>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</si>
  <si>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</si>
  <si>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</si>
  <si>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</si>
  <si>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</si>
  <si>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</si>
  <si>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</si>
  <si>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</si>
  <si>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</si>
  <si>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</si>
  <si>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</si>
  <si>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</si>
  <si>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</si>
  <si>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</si>
  <si>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</si>
  <si>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</si>
  <si>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</si>
  <si>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</si>
  <si>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</si>
  <si>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</si>
  <si>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</si>
  <si>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</si>
  <si>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</si>
  <si>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</si>
  <si>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</si>
  <si>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</si>
  <si>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</si>
  <si>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</si>
  <si>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</si>
  <si>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</si>
  <si>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</si>
  <si>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</si>
  <si>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</si>
  <si>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</si>
  <si>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</si>
  <si>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</si>
  <si>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</si>
  <si>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</si>
  <si>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</si>
  <si>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</si>
  <si>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</si>
  <si>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</si>
  <si>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</si>
  <si>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</si>
  <si>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</si>
  <si>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</si>
  <si>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</si>
  <si>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</si>
  <si>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</si>
  <si>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</si>
  <si>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</si>
  <si>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</si>
  <si>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</si>
  <si>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</si>
  <si>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</si>
  <si>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</si>
  <si>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</si>
  <si>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</si>
  <si>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</si>
  <si>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</si>
  <si>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</si>
  <si>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</si>
  <si>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</si>
  <si>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</si>
  <si>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</si>
  <si>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</si>
  <si>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</si>
  <si>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</si>
  <si>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</si>
  <si>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</si>
  <si>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</si>
  <si>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</si>
  <si>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</si>
  <si>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</si>
  <si>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</si>
  <si>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</si>
  <si>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</si>
  <si>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</si>
  <si>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</si>
  <si>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</si>
  <si>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</si>
  <si>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</si>
  <si>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</si>
  <si>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</si>
  <si>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</si>
  <si>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</si>
  <si>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</si>
  <si>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</si>
  <si>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</si>
  <si>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</si>
  <si>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</si>
  <si>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</si>
  <si>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</si>
  <si>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</si>
  <si>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</si>
  <si>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</si>
  <si>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</si>
  <si>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</si>
  <si>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</si>
  <si>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</si>
  <si>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</si>
  <si>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</si>
  <si>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</si>
  <si>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</si>
  <si>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</si>
  <si>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</si>
  <si>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</si>
  <si>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</si>
  <si>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</si>
  <si>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</si>
  <si>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</si>
  <si>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</si>
  <si>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</si>
  <si>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</si>
  <si>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</si>
  <si>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</si>
  <si>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</si>
  <si>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</si>
  <si>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</si>
  <si>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</si>
  <si>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</si>
  <si>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</si>
  <si>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</si>
  <si>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</si>
  <si>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</si>
  <si>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</si>
  <si>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</si>
  <si>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</si>
  <si>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</si>
  <si>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</si>
  <si>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</si>
  <si>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</si>
  <si>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</si>
  <si>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</si>
  <si>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</si>
  <si>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</si>
  <si>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</si>
  <si>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</si>
  <si>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</si>
  <si>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</si>
  <si>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</si>
  <si>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</si>
  <si>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</si>
  <si>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</si>
  <si>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</si>
  <si>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</si>
  <si>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</si>
  <si>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</si>
  <si>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</si>
  <si>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</si>
  <si>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</si>
  <si>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</si>
  <si>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</si>
  <si>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</si>
  <si>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</si>
  <si>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</si>
  <si>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</si>
  <si>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</si>
  <si>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</si>
  <si>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</si>
  <si>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</si>
  <si>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</si>
  <si>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</si>
  <si>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</si>
  <si>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</si>
  <si>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</si>
  <si>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</si>
  <si>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</si>
  <si>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</si>
  <si>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</si>
  <si>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</si>
  <si>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</si>
  <si>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</si>
  <si>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</si>
  <si>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</si>
  <si>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</si>
  <si>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</si>
  <si>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</si>
  <si>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</si>
  <si>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</si>
  <si>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</si>
  <si>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</si>
  <si>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</si>
  <si>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</si>
  <si>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</si>
  <si>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</si>
  <si>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</si>
  <si>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</si>
  <si>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</si>
  <si>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</si>
  <si>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</si>
  <si>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</si>
  <si>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</si>
  <si>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</si>
  <si>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</si>
  <si>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</si>
  <si>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</si>
  <si>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</si>
  <si>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</si>
  <si>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</si>
  <si>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</si>
  <si>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</si>
  <si>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</si>
  <si>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</si>
  <si>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</si>
  <si>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</si>
  <si>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</si>
  <si>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</si>
  <si>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</si>
  <si>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</si>
  <si>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</si>
  <si>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</si>
  <si>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</si>
  <si>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</si>
  <si>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</si>
  <si>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</si>
  <si>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</si>
  <si>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</si>
  <si>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</si>
  <si>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</si>
  <si>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</si>
  <si>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</si>
  <si>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</si>
  <si>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</si>
  <si>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</si>
  <si>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</si>
  <si>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</si>
  <si>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</si>
  <si>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</si>
  <si>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</si>
  <si>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</si>
  <si>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</si>
  <si>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</si>
  <si>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</si>
  <si>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</si>
  <si>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</si>
  <si>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</si>
  <si>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</si>
  <si>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</si>
  <si>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</si>
  <si>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</si>
  <si>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</si>
  <si>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</si>
  <si>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</si>
  <si>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</si>
  <si>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</si>
  <si>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</si>
  <si>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</si>
  <si>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</si>
  <si>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</si>
  <si>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</si>
  <si>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</si>
  <si>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</si>
  <si>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</si>
  <si>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</si>
  <si>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</si>
  <si>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</si>
  <si>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</si>
  <si>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</si>
  <si>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</si>
  <si>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</si>
  <si>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</si>
  <si>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</si>
  <si>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</si>
  <si>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</si>
  <si>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</si>
  <si>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</si>
  <si>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</si>
  <si>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</si>
  <si>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</si>
  <si>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</si>
  <si>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</si>
  <si>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</si>
  <si>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</si>
  <si>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</si>
  <si>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</si>
  <si>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</si>
  <si>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</si>
  <si>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</si>
  <si>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</si>
  <si>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</si>
  <si>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</si>
  <si>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</si>
  <si>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</si>
  <si>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</si>
  <si>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</si>
  <si>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</si>
  <si>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</si>
  <si>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</si>
  <si>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</si>
  <si>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</si>
  <si>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</si>
  <si>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</si>
  <si>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</si>
  <si>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</si>
  <si>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</si>
  <si>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</si>
  <si>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</si>
  <si>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</si>
  <si>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</si>
  <si>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</si>
  <si>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</si>
  <si>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</si>
  <si>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</si>
  <si>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</si>
  <si>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</si>
  <si>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</si>
  <si>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</si>
  <si>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</si>
  <si>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</si>
  <si>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</si>
  <si>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</si>
  <si>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</si>
  <si>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</si>
  <si>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</si>
  <si>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</si>
  <si>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</si>
  <si>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</si>
  <si>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</si>
  <si>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</si>
  <si>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</si>
  <si>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</si>
  <si>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</si>
  <si>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</si>
  <si>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</si>
  <si>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</si>
  <si>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</si>
  <si>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</si>
  <si>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</si>
  <si>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</si>
  <si>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</si>
  <si>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</si>
  <si>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</si>
  <si>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</si>
  <si>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</si>
  <si>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</si>
  <si>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</si>
  <si>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</si>
  <si>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</si>
  <si>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</si>
  <si>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</si>
  <si>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</si>
  <si>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</si>
  <si>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</si>
  <si>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</si>
  <si>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</si>
  <si>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</si>
  <si>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</si>
  <si>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</si>
  <si>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</si>
  <si>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</si>
  <si>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</si>
  <si>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</si>
  <si>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</si>
  <si>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</si>
  <si>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</si>
  <si>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</si>
  <si>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</si>
  <si>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</si>
  <si>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</si>
  <si>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</si>
  <si>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</si>
  <si>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</si>
  <si>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</si>
  <si>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</si>
  <si>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</si>
  <si>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</si>
  <si>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</si>
  <si>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</si>
  <si>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</si>
  <si>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</si>
  <si>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</si>
  <si>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</si>
  <si>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</si>
  <si>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</si>
  <si>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</si>
  <si>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</si>
  <si>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</si>
  <si>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</si>
  <si>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</si>
  <si>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</si>
  <si>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</si>
  <si>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</si>
  <si>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</si>
  <si>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</si>
  <si>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</si>
  <si>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</si>
  <si>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</si>
  <si>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</si>
  <si>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</si>
  <si>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</si>
  <si>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</si>
  <si>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</si>
  <si>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</si>
  <si>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</si>
  <si>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</si>
  <si>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</si>
  <si>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</si>
  <si>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</si>
  <si>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</si>
  <si>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</si>
  <si>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</si>
  <si>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</si>
  <si>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</si>
  <si>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</si>
  <si>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</si>
  <si>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</si>
  <si>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</si>
  <si>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</si>
  <si>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</si>
  <si>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</si>
  <si>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</si>
  <si>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</si>
  <si>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</si>
  <si>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</si>
  <si>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</si>
  <si>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</si>
  <si>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</si>
  <si>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</si>
  <si>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</si>
  <si>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</si>
  <si>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</si>
  <si>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</si>
  <si>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</si>
  <si>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</si>
  <si>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</si>
  <si>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</si>
  <si>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</si>
  <si>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</si>
  <si>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</si>
  <si>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</si>
  <si>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</si>
  <si>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</si>
  <si>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</si>
  <si>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</si>
  <si>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</si>
  <si>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</si>
  <si>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</si>
  <si>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</si>
  <si>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</si>
  <si>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</si>
  <si>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</si>
  <si>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</si>
  <si>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</si>
  <si>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</si>
  <si>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</si>
  <si>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</si>
  <si>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</si>
  <si>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</si>
  <si>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</si>
  <si>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</si>
  <si>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</si>
  <si>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</si>
  <si>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</si>
  <si>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</si>
  <si>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</si>
  <si>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</si>
  <si>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</si>
  <si>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</si>
  <si>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</si>
  <si>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</si>
  <si>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</si>
  <si>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</si>
  <si>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</si>
  <si>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</si>
  <si>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</si>
  <si>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</si>
  <si>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</si>
  <si>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</si>
  <si>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</si>
  <si>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</si>
  <si>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</si>
  <si>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</si>
  <si>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</si>
  <si>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</si>
  <si>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</si>
  <si>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</si>
  <si>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</si>
  <si>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</si>
  <si>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</si>
  <si>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</si>
  <si>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</si>
  <si>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</si>
  <si>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</si>
  <si>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</si>
  <si>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</si>
  <si>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</si>
  <si>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</si>
  <si>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</si>
  <si>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</si>
  <si>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</si>
  <si>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</si>
  <si>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</si>
  <si>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</si>
  <si>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</si>
  <si>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</si>
  <si>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</si>
  <si>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</si>
  <si>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</si>
  <si>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</si>
  <si>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</si>
  <si>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</si>
  <si>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</si>
  <si>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</si>
  <si>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</si>
  <si>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</si>
  <si>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</si>
  <si>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</si>
  <si>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</si>
  <si>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</si>
  <si>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</si>
  <si>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</si>
  <si>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</si>
  <si>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</si>
  <si>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</si>
  <si>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</si>
  <si>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</si>
  <si>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</si>
  <si>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</si>
  <si>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</si>
  <si>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</si>
  <si>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</si>
  <si>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</si>
  <si>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</si>
  <si>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</si>
  <si>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</si>
  <si>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</si>
  <si>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</si>
  <si>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</si>
  <si>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</si>
  <si>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</si>
  <si>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</si>
  <si>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</si>
  <si>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</si>
  <si>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</si>
  <si>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</si>
  <si>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</si>
  <si>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</si>
  <si>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</si>
  <si>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</si>
  <si>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</si>
  <si>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</si>
  <si>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</si>
  <si>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</si>
  <si>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</si>
  <si>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</si>
  <si>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</si>
  <si>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</si>
  <si>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</si>
  <si>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</si>
  <si>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</si>
  <si>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</si>
  <si>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</si>
  <si>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</si>
  <si>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</si>
  <si>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</si>
  <si>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</si>
  <si>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</si>
  <si>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</si>
  <si>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</si>
  <si>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</si>
  <si>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</si>
  <si>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</si>
  <si>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</si>
  <si>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</si>
  <si>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</si>
  <si>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</si>
  <si>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</si>
  <si>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</si>
  <si>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</si>
  <si>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</si>
  <si>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</si>
  <si>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</si>
  <si>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</si>
  <si>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</si>
  <si>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</si>
  <si>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</si>
  <si>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</si>
  <si>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</si>
  <si>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</si>
  <si>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</si>
  <si>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</si>
  <si>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</si>
  <si>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</si>
  <si>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</si>
  <si>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</si>
  <si>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</si>
  <si>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</si>
  <si>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</si>
  <si>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</si>
  <si>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</si>
  <si>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</si>
  <si>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</si>
  <si>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</si>
  <si>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</si>
  <si>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</si>
  <si>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</si>
  <si>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</si>
  <si>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</si>
  <si>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</si>
  <si>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</si>
  <si>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</si>
  <si>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</si>
  <si>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</si>
  <si>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</si>
  <si>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</si>
  <si>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</si>
  <si>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</si>
  <si>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</si>
  <si>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</si>
  <si>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</si>
  <si>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</si>
  <si>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</si>
  <si>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</si>
  <si>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</si>
  <si>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</si>
  <si>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</si>
  <si>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</si>
  <si>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</si>
  <si>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</si>
  <si>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</si>
  <si>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</si>
  <si>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</si>
  <si>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</si>
  <si>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</si>
  <si>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</si>
  <si>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</si>
  <si>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</si>
  <si>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</si>
  <si>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</si>
  <si>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</si>
  <si>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</si>
  <si>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</si>
  <si>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</si>
  <si>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</si>
  <si>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</si>
  <si>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</si>
  <si>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</si>
  <si>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</si>
  <si>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</si>
  <si>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</si>
  <si>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</si>
  <si>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</si>
  <si>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</si>
  <si>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</si>
  <si>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</si>
  <si>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</si>
  <si>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</si>
  <si>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</si>
  <si>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</si>
  <si>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</si>
  <si>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</si>
  <si>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</si>
  <si>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</si>
  <si>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</si>
  <si>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</si>
  <si>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</si>
  <si>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</si>
  <si>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</si>
  <si>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</si>
  <si>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</si>
  <si>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</si>
  <si>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</si>
  <si>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</si>
  <si>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</si>
  <si>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</si>
  <si>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</si>
  <si>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</si>
  <si>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</si>
  <si>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</si>
  <si>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</si>
  <si>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</si>
  <si>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</si>
  <si>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</si>
  <si>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</si>
  <si>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</si>
  <si>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</si>
  <si>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</si>
  <si>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</si>
  <si>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</si>
  <si>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</si>
  <si>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</si>
  <si>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</si>
  <si>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</si>
  <si>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</si>
  <si>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</si>
  <si>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</si>
  <si>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</si>
  <si>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</si>
  <si>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</si>
  <si>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</si>
  <si>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</si>
  <si>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</si>
  <si>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</si>
  <si>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</si>
  <si>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</si>
  <si>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</si>
  <si>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</si>
  <si>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</si>
  <si>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</si>
  <si>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</si>
  <si>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</si>
  <si>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</si>
  <si>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</si>
  <si>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</si>
  <si>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</si>
  <si>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</si>
  <si>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</si>
  <si>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</si>
  <si>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</si>
  <si>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</si>
  <si>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</si>
  <si>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</si>
  <si>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</si>
  <si>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</si>
  <si>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</si>
  <si>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</si>
  <si>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</si>
  <si>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</si>
  <si>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</si>
  <si>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</si>
  <si>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</si>
  <si>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</si>
  <si>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</si>
  <si>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</si>
  <si>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</si>
  <si>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</si>
  <si>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</si>
  <si>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</si>
  <si>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</si>
  <si>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</si>
  <si>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</si>
  <si>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</si>
  <si>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</si>
  <si>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</si>
  <si>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</si>
  <si>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</si>
  <si>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</si>
  <si>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</si>
  <si>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</si>
  <si>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</si>
  <si>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</si>
  <si>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</si>
  <si>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</si>
  <si>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</si>
  <si>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</si>
  <si>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</si>
  <si>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</si>
  <si>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</si>
  <si>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</si>
  <si>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</si>
  <si>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</si>
  <si>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</si>
  <si>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</si>
  <si>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</si>
  <si>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</si>
  <si>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</si>
  <si>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</si>
  <si>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</si>
  <si>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</si>
  <si>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</si>
  <si>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</si>
  <si>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</si>
  <si>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</si>
  <si>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</si>
  <si>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</si>
  <si>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</si>
  <si>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</si>
  <si>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</si>
  <si>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</si>
  <si>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</si>
  <si>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</si>
  <si>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</si>
  <si>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</si>
  <si>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</si>
  <si>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</si>
  <si>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</si>
  <si>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</si>
  <si>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</si>
  <si>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</si>
  <si>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</si>
  <si>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</si>
  <si>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</si>
  <si>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</si>
  <si>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</si>
  <si>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</si>
  <si>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</si>
  <si>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</si>
  <si>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</si>
  <si>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</si>
  <si>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</si>
  <si>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</si>
  <si>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</si>
  <si>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</si>
  <si>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</si>
  <si>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</si>
  <si>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</si>
  <si>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</si>
  <si>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</si>
  <si>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</si>
  <si>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</si>
  <si>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</si>
  <si>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</si>
  <si>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</si>
  <si>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</si>
  <si>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</si>
  <si>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</si>
  <si>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</si>
  <si>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</si>
  <si>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</si>
  <si>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</si>
  <si>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</si>
  <si>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</si>
  <si>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</si>
  <si>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</si>
  <si>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</si>
  <si>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</si>
  <si>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</si>
  <si>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</si>
  <si>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</si>
  <si>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</si>
  <si>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</si>
  <si>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</si>
  <si>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</si>
  <si>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</si>
  <si>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</si>
  <si>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</si>
  <si>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</si>
  <si>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</si>
  <si>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</si>
  <si>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</si>
  <si>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</si>
  <si>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</si>
  <si>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</si>
  <si>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</si>
  <si>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</si>
  <si>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</si>
  <si>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</si>
  <si>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</si>
  <si>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</si>
  <si>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</si>
  <si>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</si>
  <si>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</si>
  <si>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</si>
  <si>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</si>
  <si>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</si>
  <si>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</si>
  <si>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</si>
  <si>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</si>
  <si>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</si>
  <si>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</si>
  <si>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</si>
  <si>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</si>
  <si>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</si>
  <si>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</si>
  <si>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</si>
  <si>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</si>
  <si>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</si>
  <si>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</si>
  <si>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</si>
  <si>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</si>
  <si>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</si>
  <si>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</si>
  <si>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</si>
  <si>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</si>
  <si>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</si>
  <si>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</si>
  <si>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</si>
  <si>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</si>
  <si>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</si>
  <si>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</si>
  <si>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</si>
  <si>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</si>
  <si>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</si>
  <si>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</si>
  <si>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</si>
  <si>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</si>
  <si>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</si>
  <si>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</si>
  <si>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</si>
  <si>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</si>
  <si>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</si>
  <si>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</si>
  <si>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</si>
  <si>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</si>
  <si>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</si>
  <si>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</si>
  <si>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</si>
  <si>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</si>
  <si>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</si>
  <si>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</si>
  <si>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</si>
  <si>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</si>
  <si>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</si>
  <si>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</si>
  <si>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</si>
  <si>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</si>
  <si>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</si>
  <si>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</si>
  <si>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</si>
  <si>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</si>
  <si>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</si>
  <si>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</si>
  <si>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</si>
  <si>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</si>
  <si>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</si>
  <si>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</si>
  <si>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</si>
  <si>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</si>
  <si>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</si>
  <si>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</si>
  <si>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</si>
  <si>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</si>
  <si>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</si>
  <si>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</si>
  <si>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</si>
  <si>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</si>
  <si>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</si>
  <si>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</si>
  <si>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</si>
  <si>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</si>
  <si>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</si>
  <si>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</si>
  <si>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</si>
  <si>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</si>
  <si>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</si>
  <si>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</si>
  <si>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</si>
  <si>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</si>
  <si>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</si>
  <si>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</si>
  <si>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</si>
  <si>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</si>
  <si>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</si>
  <si>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</si>
  <si>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</si>
  <si>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</si>
  <si>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</si>
  <si>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</si>
  <si>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</si>
  <si>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</si>
  <si>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</si>
  <si>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</si>
  <si>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</si>
  <si>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</si>
  <si>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</si>
  <si>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</si>
  <si>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</si>
  <si>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</si>
  <si>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</si>
  <si>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</si>
  <si>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</si>
  <si>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</si>
  <si>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</si>
  <si>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</si>
  <si>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</si>
  <si>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</si>
  <si>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</si>
  <si>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</si>
  <si>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</si>
  <si>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</si>
  <si>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</si>
  <si>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</si>
  <si>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</si>
  <si>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</si>
  <si>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</si>
  <si>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</si>
  <si>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</si>
  <si>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</si>
  <si>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</si>
  <si>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</si>
  <si>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</si>
  <si>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</si>
  <si>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</si>
  <si>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</si>
  <si>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</si>
  <si>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</si>
  <si>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</si>
  <si>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</si>
  <si>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</si>
  <si>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</si>
  <si>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</si>
  <si>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</si>
  <si>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</si>
  <si>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</si>
  <si>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</si>
  <si>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</si>
  <si>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</si>
  <si>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</si>
  <si>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</si>
  <si>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</si>
  <si>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</si>
  <si>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</si>
  <si>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</si>
  <si>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</si>
  <si>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</si>
  <si>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</si>
  <si>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</si>
  <si>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</si>
  <si>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</si>
  <si>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</si>
  <si>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</si>
  <si>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</si>
  <si>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</si>
  <si>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</si>
  <si>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</si>
  <si>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</si>
  <si>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</si>
  <si>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</si>
  <si>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</si>
  <si>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</si>
  <si>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</si>
  <si>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</si>
  <si>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</si>
  <si>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</si>
  <si>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</si>
  <si>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</si>
  <si>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</si>
  <si>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</si>
  <si>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</si>
  <si>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</si>
  <si>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</si>
  <si>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</si>
  <si>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</si>
  <si>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</si>
  <si>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</si>
  <si>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</si>
  <si>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</si>
  <si>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</si>
  <si>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</si>
  <si>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</si>
  <si>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</si>
  <si>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</si>
  <si>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</si>
  <si>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</si>
  <si>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</si>
  <si>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</si>
  <si>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</si>
  <si>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</si>
  <si>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</si>
  <si>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</si>
  <si>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</si>
  <si>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</si>
  <si>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</si>
  <si>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</si>
  <si>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</si>
  <si>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</si>
  <si>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</si>
  <si>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</si>
  <si>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</si>
  <si>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</si>
  <si>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</si>
  <si>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</si>
  <si>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</si>
  <si>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</si>
  <si>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</si>
  <si>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</si>
  <si>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</si>
  <si>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</si>
  <si>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</si>
  <si>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</si>
  <si>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</si>
  <si>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</si>
  <si>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</si>
  <si>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</si>
  <si>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</si>
  <si>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</si>
  <si>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</si>
  <si>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</si>
  <si>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</si>
  <si>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</si>
  <si>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</si>
  <si>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</si>
  <si>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</si>
  <si>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</si>
  <si>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</si>
  <si>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</si>
  <si>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</si>
  <si>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</si>
  <si>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</si>
  <si>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</si>
  <si>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</si>
  <si>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</si>
  <si>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</si>
  <si>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</si>
  <si>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</si>
  <si>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</si>
  <si>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</si>
  <si>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</si>
  <si>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</si>
  <si>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</si>
  <si>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</si>
  <si>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</si>
  <si>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</si>
  <si>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</si>
  <si>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</si>
  <si>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</si>
  <si>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</si>
  <si>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</si>
  <si>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</si>
  <si>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</si>
  <si>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</si>
  <si>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</si>
  <si>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</si>
  <si>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</si>
  <si>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</si>
  <si>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</si>
  <si>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</si>
  <si>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</si>
  <si>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</si>
  <si>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</si>
  <si>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</si>
  <si>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</si>
  <si>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</si>
  <si>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</si>
  <si>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</si>
  <si>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</si>
  <si>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</si>
  <si>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</si>
  <si>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</si>
  <si>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</si>
  <si>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</si>
  <si>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</si>
  <si>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</si>
  <si>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</si>
  <si>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</si>
  <si>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</si>
  <si>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</si>
  <si>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</si>
  <si>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</si>
  <si>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</si>
  <si>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</si>
  <si>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</si>
  <si>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</si>
  <si>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</si>
  <si>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</si>
  <si>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</si>
  <si>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</si>
  <si>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</si>
  <si>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</si>
  <si>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</si>
  <si>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</si>
  <si>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</si>
  <si>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</si>
  <si>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</si>
  <si>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</si>
  <si>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</si>
  <si>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</si>
  <si>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</si>
  <si>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</si>
  <si>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</si>
  <si>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</si>
  <si>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</si>
  <si>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</si>
  <si>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</si>
  <si>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</si>
  <si>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</si>
  <si>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</si>
  <si>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</si>
  <si>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</si>
  <si>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</si>
  <si>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</si>
  <si>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</si>
  <si>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</si>
  <si>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</si>
  <si>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</si>
  <si>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</si>
  <si>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</si>
  <si>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</si>
  <si>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</si>
  <si>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</si>
  <si>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</si>
  <si>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</si>
  <si>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</si>
  <si>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</si>
  <si>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</si>
  <si>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</si>
  <si>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</si>
  <si>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</si>
  <si>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</si>
  <si>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</si>
  <si>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</si>
  <si>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</si>
  <si>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</si>
  <si>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</si>
  <si>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</si>
  <si>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</si>
  <si>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</si>
  <si>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</si>
  <si>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</si>
  <si>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</si>
  <si>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</si>
  <si>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</si>
  <si>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</si>
  <si>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</si>
  <si>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</si>
  <si>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</si>
  <si>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</si>
  <si>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</si>
  <si>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</si>
  <si>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</si>
  <si>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</si>
  <si>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</si>
  <si>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</si>
  <si>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</si>
  <si>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</si>
  <si>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</si>
  <si>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</si>
  <si>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</si>
  <si>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</si>
  <si>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</si>
  <si>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</si>
  <si>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</si>
  <si>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</si>
  <si>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</si>
  <si>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</si>
  <si>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</si>
  <si>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</si>
  <si>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</si>
  <si>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</si>
  <si>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</si>
  <si>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</si>
  <si>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</si>
  <si>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</si>
  <si>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</si>
  <si>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</si>
  <si>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</si>
  <si>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</si>
  <si>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</si>
  <si>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</si>
  <si>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</si>
  <si>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</si>
  <si>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</si>
  <si>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</si>
  <si>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</si>
  <si>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</si>
  <si>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</si>
  <si>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</si>
  <si>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</si>
  <si>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</si>
  <si>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</si>
  <si>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</si>
  <si>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</si>
  <si>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</si>
  <si>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</si>
  <si>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</si>
  <si>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</si>
  <si>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</si>
  <si>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</si>
  <si>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</si>
  <si>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</si>
  <si>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</si>
  <si>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</si>
  <si>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</si>
  <si>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</si>
  <si>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</si>
  <si>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</si>
  <si>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</si>
  <si>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</si>
  <si>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</si>
  <si>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</si>
  <si>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</si>
  <si>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</si>
  <si>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</si>
  <si>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</si>
  <si>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</si>
  <si>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</si>
  <si>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</si>
  <si>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</si>
  <si>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</si>
  <si>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</si>
  <si>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</si>
  <si>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</si>
  <si>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</si>
  <si>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</si>
  <si>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</si>
  <si>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</si>
  <si>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</si>
  <si>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</si>
  <si>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</si>
  <si>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</si>
  <si>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</si>
  <si>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</si>
  <si>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</si>
  <si>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</si>
  <si>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</si>
  <si>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</si>
  <si>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</si>
  <si>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</si>
  <si>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</si>
  <si>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</si>
  <si>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</si>
  <si>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</si>
  <si>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</si>
  <si>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</si>
  <si>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</si>
  <si>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</si>
  <si>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</si>
  <si>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</si>
  <si>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</si>
  <si>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</si>
  <si>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</si>
  <si>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</si>
  <si>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</si>
  <si>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</si>
  <si>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</si>
  <si>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</si>
  <si>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</si>
  <si>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</si>
  <si>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</si>
  <si>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</si>
  <si>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</si>
  <si>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</si>
  <si>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</si>
  <si>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</si>
  <si>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</si>
  <si>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</si>
  <si>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</si>
  <si>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</si>
  <si>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</si>
  <si>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</si>
  <si>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</si>
  <si>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</si>
  <si>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</si>
  <si>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</si>
  <si>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</si>
  <si>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</si>
  <si>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</si>
  <si>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</si>
  <si>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</si>
  <si>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</si>
  <si>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</si>
  <si>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</si>
  <si>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</si>
  <si>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</si>
  <si>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</si>
  <si>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</si>
  <si>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</si>
  <si>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</si>
  <si>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</si>
  <si>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</si>
  <si>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</si>
  <si>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</si>
  <si>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</si>
  <si>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</si>
  <si>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</si>
  <si>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</si>
  <si>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</si>
  <si>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</si>
  <si>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</si>
  <si>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</si>
  <si>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</si>
  <si>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</si>
  <si>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</si>
  <si>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</si>
  <si>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</si>
  <si>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</si>
  <si>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</si>
  <si>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</si>
  <si>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</si>
  <si>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</si>
  <si>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</si>
  <si>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</si>
  <si>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</si>
  <si>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</si>
  <si>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</si>
  <si>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</si>
  <si>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</si>
  <si>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</si>
  <si>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</si>
  <si>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</si>
  <si>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</si>
  <si>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</si>
  <si>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</si>
  <si>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</si>
  <si>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</si>
  <si>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</si>
  <si>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</si>
  <si>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</si>
  <si>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</si>
  <si>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</si>
  <si>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</si>
  <si>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</si>
  <si>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</si>
  <si>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</si>
  <si>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</si>
  <si>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</si>
  <si>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</si>
  <si>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</si>
  <si>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</si>
  <si>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</si>
  <si>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</si>
  <si>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</si>
  <si>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</si>
  <si>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</si>
  <si>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</si>
  <si>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</si>
  <si>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</si>
  <si>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</si>
  <si>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</si>
  <si>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</si>
  <si>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</si>
  <si>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</si>
  <si>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</si>
  <si>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</si>
  <si>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</si>
  <si>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</si>
  <si>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</si>
  <si>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</si>
  <si>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</si>
  <si>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</si>
  <si>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</si>
  <si>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</si>
  <si>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</si>
  <si>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</si>
  <si>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</si>
  <si>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</si>
  <si>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</si>
  <si>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</si>
  <si>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</si>
  <si>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</si>
  <si>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</si>
  <si>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</si>
  <si>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</si>
  <si>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</si>
  <si>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</si>
  <si>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</si>
  <si>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</si>
  <si>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</si>
  <si>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</si>
  <si>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</si>
  <si>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</si>
  <si>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</si>
  <si>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</si>
  <si>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</si>
  <si>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</si>
  <si>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</si>
  <si>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</si>
  <si>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</si>
  <si>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</si>
  <si>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</si>
  <si>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</si>
  <si>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</si>
  <si>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</si>
  <si>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</si>
  <si>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</si>
  <si>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</si>
  <si>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</si>
  <si>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</si>
  <si>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</si>
  <si>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</si>
  <si>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</si>
  <si>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</si>
  <si>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</si>
  <si>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</si>
  <si>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</si>
  <si>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</si>
  <si>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</si>
  <si>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</si>
  <si>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</si>
  <si>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</si>
  <si>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</si>
  <si>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</si>
  <si>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</si>
  <si>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</si>
  <si>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</si>
  <si>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</si>
  <si>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</si>
  <si>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</si>
  <si>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</si>
  <si>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</si>
  <si>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</si>
  <si>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</si>
  <si>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</si>
  <si>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</si>
  <si>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</si>
  <si>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</si>
  <si>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</si>
  <si>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</si>
  <si>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</si>
  <si>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</si>
  <si>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</si>
  <si>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</si>
  <si>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</si>
  <si>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</si>
  <si>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</si>
  <si>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</si>
  <si>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</si>
  <si>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</si>
  <si>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</si>
  <si>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</si>
  <si>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</si>
  <si>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</si>
  <si>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</si>
  <si>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</si>
  <si>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</si>
  <si>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</si>
  <si>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</si>
  <si>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</si>
  <si>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</si>
  <si>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</si>
  <si>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</si>
  <si>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</si>
  <si>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</si>
  <si>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</si>
  <si>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</si>
  <si>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</si>
  <si>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</si>
  <si>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</si>
  <si>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</si>
  <si>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</si>
  <si>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</si>
  <si>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</si>
  <si>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</si>
  <si>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</si>
  <si>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</si>
  <si>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</si>
  <si>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</si>
  <si>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</si>
  <si>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</si>
  <si>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</si>
  <si>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</si>
  <si>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</si>
  <si>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</si>
  <si>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</si>
  <si>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</si>
  <si>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</si>
  <si>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</si>
  <si>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</si>
  <si>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</si>
  <si>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</si>
  <si>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</si>
  <si>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</si>
  <si>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</si>
  <si>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</si>
  <si>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</si>
  <si>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</si>
  <si>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</si>
  <si>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</si>
  <si>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</si>
  <si>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</si>
  <si>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</si>
  <si>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</si>
  <si>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</si>
  <si>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</si>
  <si>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</si>
  <si>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</si>
  <si>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</si>
  <si>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</si>
  <si>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</si>
  <si>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</si>
  <si>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</si>
  <si>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</si>
  <si>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</si>
  <si>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</si>
  <si>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</si>
  <si>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</si>
  <si>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</si>
  <si>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</si>
  <si>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</si>
  <si>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</si>
  <si>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</si>
  <si>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</si>
  <si>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</si>
  <si>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</si>
  <si>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</si>
  <si>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</si>
  <si>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</si>
  <si>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</si>
  <si>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</si>
  <si>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</si>
  <si>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</si>
  <si>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</si>
  <si>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</si>
  <si>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</si>
  <si>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</si>
  <si>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</si>
  <si>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</si>
  <si>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</si>
  <si>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</si>
  <si>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</si>
  <si>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</si>
  <si>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</si>
  <si>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</si>
  <si>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</si>
  <si>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</si>
  <si>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</si>
  <si>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</si>
  <si>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</si>
  <si>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</si>
  <si>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</si>
  <si>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</si>
  <si>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</si>
  <si>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</si>
  <si>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</si>
  <si>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</si>
  <si>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</si>
  <si>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</si>
  <si>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</si>
  <si>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</si>
  <si>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</si>
  <si>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</si>
  <si>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</si>
  <si>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</si>
  <si>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</si>
  <si>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</si>
  <si>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</si>
  <si>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</si>
  <si>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</si>
  <si>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</si>
  <si>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</si>
  <si>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</si>
  <si>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</si>
  <si>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</si>
  <si>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</si>
  <si>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</si>
  <si>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</si>
  <si>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</si>
  <si>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</si>
  <si>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</si>
  <si>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</si>
  <si>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</si>
  <si>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</si>
  <si>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</si>
  <si>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</si>
  <si>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</si>
  <si>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</si>
  <si>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</si>
  <si>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</si>
  <si>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</si>
  <si>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</si>
  <si>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</si>
  <si>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</si>
  <si>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</si>
  <si>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</si>
  <si>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</si>
  <si>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</si>
  <si>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</si>
  <si>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</si>
  <si>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</si>
  <si>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</si>
  <si>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</si>
  <si>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</si>
  <si>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</si>
  <si>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</si>
  <si>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</si>
  <si>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</si>
  <si>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</si>
  <si>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</si>
  <si>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</si>
  <si>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</si>
  <si>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</si>
  <si>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</si>
  <si>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</si>
  <si>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</si>
  <si>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</si>
  <si>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</si>
  <si>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</si>
  <si>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</si>
  <si>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</si>
  <si>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</si>
  <si>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</si>
  <si>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</si>
  <si>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</si>
  <si>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</si>
  <si>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</si>
  <si>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</si>
  <si>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</si>
  <si>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</si>
  <si>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</si>
  <si>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</si>
  <si>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</si>
  <si>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</si>
  <si>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</si>
  <si>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</si>
  <si>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</si>
  <si>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</si>
  <si>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</si>
  <si>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</si>
  <si>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</si>
  <si>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</si>
  <si>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</si>
  <si>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</si>
  <si>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</si>
  <si>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</si>
  <si>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</si>
  <si>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</si>
  <si>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</si>
  <si>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</si>
  <si>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</si>
  <si>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</si>
  <si>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</si>
  <si>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</si>
  <si>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</si>
  <si>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</si>
  <si>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</si>
  <si>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</si>
  <si>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</si>
  <si>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</si>
  <si>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</si>
  <si>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</si>
  <si>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</si>
  <si>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</si>
  <si>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</si>
  <si>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</si>
  <si>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</si>
  <si>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</si>
  <si>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</si>
  <si>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</si>
  <si>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</si>
  <si>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</si>
  <si>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</si>
  <si>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</si>
  <si>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</si>
  <si>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</si>
  <si>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</si>
  <si>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</si>
  <si>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</si>
  <si>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</si>
  <si>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</si>
  <si>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</si>
  <si>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</si>
  <si>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</si>
  <si>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</si>
  <si>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</si>
  <si>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</si>
  <si>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</si>
  <si>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</si>
  <si>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</si>
  <si>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</si>
  <si>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</si>
  <si>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</si>
  <si>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</si>
  <si>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</si>
  <si>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</si>
  <si>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</si>
  <si>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</si>
  <si>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</si>
  <si>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</si>
  <si>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</si>
  <si>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</si>
  <si>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</si>
  <si>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</si>
  <si>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</si>
  <si>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</si>
  <si>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</si>
  <si>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</si>
  <si>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</si>
  <si>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</si>
  <si>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</si>
  <si>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</si>
  <si>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</si>
  <si>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</si>
  <si>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</si>
  <si>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</si>
  <si>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</si>
  <si>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</si>
  <si>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</si>
  <si>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</si>
  <si>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</si>
  <si>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</si>
  <si>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</si>
  <si>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</si>
  <si>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</si>
  <si>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</si>
  <si>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</si>
  <si>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</si>
  <si>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</si>
  <si>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</si>
  <si>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</si>
  <si>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</si>
  <si>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</si>
  <si>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</si>
  <si>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</si>
  <si>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</si>
  <si>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</si>
  <si>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</si>
  <si>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</si>
  <si>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</si>
  <si>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</si>
  <si>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</si>
  <si>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</si>
  <si>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</si>
  <si>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</si>
  <si>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</si>
  <si>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</si>
  <si>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</si>
  <si>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</si>
  <si>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</si>
  <si>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</si>
  <si>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</si>
  <si>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</si>
  <si>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</si>
  <si>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</si>
  <si>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</si>
  <si>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</si>
  <si>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</si>
  <si>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</si>
  <si>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</si>
  <si>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</si>
  <si>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</si>
  <si>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</si>
  <si>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</si>
  <si>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</si>
  <si>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</si>
  <si>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</si>
  <si>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</si>
  <si>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</si>
  <si>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</si>
  <si>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</si>
  <si>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</si>
  <si>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</si>
  <si>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</si>
  <si>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</si>
  <si>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</si>
  <si>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</si>
  <si>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</si>
  <si>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</si>
  <si>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</si>
  <si>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</si>
  <si>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</si>
  <si>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</si>
  <si>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</si>
  <si>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</si>
  <si>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</si>
  <si>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</si>
  <si>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</si>
  <si>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</si>
  <si>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</si>
  <si>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</si>
  <si>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</si>
  <si>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</si>
  <si>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</si>
  <si>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</si>
  <si>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</si>
  <si>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</si>
  <si>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</si>
  <si>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</si>
  <si>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</si>
  <si>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</si>
  <si>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</si>
  <si>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</si>
  <si>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</si>
  <si>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</si>
  <si>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</si>
  <si>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</si>
  <si>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</si>
  <si>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</si>
  <si>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</si>
  <si>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</si>
  <si>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</si>
  <si>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</si>
  <si>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</si>
  <si>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</si>
  <si>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</si>
  <si>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</si>
  <si>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</si>
  <si>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</si>
  <si>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</si>
  <si>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</si>
  <si>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</si>
  <si>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</si>
  <si>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</si>
  <si>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</si>
  <si>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</si>
  <si>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</si>
  <si>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</si>
  <si>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</si>
  <si>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</si>
  <si>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</si>
  <si>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</si>
  <si>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</si>
  <si>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</si>
  <si>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</si>
  <si>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</si>
  <si>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</si>
  <si>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</si>
  <si>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</si>
  <si>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</si>
  <si>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</si>
  <si>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</si>
  <si>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</si>
  <si>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</si>
  <si>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</si>
  <si>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</si>
  <si>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</si>
  <si>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</si>
  <si>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</si>
  <si>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</si>
  <si>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</si>
  <si>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</si>
  <si>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</si>
  <si>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</si>
  <si>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</si>
  <si>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</si>
  <si>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</si>
  <si>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</si>
  <si>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</si>
  <si>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</si>
  <si>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</si>
  <si>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</si>
  <si>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</si>
  <si>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</si>
  <si>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</si>
  <si>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</si>
  <si>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</si>
  <si>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</si>
  <si>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</si>
  <si>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</si>
  <si>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</si>
  <si>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</si>
  <si>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</si>
  <si>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</si>
  <si>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</si>
  <si>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</si>
  <si>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</si>
  <si>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</si>
  <si>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</si>
  <si>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</si>
  <si>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</si>
  <si>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</si>
  <si>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</si>
  <si>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</si>
  <si>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</si>
  <si>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</si>
  <si>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</si>
  <si>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</si>
  <si>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</si>
  <si>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</si>
  <si>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</si>
  <si>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</si>
  <si>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</si>
  <si>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</si>
  <si>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</si>
  <si>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</si>
  <si>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</si>
  <si>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</si>
  <si>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</si>
  <si>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</si>
  <si>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</si>
  <si>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</si>
  <si>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</si>
  <si>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</si>
  <si>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</si>
  <si>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</si>
  <si>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</si>
  <si>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</si>
  <si>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</si>
  <si>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</si>
  <si>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</si>
  <si>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</si>
  <si>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</si>
  <si>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</si>
  <si>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</si>
  <si>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</si>
  <si>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</si>
  <si>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</si>
  <si>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</si>
  <si>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</si>
  <si>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</si>
  <si>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</si>
  <si>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</si>
  <si>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</si>
  <si>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</si>
  <si>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</si>
  <si>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</si>
  <si>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</si>
  <si>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</si>
  <si>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</si>
  <si>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</si>
  <si>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</si>
  <si>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</si>
  <si>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</si>
  <si>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</si>
  <si>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</si>
  <si>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</si>
  <si>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</si>
  <si>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</si>
  <si>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</si>
  <si>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</si>
  <si>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</si>
  <si>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</si>
  <si>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</si>
  <si>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</si>
  <si>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</si>
  <si>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</si>
  <si>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</si>
  <si>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</si>
  <si>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</si>
  <si>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</si>
  <si>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</si>
  <si>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</si>
  <si>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</si>
  <si>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</si>
  <si>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</si>
  <si>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</si>
  <si>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</si>
  <si>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</si>
  <si>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</si>
  <si>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</si>
  <si>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</si>
  <si>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</si>
  <si>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</si>
  <si>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</si>
  <si>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</si>
  <si>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</si>
  <si>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</si>
  <si>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</si>
  <si>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</si>
  <si>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</si>
  <si>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</si>
  <si>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</si>
  <si>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</si>
  <si>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</si>
  <si>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</si>
  <si>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</si>
  <si>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</si>
  <si>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</si>
  <si>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</si>
  <si>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</si>
  <si>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</si>
  <si>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</si>
  <si>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</si>
  <si>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</si>
  <si>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</si>
  <si>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</si>
  <si>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</si>
  <si>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</si>
  <si>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</si>
  <si>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</si>
  <si>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</si>
  <si>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</si>
  <si>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</si>
  <si>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</si>
  <si>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</si>
  <si>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</si>
  <si>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</si>
  <si>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</si>
  <si>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</si>
  <si>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</si>
  <si>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</si>
  <si>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</si>
  <si>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</si>
  <si>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</si>
  <si>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</si>
  <si>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</si>
  <si>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</si>
  <si>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</si>
  <si>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</si>
  <si>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</si>
  <si>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</si>
  <si>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</si>
  <si>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</si>
  <si>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</si>
  <si>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</si>
  <si>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</si>
  <si>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</si>
  <si>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</si>
  <si>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</si>
  <si>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</si>
  <si>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</si>
  <si>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</si>
  <si>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</si>
  <si>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</si>
  <si>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</si>
  <si>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</si>
  <si>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</si>
  <si>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</si>
  <si>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</si>
  <si>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</si>
  <si>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</si>
  <si>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</si>
  <si>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</si>
  <si>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</si>
  <si>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</si>
  <si>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</si>
  <si>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</si>
  <si>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</si>
  <si>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</si>
  <si>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</si>
  <si>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</si>
  <si>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</si>
  <si>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</si>
  <si>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</si>
  <si>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</si>
  <si>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</si>
  <si>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</si>
  <si>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</si>
  <si>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</si>
  <si>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</si>
  <si>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</si>
  <si>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</si>
  <si>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</si>
  <si>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</si>
  <si>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</si>
  <si>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</si>
  <si>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</si>
  <si>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</si>
  <si>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</si>
  <si>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</si>
  <si>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</si>
  <si>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</si>
  <si>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</si>
  <si>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</si>
  <si>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</si>
  <si>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</si>
  <si>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</si>
  <si>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</si>
  <si>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</si>
  <si>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</si>
  <si>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</si>
  <si>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</si>
  <si>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</si>
  <si>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</si>
  <si>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</si>
  <si>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</si>
  <si>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</si>
  <si>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</si>
  <si>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</si>
  <si>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</si>
  <si>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</si>
  <si>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</si>
  <si>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</si>
  <si>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</si>
  <si>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</si>
  <si>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</si>
  <si>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</si>
  <si>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</si>
  <si>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</si>
  <si>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</si>
  <si>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</si>
  <si>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</si>
  <si>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</si>
  <si>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</si>
  <si>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</si>
  <si>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</si>
  <si>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</si>
  <si>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</si>
  <si>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</si>
  <si>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</si>
  <si>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</si>
  <si>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</si>
  <si>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</si>
  <si>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</si>
  <si>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</si>
  <si>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</si>
  <si>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</si>
  <si>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</si>
  <si>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</si>
  <si>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</si>
  <si>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</si>
  <si>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</si>
  <si>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</si>
  <si>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</si>
  <si>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</si>
  <si>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</si>
  <si>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</si>
  <si>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</si>
  <si>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</si>
  <si>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</si>
  <si>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</si>
  <si>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</si>
  <si>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</si>
  <si>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</si>
  <si>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</si>
  <si>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</si>
  <si>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</si>
  <si>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</si>
  <si>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</si>
  <si>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</si>
  <si>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</si>
  <si>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</si>
  <si>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</si>
  <si>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</si>
  <si>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</si>
  <si>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</si>
  <si>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</si>
  <si>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</si>
  <si>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</si>
  <si>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</si>
  <si>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</si>
  <si>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</si>
  <si>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</si>
  <si>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</si>
  <si>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</si>
  <si>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</si>
  <si>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</si>
  <si>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</si>
  <si>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</si>
  <si>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</si>
  <si>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</si>
  <si>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</si>
  <si>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</si>
  <si>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</si>
  <si>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</si>
  <si>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</si>
  <si>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</si>
  <si>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</si>
  <si>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</si>
  <si>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</si>
  <si>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</si>
  <si>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</si>
  <si>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</si>
  <si>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</si>
  <si>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</si>
  <si>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</si>
  <si>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</si>
  <si>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</si>
  <si>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</si>
  <si>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</si>
  <si>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</si>
  <si>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</si>
  <si>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</si>
  <si>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</si>
  <si>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</si>
  <si>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</si>
  <si>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</si>
  <si>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</si>
  <si>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</si>
  <si>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</si>
  <si>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</si>
  <si>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</si>
  <si>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</si>
  <si>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</si>
  <si>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</si>
  <si>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</si>
  <si>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</si>
  <si>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</si>
  <si>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</si>
  <si>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</si>
  <si>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</si>
  <si>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</si>
  <si>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</si>
  <si>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</si>
  <si>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</si>
  <si>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</si>
  <si>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</si>
  <si>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</si>
  <si>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</si>
  <si>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</si>
  <si>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</si>
  <si>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</si>
  <si>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</si>
  <si>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</si>
  <si>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</si>
  <si>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</si>
  <si>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</si>
  <si>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</si>
  <si>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</si>
  <si>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</si>
  <si>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</si>
  <si>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</si>
  <si>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</si>
  <si>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</si>
  <si>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</si>
  <si>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</si>
  <si>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</si>
  <si>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</si>
  <si>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</si>
  <si>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</si>
  <si>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</si>
  <si>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</si>
  <si>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</si>
  <si>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</si>
  <si>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</si>
  <si>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</si>
  <si>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</si>
  <si>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</si>
  <si>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</si>
  <si>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</si>
  <si>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</si>
  <si>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</si>
  <si>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</si>
  <si>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</si>
  <si>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</si>
  <si>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</si>
  <si>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</si>
  <si>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</si>
  <si>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</si>
  <si>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</si>
  <si>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</si>
  <si>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</si>
  <si>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</si>
  <si>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</si>
  <si>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</si>
  <si>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</si>
  <si>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</si>
  <si>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</si>
  <si>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</si>
  <si>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</si>
  <si>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</si>
  <si>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</si>
  <si>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</si>
  <si>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</si>
  <si>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</si>
  <si>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</si>
  <si>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</si>
  <si>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</si>
  <si>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</si>
  <si>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</si>
  <si>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</si>
  <si>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</si>
  <si>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</si>
  <si>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</si>
  <si>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</si>
  <si>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</si>
  <si>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</si>
  <si>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</si>
  <si>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</si>
  <si>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</si>
  <si>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</si>
  <si>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</si>
  <si>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</si>
  <si>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</si>
  <si>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</si>
  <si>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</si>
  <si>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</si>
  <si>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</si>
  <si>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</si>
  <si>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</si>
  <si>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</si>
  <si>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</si>
  <si>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</si>
  <si>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</si>
  <si>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</si>
  <si>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</si>
  <si>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</si>
  <si>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</si>
  <si>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</si>
  <si>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</si>
  <si>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</si>
  <si>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</si>
  <si>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</si>
  <si>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</si>
  <si>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</si>
  <si>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</si>
  <si>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</si>
  <si>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</si>
  <si>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</si>
  <si>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</si>
  <si>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</si>
  <si>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</si>
  <si>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</si>
  <si>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</si>
  <si>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</si>
  <si>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</si>
  <si>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</si>
  <si>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</si>
  <si>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</si>
  <si>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</si>
  <si>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</si>
  <si>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</si>
  <si>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</si>
  <si>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</si>
  <si>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</si>
  <si>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</si>
  <si>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</si>
  <si>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</si>
  <si>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</si>
  <si>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</si>
  <si>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</si>
  <si>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</si>
  <si>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</si>
  <si>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</si>
  <si>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</si>
  <si>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</si>
  <si>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</si>
  <si>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</si>
  <si>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</si>
  <si>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</si>
  <si>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</si>
  <si>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</si>
  <si>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</si>
  <si>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</si>
  <si>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</si>
  <si>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</si>
  <si>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</si>
  <si>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</si>
  <si>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</si>
  <si>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</si>
  <si>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</si>
  <si>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</si>
  <si>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</si>
  <si>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</si>
  <si>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</si>
  <si>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</si>
  <si>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</si>
  <si>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</si>
  <si>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</si>
  <si>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</si>
  <si>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</si>
  <si>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</si>
  <si>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</si>
  <si>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</si>
  <si>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</si>
  <si>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</si>
  <si>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</si>
  <si>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</si>
  <si>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</si>
  <si>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</si>
  <si>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</si>
  <si>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</si>
  <si>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</si>
  <si>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</si>
  <si>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</si>
  <si>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</si>
  <si>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</si>
  <si>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</si>
  <si>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</si>
  <si>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</si>
  <si>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</si>
  <si>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</si>
  <si>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</si>
  <si>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</si>
  <si>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</si>
  <si>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</si>
  <si>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</si>
  <si>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</si>
  <si>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</si>
  <si>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</si>
  <si>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</si>
  <si>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</si>
  <si>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</si>
  <si>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</si>
  <si>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</si>
  <si>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</si>
  <si>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</si>
  <si>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</si>
  <si>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</si>
  <si>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</si>
  <si>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</si>
  <si>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</si>
  <si>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</si>
  <si>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</si>
  <si>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</si>
  <si>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</si>
  <si>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</si>
  <si>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</si>
  <si>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</si>
  <si>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</si>
  <si>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</si>
  <si>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</si>
  <si>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</si>
  <si>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</si>
  <si>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</si>
  <si>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</si>
  <si>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</si>
  <si>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</si>
  <si>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</si>
  <si>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</si>
  <si>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</si>
  <si>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</si>
  <si>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</si>
  <si>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</si>
  <si>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</si>
  <si>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</si>
  <si>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</si>
  <si>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</si>
  <si>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</si>
  <si>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</si>
  <si>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</si>
  <si>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</si>
  <si>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</si>
  <si>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</si>
  <si>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</si>
  <si>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</si>
  <si>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</si>
  <si>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</si>
  <si>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</si>
  <si>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</si>
  <si>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</si>
  <si>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</si>
  <si>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</si>
  <si>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</si>
  <si>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</si>
  <si>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</si>
  <si>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</si>
  <si>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</si>
  <si>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</si>
  <si>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</si>
  <si>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</si>
  <si>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</si>
  <si>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</si>
  <si>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</si>
  <si>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</si>
  <si>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</si>
  <si>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</si>
  <si>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</si>
  <si>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</si>
  <si>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</si>
  <si>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</si>
  <si>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</si>
  <si>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</si>
  <si>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</si>
  <si>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</si>
  <si>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</si>
  <si>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</si>
  <si>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</si>
  <si>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</si>
  <si>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</si>
  <si>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</si>
  <si>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</si>
  <si>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</si>
  <si>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</si>
  <si>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</si>
  <si>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</si>
  <si>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</si>
  <si>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</si>
  <si>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</si>
  <si>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</si>
  <si>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</si>
  <si>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</si>
  <si>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</si>
  <si>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</si>
  <si>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</si>
  <si>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</si>
  <si>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</si>
  <si>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</si>
  <si>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</si>
  <si>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</si>
  <si>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</si>
  <si>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</si>
  <si>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</si>
  <si>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</si>
  <si>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</si>
  <si>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</si>
  <si>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</si>
  <si>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</si>
  <si>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</si>
  <si>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</si>
  <si>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</si>
  <si>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</si>
  <si>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</si>
  <si>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</si>
  <si>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</si>
  <si>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</si>
  <si>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</si>
  <si>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</si>
  <si>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</si>
  <si>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</si>
  <si>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</si>
  <si>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</si>
  <si>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</si>
  <si>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</si>
  <si>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</si>
  <si>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</si>
  <si>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</si>
  <si>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</si>
  <si>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</si>
  <si>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</si>
  <si>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</si>
  <si>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</si>
  <si>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</si>
  <si>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</si>
  <si>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</si>
  <si>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</si>
  <si>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</si>
  <si>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</si>
  <si>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</si>
  <si>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</si>
  <si>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</si>
  <si>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</si>
  <si>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</si>
  <si>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</si>
  <si>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</si>
  <si>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</si>
  <si>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</si>
  <si>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</si>
  <si>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</si>
  <si>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</si>
  <si>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</si>
  <si>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</si>
  <si>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</si>
  <si>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</si>
  <si>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</si>
  <si>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</si>
  <si>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</si>
  <si>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</si>
  <si>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</si>
  <si>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</si>
  <si>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</si>
  <si>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</si>
  <si>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</si>
  <si>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</si>
  <si>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</si>
  <si>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</si>
  <si>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</si>
  <si>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</si>
  <si>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</si>
  <si>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</si>
  <si>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</si>
  <si>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</si>
  <si>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</si>
  <si>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</si>
  <si>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</si>
  <si>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</si>
  <si>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</si>
  <si>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</si>
  <si>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</si>
  <si>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</si>
  <si>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</si>
  <si>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</si>
  <si>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</si>
  <si>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</si>
  <si>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</si>
  <si>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</si>
  <si>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</si>
  <si>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</si>
  <si>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</si>
  <si>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</si>
  <si>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</si>
  <si>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</si>
  <si>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</si>
  <si>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</si>
  <si>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</si>
  <si>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</si>
  <si>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</si>
  <si>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</si>
  <si>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</si>
  <si>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</si>
  <si>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</si>
  <si>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</si>
  <si>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</si>
  <si>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</si>
  <si>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</si>
  <si>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</si>
  <si>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</si>
  <si>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</si>
  <si>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</si>
  <si>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</si>
  <si>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</si>
  <si>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</si>
  <si>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</si>
  <si>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</si>
  <si>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</si>
  <si>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</si>
  <si>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</si>
  <si>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</si>
  <si>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</si>
  <si>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</si>
  <si>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</si>
  <si>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</si>
  <si>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</si>
  <si>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</si>
  <si>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</si>
  <si>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</si>
  <si>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</si>
  <si>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</si>
  <si>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</si>
  <si>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</si>
  <si>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</si>
  <si>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</si>
  <si>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</si>
  <si>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</si>
  <si>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</si>
  <si>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</si>
  <si>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</si>
  <si>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</si>
  <si>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</si>
  <si>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</si>
  <si>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</si>
  <si>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</si>
  <si>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</si>
  <si>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</si>
  <si>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</si>
  <si>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</si>
  <si>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</si>
  <si>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</si>
  <si>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</si>
  <si>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</si>
  <si>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</si>
  <si>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</si>
  <si>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</si>
  <si>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</si>
  <si>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</si>
  <si>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</si>
  <si>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</si>
  <si>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</si>
  <si>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</si>
  <si>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</si>
  <si>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</si>
  <si>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</si>
  <si>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</si>
  <si>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</si>
  <si>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</si>
  <si>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</si>
  <si>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</si>
  <si>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</si>
  <si>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</si>
  <si>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</si>
  <si>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</si>
  <si>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</si>
  <si>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</si>
  <si>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</si>
  <si>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</si>
  <si>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</si>
  <si>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</si>
  <si>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</si>
  <si>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</si>
  <si>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</si>
  <si>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</si>
  <si>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</si>
  <si>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</si>
  <si>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</si>
  <si>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</si>
  <si>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</si>
  <si>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</si>
  <si>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</si>
  <si>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</si>
  <si>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</si>
  <si>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</si>
  <si>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</si>
  <si>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</si>
  <si>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</si>
  <si>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</si>
  <si>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</si>
  <si>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</si>
  <si>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</si>
  <si>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</si>
  <si>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</si>
  <si>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</si>
  <si>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</si>
  <si>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</si>
  <si>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</si>
  <si>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</si>
  <si>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</si>
  <si>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</si>
  <si>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</si>
  <si>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</si>
  <si>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</si>
  <si>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</si>
  <si>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</si>
  <si>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</si>
  <si>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</si>
  <si>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</si>
  <si>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</si>
  <si>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</si>
  <si>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</si>
  <si>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</si>
  <si>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</si>
  <si>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</si>
  <si>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</si>
  <si>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</si>
  <si>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</si>
  <si>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</si>
  <si>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</si>
  <si>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</si>
  <si>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</si>
  <si>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</si>
  <si>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</si>
  <si>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</si>
  <si>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</si>
  <si>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</si>
  <si>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</si>
  <si>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</si>
  <si>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</si>
  <si>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</si>
  <si>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</si>
  <si>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</si>
  <si>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</si>
  <si>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</si>
  <si>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</si>
  <si>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</si>
  <si>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</si>
  <si>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</si>
  <si>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</si>
  <si>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</si>
  <si>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</si>
  <si>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</si>
  <si>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</si>
  <si>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</si>
  <si>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</si>
  <si>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</si>
  <si>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</si>
  <si>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</si>
  <si>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</si>
  <si>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</si>
  <si>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</si>
  <si>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</si>
  <si>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</si>
  <si>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</si>
  <si>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</si>
  <si>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</si>
  <si>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</si>
  <si>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</si>
  <si>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</si>
  <si>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</si>
  <si>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</si>
  <si>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</si>
  <si>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</si>
  <si>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</si>
  <si>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</si>
  <si>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</si>
  <si>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</si>
  <si>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</si>
  <si>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</si>
  <si>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</si>
  <si>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</si>
  <si>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</si>
  <si>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</si>
  <si>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</si>
  <si>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</si>
  <si>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</si>
  <si>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</si>
  <si>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</si>
  <si>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</si>
  <si>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</si>
  <si>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</si>
  <si>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</si>
  <si>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</si>
  <si>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PARALISAR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</si>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</sst>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5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16" xfId="0" applyFont="1" applyFill="1" applyBorder="1" applyAlignment="1">
      <alignment horizontal="center"/>
    </xf>
    <xf numFmtId="0" fontId="4" fillId="0" borderId="10" xfId="0" applyFont="1" applyFill="1" applyBorder="1" applyAlignment="1"/>
    <xf numFmtId="14" fontId="4" fillId="0" borderId="19" xfId="0" applyNumberFormat="1" applyFont="1" applyFill="1" applyBorder="1" applyAlignment="1">
      <alignment wrapText="1"/>
    </xf>
    <xf numFmtId="0" fontId="4" fillId="0" borderId="9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3" fillId="0" borderId="10" xfId="0" applyFont="1" applyFill="1" applyBorder="1" applyAlignme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4" fillId="0" borderId="9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/>
    </xf>
    <xf numFmtId="14" fontId="14" fillId="0" borderId="10" xfId="0" applyNumberFormat="1" applyFont="1" applyFill="1" applyBorder="1" applyAlignment="1">
      <alignment horizontal="center"/>
    </xf>
    <xf numFmtId="49" fontId="14" fillId="0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/>
    <xf numFmtId="0" fontId="14" fillId="0" borderId="16" xfId="0" quotePrefix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14" fontId="14" fillId="0" borderId="16" xfId="0" applyNumberFormat="1" applyFont="1" applyFill="1" applyBorder="1" applyAlignment="1">
      <alignment horizontal="center"/>
    </xf>
    <xf numFmtId="14" fontId="14" fillId="0" borderId="19" xfId="0" applyNumberFormat="1" applyFont="1" applyFill="1" applyBorder="1" applyAlignment="1"/>
    <xf numFmtId="14" fontId="14" fillId="0" borderId="19" xfId="0" applyNumberFormat="1" applyFont="1" applyFill="1" applyBorder="1"/>
    <xf numFmtId="0" fontId="14" fillId="0" borderId="19" xfId="0" applyFont="1" applyFill="1" applyBorder="1" applyAlignment="1"/>
    <xf numFmtId="0" fontId="14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392</c:v>
                </c:pt>
                <c:pt idx="1">
                  <c:v>19</c:v>
                </c:pt>
                <c:pt idx="2">
                  <c:v>88</c:v>
                </c:pt>
                <c:pt idx="3">
                  <c:v>225</c:v>
                </c:pt>
                <c:pt idx="4">
                  <c:v>1</c:v>
                </c:pt>
                <c:pt idx="5">
                  <c:v>89</c:v>
                </c:pt>
              </c:numCache>
            </c:numRef>
          </c:val>
        </c:ser>
        <c:axId val="60059008"/>
        <c:axId val="60068992"/>
      </c:barChart>
      <c:catAx>
        <c:axId val="60059008"/>
        <c:scaling>
          <c:orientation val="minMax"/>
        </c:scaling>
        <c:axPos val="b"/>
        <c:tickLblPos val="nextTo"/>
        <c:crossAx val="60068992"/>
        <c:crosses val="autoZero"/>
        <c:auto val="1"/>
        <c:lblAlgn val="ctr"/>
        <c:lblOffset val="100"/>
      </c:catAx>
      <c:valAx>
        <c:axId val="60068992"/>
        <c:scaling>
          <c:orientation val="minMax"/>
        </c:scaling>
        <c:axPos val="l"/>
        <c:majorGridlines/>
        <c:numFmt formatCode="General" sourceLinked="1"/>
        <c:tickLblPos val="nextTo"/>
        <c:crossAx val="600590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74" footer="0.314960620000010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203</c:v>
                </c:pt>
                <c:pt idx="1">
                  <c:v>107</c:v>
                </c:pt>
                <c:pt idx="2">
                  <c:v>2</c:v>
                </c:pt>
                <c:pt idx="3">
                  <c:v>0</c:v>
                </c:pt>
                <c:pt idx="4">
                  <c:v>484</c:v>
                </c:pt>
              </c:numCache>
            </c:numRef>
          </c:val>
        </c:ser>
        <c:axId val="88474368"/>
        <c:axId val="88475904"/>
      </c:barChart>
      <c:catAx>
        <c:axId val="88474368"/>
        <c:scaling>
          <c:orientation val="minMax"/>
        </c:scaling>
        <c:axPos val="b"/>
        <c:tickLblPos val="nextTo"/>
        <c:crossAx val="88475904"/>
        <c:crosses val="autoZero"/>
        <c:auto val="1"/>
        <c:lblAlgn val="ctr"/>
        <c:lblOffset val="100"/>
      </c:catAx>
      <c:valAx>
        <c:axId val="88475904"/>
        <c:scaling>
          <c:orientation val="minMax"/>
        </c:scaling>
        <c:axPos val="l"/>
        <c:majorGridlines/>
        <c:numFmt formatCode="General" sourceLinked="1"/>
        <c:tickLblPos val="nextTo"/>
        <c:crossAx val="88474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63" footer="0.314960620000010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735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88516480"/>
        <c:axId val="88518016"/>
      </c:barChart>
      <c:catAx>
        <c:axId val="88516480"/>
        <c:scaling>
          <c:orientation val="minMax"/>
        </c:scaling>
        <c:axPos val="b"/>
        <c:tickLblPos val="nextTo"/>
        <c:crossAx val="88518016"/>
        <c:crosses val="autoZero"/>
        <c:auto val="1"/>
        <c:lblAlgn val="ctr"/>
        <c:lblOffset val="100"/>
      </c:catAx>
      <c:valAx>
        <c:axId val="88518016"/>
        <c:scaling>
          <c:orientation val="minMax"/>
        </c:scaling>
        <c:axPos val="l"/>
        <c:majorGridlines/>
        <c:numFmt formatCode="General" sourceLinked="1"/>
        <c:tickLblPos val="nextTo"/>
        <c:crossAx val="885164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7" footer="0.3149606200000095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8691840"/>
        <c:axId val="88693376"/>
      </c:barChart>
      <c:catAx>
        <c:axId val="88691840"/>
        <c:scaling>
          <c:orientation val="minMax"/>
        </c:scaling>
        <c:axPos val="b"/>
        <c:tickLblPos val="nextTo"/>
        <c:crossAx val="88693376"/>
        <c:crosses val="autoZero"/>
        <c:auto val="1"/>
        <c:lblAlgn val="ctr"/>
        <c:lblOffset val="100"/>
      </c:catAx>
      <c:valAx>
        <c:axId val="88693376"/>
        <c:scaling>
          <c:orientation val="minMax"/>
        </c:scaling>
        <c:axPos val="l"/>
        <c:majorGridlines/>
        <c:numFmt formatCode="General" sourceLinked="1"/>
        <c:tickLblPos val="nextTo"/>
        <c:crossAx val="886918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7" footer="0.3149606200000095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A ACEITAR</c:v>
                  </c:pt>
                  <c:pt idx="5">
                    <c:v>PARALISAR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'!$B$4:$B$11</c:f>
              <c:numCache>
                <c:formatCode>General</c:formatCode>
                <c:ptCount val="6"/>
                <c:pt idx="0">
                  <c:v>1</c:v>
                </c:pt>
                <c:pt idx="1">
                  <c:v>45</c:v>
                </c:pt>
                <c:pt idx="2">
                  <c:v>5</c:v>
                </c:pt>
                <c:pt idx="3">
                  <c:v>26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axId val="88558592"/>
        <c:axId val="88568576"/>
      </c:barChart>
      <c:catAx>
        <c:axId val="88558592"/>
        <c:scaling>
          <c:orientation val="minMax"/>
        </c:scaling>
        <c:axPos val="b"/>
        <c:tickLblPos val="nextTo"/>
        <c:crossAx val="88568576"/>
        <c:crosses val="autoZero"/>
        <c:auto val="1"/>
        <c:lblAlgn val="ctr"/>
        <c:lblOffset val="100"/>
      </c:catAx>
      <c:valAx>
        <c:axId val="88568576"/>
        <c:scaling>
          <c:orientation val="minMax"/>
        </c:scaling>
        <c:axPos val="l"/>
        <c:majorGridlines/>
        <c:numFmt formatCode="General" sourceLinked="1"/>
        <c:tickLblPos val="nextTo"/>
        <c:crossAx val="885585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7" footer="0.3149606200000095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- 31-07-2012.xlsx]Nelta!Tabela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8773760"/>
        <c:axId val="88775296"/>
      </c:barChart>
      <c:catAx>
        <c:axId val="88773760"/>
        <c:scaling>
          <c:orientation val="minMax"/>
        </c:scaling>
        <c:axPos val="b"/>
        <c:tickLblPos val="nextTo"/>
        <c:crossAx val="88775296"/>
        <c:crosses val="autoZero"/>
        <c:auto val="1"/>
        <c:lblAlgn val="ctr"/>
        <c:lblOffset val="100"/>
      </c:catAx>
      <c:valAx>
        <c:axId val="88775296"/>
        <c:scaling>
          <c:orientation val="minMax"/>
        </c:scaling>
        <c:axPos val="l"/>
        <c:majorGridlines/>
        <c:numFmt formatCode="General" sourceLinked="1"/>
        <c:tickLblPos val="nextTo"/>
        <c:crossAx val="887737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7" footer="0.3149606200000095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/>
      <sheetData sheetId="1"/>
      <sheetData sheetId="2">
        <row r="6">
          <cell r="B6">
            <v>3719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6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1.76691875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DESPARALISADO"/>
        <s v="A ACEITAR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1.767125347222" createdVersion="3" refreshedVersion="3" minRefreshableVersion="3" recordCount="828">
  <cacheSource type="worksheet">
    <worksheetSource ref="G3:I887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DESPARALISADO"/>
        <s v="A ACEITAR"/>
        <s v="EM ANDAMENTO"/>
        <s v="PARALISAR"/>
        <s v="DESPARALISADA" u="1"/>
        <s v=" PARALIS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4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4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1"/>
  </r>
  <r>
    <x v="5"/>
    <x v="1"/>
  </r>
  <r>
    <x v="5"/>
    <x v="1"/>
  </r>
  <r>
    <x v="3"/>
    <x v="1"/>
  </r>
  <r>
    <x v="3"/>
    <x v="1"/>
  </r>
  <r>
    <x v="6"/>
    <x v="1"/>
  </r>
  <r>
    <x v="3"/>
    <x v="1"/>
  </r>
  <r>
    <x v="3"/>
    <x v="1"/>
  </r>
  <r>
    <x v="7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4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8"/>
    <x v="1"/>
    <s v="-"/>
  </r>
  <r>
    <x v="3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7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7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9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7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7"/>
    <x v="1"/>
    <s v="-"/>
  </r>
  <r>
    <x v="7"/>
    <x v="1"/>
    <s v="-"/>
  </r>
  <r>
    <x v="3"/>
    <x v="1"/>
    <s v="-"/>
  </r>
  <r>
    <x v="7"/>
    <x v="1"/>
    <s v="-"/>
  </r>
  <r>
    <x v="7"/>
    <x v="1"/>
    <s v="-"/>
  </r>
  <r>
    <x v="3"/>
    <x v="4"/>
    <s v="-"/>
  </r>
  <r>
    <x v="5"/>
    <x v="1"/>
    <s v="SAUDE"/>
  </r>
  <r>
    <x v="5"/>
    <x v="1"/>
    <s v="SAUDE"/>
  </r>
  <r>
    <x v="5"/>
    <x v="1"/>
    <s v="SAUDE"/>
  </r>
  <r>
    <x v="7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7"/>
    <x v="1"/>
    <s v="-"/>
  </r>
  <r>
    <x v="3"/>
    <x v="4"/>
    <s v="-"/>
  </r>
  <r>
    <x v="3"/>
    <x v="4"/>
    <s v="-"/>
  </r>
  <r>
    <x v="7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6"/>
    <x v="1"/>
    <s v="SAUDE"/>
  </r>
  <r>
    <x v="7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7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3"/>
    <x v="1"/>
    <s v="-"/>
  </r>
  <r>
    <x v="3"/>
    <x v="1"/>
    <s v="-"/>
  </r>
  <r>
    <x v="5"/>
    <x v="1"/>
    <s v="SAUDE"/>
  </r>
  <r>
    <x v="1"/>
    <x v="1"/>
    <s v="LIDER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4"/>
    <x v="4"/>
    <s v="VODANET"/>
  </r>
  <r>
    <x v="4"/>
    <x v="4"/>
    <s v="VODANET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7"/>
    <x v="1"/>
    <s v="-"/>
  </r>
  <r>
    <x v="4"/>
    <x v="4"/>
    <s v="VODANET"/>
  </r>
  <r>
    <x v="4"/>
    <x v="4"/>
    <s v="VODANET"/>
  </r>
  <r>
    <x v="7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7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7"/>
    <x v="1"/>
    <s v="-"/>
  </r>
  <r>
    <x v="4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3"/>
    <x v="1"/>
    <s v="-"/>
  </r>
  <r>
    <x v="4"/>
    <x v="1"/>
    <s v="LIDER"/>
  </r>
  <r>
    <x v="8"/>
    <x v="1"/>
    <s v="-"/>
  </r>
  <r>
    <x v="4"/>
    <x v="1"/>
    <s v="LIDER"/>
  </r>
  <r>
    <x v="4"/>
    <x v="1"/>
    <s v="LIDER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8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8"/>
        <item x="7"/>
        <item x="6"/>
        <item m="1" x="11"/>
        <item m="1" x="10"/>
        <item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8">
    <i>
      <x v="2"/>
    </i>
    <i r="1">
      <x/>
    </i>
    <i r="1">
      <x v="1"/>
    </i>
    <i r="1">
      <x v="2"/>
    </i>
    <i r="1">
      <x v="5"/>
    </i>
    <i r="1">
      <x v="7"/>
    </i>
    <i r="1">
      <x v="1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6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x="7"/>
        <item x="4"/>
        <item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3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184" sqref="W184:W715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31.7109375" bestFit="1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5" customWidth="1"/>
    <col min="29" max="29" width="50.5703125" style="135" customWidth="1"/>
    <col min="30" max="30" width="30.5703125" customWidth="1"/>
    <col min="31" max="31" width="11.5703125" bestFit="1" customWidth="1"/>
  </cols>
  <sheetData>
    <row r="1" spans="1:31" ht="18.75" thickBot="1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50"/>
    </row>
    <row r="2" spans="1:31" ht="9.75" customHeight="1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/>
      <c r="O2" s="156"/>
      <c r="P2" s="156"/>
      <c r="Q2" s="156"/>
      <c r="R2" s="156"/>
      <c r="S2" s="156"/>
      <c r="T2" s="156"/>
      <c r="U2" s="157"/>
      <c r="V2" s="156"/>
      <c r="W2" s="156"/>
      <c r="X2" s="156"/>
      <c r="Y2" s="158"/>
      <c r="Z2" s="159"/>
      <c r="AA2" s="160"/>
      <c r="AB2" s="131"/>
      <c r="AC2" s="131"/>
    </row>
    <row r="3" spans="1:31" ht="15.75" customHeight="1" thickBot="1">
      <c r="A3" s="146" t="s">
        <v>4</v>
      </c>
      <c r="B3" s="161" t="s">
        <v>5</v>
      </c>
      <c r="C3" s="144" t="s">
        <v>503</v>
      </c>
      <c r="D3" s="144" t="s">
        <v>2445</v>
      </c>
      <c r="E3" s="144" t="s">
        <v>504</v>
      </c>
      <c r="F3" s="144" t="s">
        <v>505</v>
      </c>
      <c r="G3" s="146" t="s">
        <v>0</v>
      </c>
      <c r="H3" s="146" t="s">
        <v>753</v>
      </c>
      <c r="I3" s="146" t="s">
        <v>497</v>
      </c>
      <c r="J3" s="142" t="s">
        <v>8</v>
      </c>
      <c r="K3" s="142" t="s">
        <v>519</v>
      </c>
      <c r="L3" s="142" t="s">
        <v>518</v>
      </c>
      <c r="M3" s="142" t="s">
        <v>413</v>
      </c>
      <c r="N3" s="142" t="s">
        <v>159</v>
      </c>
      <c r="O3" s="163" t="s">
        <v>160</v>
      </c>
      <c r="P3" s="163"/>
      <c r="Q3" s="163"/>
      <c r="R3" s="163"/>
      <c r="S3" s="163"/>
      <c r="T3" s="163"/>
      <c r="U3" s="164"/>
      <c r="V3" s="152" t="s">
        <v>753</v>
      </c>
      <c r="W3" s="153"/>
      <c r="X3" s="153"/>
      <c r="Y3" s="153"/>
      <c r="Z3" s="153"/>
      <c r="AA3" s="154"/>
      <c r="AB3" s="133"/>
      <c r="AC3" s="133"/>
      <c r="AD3" s="144" t="s">
        <v>3998</v>
      </c>
    </row>
    <row r="4" spans="1:31" ht="38.25" customHeight="1" thickBot="1">
      <c r="A4" s="147"/>
      <c r="B4" s="162"/>
      <c r="C4" s="145"/>
      <c r="D4" s="145"/>
      <c r="E4" s="145"/>
      <c r="F4" s="145"/>
      <c r="G4" s="147"/>
      <c r="H4" s="147"/>
      <c r="I4" s="147"/>
      <c r="J4" s="143"/>
      <c r="K4" s="143"/>
      <c r="L4" s="143"/>
      <c r="M4" s="143"/>
      <c r="N4" s="143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4986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4" t="s">
        <v>6018</v>
      </c>
      <c r="AC4" s="134" t="s">
        <v>4929</v>
      </c>
      <c r="AD4" s="151"/>
    </row>
    <row r="5" spans="1:31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5"/>
      <c r="U5" s="23"/>
      <c r="V5" s="4"/>
      <c r="W5" s="4"/>
      <c r="X5" s="4"/>
      <c r="Y5" s="28"/>
      <c r="Z5" s="26"/>
      <c r="AA5" s="16"/>
      <c r="AB5" s="16"/>
      <c r="AC5" s="16"/>
      <c r="AD5" s="16"/>
    </row>
    <row r="6" spans="1:31" s="37" customFormat="1" ht="15" customHeight="1">
      <c r="A6" s="30">
        <v>891</v>
      </c>
      <c r="B6" s="61" t="s">
        <v>1363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752</v>
      </c>
      <c r="H6" s="31" t="s">
        <v>499</v>
      </c>
      <c r="I6" s="31" t="s">
        <v>506</v>
      </c>
      <c r="J6" s="32" t="s">
        <v>1214</v>
      </c>
      <c r="K6" s="32" t="s">
        <v>1287</v>
      </c>
      <c r="L6" s="32" t="s">
        <v>1288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6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4431</v>
      </c>
      <c r="AB6" s="72" t="s">
        <v>4850</v>
      </c>
      <c r="AC6" s="36"/>
      <c r="AD6" s="32"/>
      <c r="AE6" s="37" t="s">
        <v>4850</v>
      </c>
    </row>
    <row r="7" spans="1:31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1518</v>
      </c>
      <c r="H7" s="31" t="s">
        <v>501</v>
      </c>
      <c r="I7" s="31" t="s">
        <v>1518</v>
      </c>
      <c r="J7" s="32" t="s">
        <v>2128</v>
      </c>
      <c r="K7" s="32" t="s">
        <v>1287</v>
      </c>
      <c r="L7" s="32" t="s">
        <v>1288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6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3470</v>
      </c>
      <c r="AB7" s="72" t="s">
        <v>4850</v>
      </c>
      <c r="AC7" s="72"/>
      <c r="AD7" s="32"/>
      <c r="AE7" s="37" t="s">
        <v>4850</v>
      </c>
    </row>
    <row r="8" spans="1:31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501</v>
      </c>
      <c r="G8" s="31" t="s">
        <v>1518</v>
      </c>
      <c r="H8" s="31" t="s">
        <v>501</v>
      </c>
      <c r="I8" s="31" t="s">
        <v>1518</v>
      </c>
      <c r="J8" s="32" t="s">
        <v>2128</v>
      </c>
      <c r="K8" s="32" t="s">
        <v>1287</v>
      </c>
      <c r="L8" s="32" t="s">
        <v>1288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6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3471</v>
      </c>
      <c r="AB8" s="72" t="s">
        <v>4850</v>
      </c>
      <c r="AC8" s="72"/>
      <c r="AD8" s="32"/>
      <c r="AE8" s="37" t="s">
        <v>4850</v>
      </c>
    </row>
    <row r="9" spans="1:31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501</v>
      </c>
      <c r="G9" s="31" t="s">
        <v>517</v>
      </c>
      <c r="H9" s="31" t="s">
        <v>499</v>
      </c>
      <c r="I9" s="31" t="s">
        <v>501</v>
      </c>
      <c r="J9" s="32" t="s">
        <v>163</v>
      </c>
      <c r="K9" s="32" t="s">
        <v>550</v>
      </c>
      <c r="L9" s="32" t="s">
        <v>551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6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4066</v>
      </c>
      <c r="Y9" s="54">
        <v>40917</v>
      </c>
      <c r="Z9" s="54">
        <v>41012</v>
      </c>
      <c r="AA9" s="72" t="s">
        <v>749</v>
      </c>
      <c r="AB9" s="72" t="s">
        <v>4850</v>
      </c>
      <c r="AC9" s="72"/>
      <c r="AD9" s="32"/>
      <c r="AE9" s="37" t="s">
        <v>4850</v>
      </c>
    </row>
    <row r="10" spans="1:31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517</v>
      </c>
      <c r="H10" s="31" t="s">
        <v>499</v>
      </c>
      <c r="I10" s="31" t="s">
        <v>501</v>
      </c>
      <c r="J10" s="32" t="s">
        <v>164</v>
      </c>
      <c r="K10" s="32" t="s">
        <v>552</v>
      </c>
      <c r="L10" s="32" t="s">
        <v>553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6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754</v>
      </c>
      <c r="Y10" s="54">
        <v>40942</v>
      </c>
      <c r="Z10" s="54">
        <v>40984</v>
      </c>
      <c r="AA10" s="72" t="s">
        <v>2550</v>
      </c>
      <c r="AB10" s="72" t="s">
        <v>4850</v>
      </c>
      <c r="AC10" s="72"/>
      <c r="AD10" s="32"/>
      <c r="AE10" s="37" t="s">
        <v>4850</v>
      </c>
    </row>
    <row r="11" spans="1:31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1518</v>
      </c>
      <c r="H11" s="31" t="s">
        <v>501</v>
      </c>
      <c r="I11" s="31" t="s">
        <v>506</v>
      </c>
      <c r="J11" s="32" t="s">
        <v>165</v>
      </c>
      <c r="K11" s="32" t="s">
        <v>554</v>
      </c>
      <c r="L11" s="32" t="s">
        <v>555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6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6119</v>
      </c>
      <c r="AB11" s="72" t="s">
        <v>4850</v>
      </c>
      <c r="AD11" s="32"/>
      <c r="AE11" s="37" t="s">
        <v>4850</v>
      </c>
    </row>
    <row r="12" spans="1:31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517</v>
      </c>
      <c r="H12" s="31" t="s">
        <v>499</v>
      </c>
      <c r="I12" s="31" t="s">
        <v>501</v>
      </c>
      <c r="J12" s="32" t="s">
        <v>166</v>
      </c>
      <c r="K12" s="32" t="s">
        <v>556</v>
      </c>
      <c r="L12" s="32" t="s">
        <v>557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6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1593</v>
      </c>
      <c r="Y12" s="54">
        <v>40935</v>
      </c>
      <c r="Z12" s="54"/>
      <c r="AA12" s="72"/>
      <c r="AB12" s="72" t="s">
        <v>4850</v>
      </c>
      <c r="AC12" s="72"/>
      <c r="AD12" s="32"/>
      <c r="AE12" s="37" t="s">
        <v>4850</v>
      </c>
    </row>
    <row r="13" spans="1:31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501</v>
      </c>
      <c r="G13" s="31" t="s">
        <v>517</v>
      </c>
      <c r="H13" s="31" t="s">
        <v>499</v>
      </c>
      <c r="I13" s="31" t="s">
        <v>501</v>
      </c>
      <c r="J13" s="32" t="s">
        <v>167</v>
      </c>
      <c r="K13" s="32" t="s">
        <v>558</v>
      </c>
      <c r="L13" s="32" t="s">
        <v>559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6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1635</v>
      </c>
      <c r="Y13" s="54">
        <v>40926</v>
      </c>
      <c r="Z13" s="54">
        <v>40927</v>
      </c>
      <c r="AA13" s="72" t="s">
        <v>692</v>
      </c>
      <c r="AB13" s="72" t="s">
        <v>4850</v>
      </c>
      <c r="AC13" s="72"/>
      <c r="AD13" s="32"/>
      <c r="AE13" s="37" t="s">
        <v>4850</v>
      </c>
    </row>
    <row r="14" spans="1:31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517</v>
      </c>
      <c r="H14" s="31" t="s">
        <v>499</v>
      </c>
      <c r="I14" s="31" t="s">
        <v>501</v>
      </c>
      <c r="J14" s="32" t="s">
        <v>168</v>
      </c>
      <c r="K14" s="32" t="s">
        <v>560</v>
      </c>
      <c r="L14" s="32" t="s">
        <v>561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6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2314</v>
      </c>
      <c r="Y14" s="54">
        <v>40934</v>
      </c>
      <c r="Z14" s="54">
        <v>40954</v>
      </c>
      <c r="AA14" s="72" t="s">
        <v>749</v>
      </c>
      <c r="AB14" s="72" t="s">
        <v>4850</v>
      </c>
      <c r="AC14" s="72"/>
      <c r="AD14" s="32"/>
      <c r="AE14" s="37" t="s">
        <v>4850</v>
      </c>
    </row>
    <row r="15" spans="1:31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517</v>
      </c>
      <c r="H15" s="31" t="s">
        <v>499</v>
      </c>
      <c r="I15" s="31" t="s">
        <v>501</v>
      </c>
      <c r="J15" s="32" t="s">
        <v>169</v>
      </c>
      <c r="K15" s="32" t="s">
        <v>562</v>
      </c>
      <c r="L15" s="32" t="s">
        <v>563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6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1572</v>
      </c>
      <c r="Y15" s="54">
        <v>40926</v>
      </c>
      <c r="Z15" s="54">
        <v>41012</v>
      </c>
      <c r="AA15" s="72" t="s">
        <v>749</v>
      </c>
      <c r="AB15" s="72" t="s">
        <v>4850</v>
      </c>
      <c r="AC15" s="72"/>
      <c r="AD15" s="32"/>
      <c r="AE15" s="37" t="s">
        <v>4850</v>
      </c>
    </row>
    <row r="16" spans="1:31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501</v>
      </c>
      <c r="G16" s="31" t="s">
        <v>517</v>
      </c>
      <c r="H16" s="31" t="s">
        <v>499</v>
      </c>
      <c r="I16" s="31" t="s">
        <v>501</v>
      </c>
      <c r="J16" s="32" t="s">
        <v>170</v>
      </c>
      <c r="K16" s="32" t="s">
        <v>564</v>
      </c>
      <c r="L16" s="32" t="s">
        <v>565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6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4063</v>
      </c>
      <c r="Y16" s="54">
        <v>40906</v>
      </c>
      <c r="Z16" s="54">
        <v>41012</v>
      </c>
      <c r="AA16" s="72" t="s">
        <v>749</v>
      </c>
      <c r="AB16" s="72" t="s">
        <v>4850</v>
      </c>
      <c r="AC16" s="72"/>
      <c r="AD16" s="54"/>
      <c r="AE16" s="37" t="s">
        <v>4850</v>
      </c>
    </row>
    <row r="17" spans="1:31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501</v>
      </c>
      <c r="G17" s="31" t="s">
        <v>517</v>
      </c>
      <c r="H17" s="31" t="s">
        <v>499</v>
      </c>
      <c r="I17" s="31" t="s">
        <v>501</v>
      </c>
      <c r="J17" s="32" t="s">
        <v>171</v>
      </c>
      <c r="K17" s="63" t="s">
        <v>2839</v>
      </c>
      <c r="L17" s="63" t="s">
        <v>2840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6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1575</v>
      </c>
      <c r="Y17" s="54">
        <v>40899</v>
      </c>
      <c r="Z17" s="54">
        <v>41012</v>
      </c>
      <c r="AA17" s="72" t="s">
        <v>749</v>
      </c>
      <c r="AB17" s="72" t="s">
        <v>4850</v>
      </c>
      <c r="AC17" s="72"/>
      <c r="AD17" s="32"/>
      <c r="AE17" s="37" t="s">
        <v>4850</v>
      </c>
    </row>
    <row r="18" spans="1:31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517</v>
      </c>
      <c r="H18" s="31" t="s">
        <v>499</v>
      </c>
      <c r="I18" s="31" t="s">
        <v>501</v>
      </c>
      <c r="J18" s="32" t="s">
        <v>173</v>
      </c>
      <c r="K18" s="32" t="s">
        <v>566</v>
      </c>
      <c r="L18" s="32" t="s">
        <v>567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6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2314</v>
      </c>
      <c r="Y18" s="53">
        <v>40976</v>
      </c>
      <c r="Z18" s="94">
        <v>41012</v>
      </c>
      <c r="AA18" s="72" t="s">
        <v>749</v>
      </c>
      <c r="AB18" s="72" t="s">
        <v>4850</v>
      </c>
      <c r="AC18" s="72"/>
      <c r="AD18" s="32"/>
      <c r="AE18" s="37" t="s">
        <v>4850</v>
      </c>
    </row>
    <row r="19" spans="1:31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501</v>
      </c>
      <c r="G19" s="31" t="s">
        <v>517</v>
      </c>
      <c r="H19" s="31" t="s">
        <v>499</v>
      </c>
      <c r="I19" s="31" t="s">
        <v>501</v>
      </c>
      <c r="J19" s="32" t="s">
        <v>174</v>
      </c>
      <c r="K19" s="32" t="s">
        <v>568</v>
      </c>
      <c r="L19" s="32" t="s">
        <v>569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6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1572</v>
      </c>
      <c r="Y19" s="53">
        <v>40920</v>
      </c>
      <c r="Z19" s="54">
        <v>41012</v>
      </c>
      <c r="AA19" s="72" t="s">
        <v>749</v>
      </c>
      <c r="AB19" s="72" t="s">
        <v>4850</v>
      </c>
      <c r="AC19" s="72"/>
      <c r="AD19" s="32"/>
      <c r="AE19" s="37" t="s">
        <v>4850</v>
      </c>
    </row>
    <row r="20" spans="1:31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517</v>
      </c>
      <c r="H20" s="31" t="s">
        <v>499</v>
      </c>
      <c r="I20" s="31" t="s">
        <v>501</v>
      </c>
      <c r="J20" s="32" t="s">
        <v>175</v>
      </c>
      <c r="K20" s="32" t="s">
        <v>570</v>
      </c>
      <c r="L20" s="32" t="s">
        <v>571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6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1593</v>
      </c>
      <c r="Y20" s="53">
        <v>40932</v>
      </c>
      <c r="Z20" s="54"/>
      <c r="AA20" s="72"/>
      <c r="AB20" s="72" t="s">
        <v>4850</v>
      </c>
      <c r="AC20" s="72"/>
      <c r="AD20" s="32"/>
      <c r="AE20" s="37" t="s">
        <v>4850</v>
      </c>
    </row>
    <row r="21" spans="1:31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501</v>
      </c>
      <c r="G21" s="31" t="s">
        <v>517</v>
      </c>
      <c r="H21" s="31" t="s">
        <v>499</v>
      </c>
      <c r="I21" s="31" t="s">
        <v>501</v>
      </c>
      <c r="J21" s="32" t="s">
        <v>176</v>
      </c>
      <c r="K21" s="32" t="s">
        <v>572</v>
      </c>
      <c r="L21" s="32" t="s">
        <v>573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6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4065</v>
      </c>
      <c r="Y21" s="36">
        <v>40905</v>
      </c>
      <c r="Z21" s="54">
        <v>40954</v>
      </c>
      <c r="AA21" s="72" t="s">
        <v>749</v>
      </c>
      <c r="AB21" s="72" t="s">
        <v>4850</v>
      </c>
      <c r="AC21" s="72"/>
      <c r="AD21" s="32"/>
      <c r="AE21" s="37" t="s">
        <v>4850</v>
      </c>
    </row>
    <row r="22" spans="1:31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501</v>
      </c>
      <c r="G22" s="31" t="s">
        <v>517</v>
      </c>
      <c r="H22" s="31" t="s">
        <v>499</v>
      </c>
      <c r="I22" s="31" t="s">
        <v>501</v>
      </c>
      <c r="J22" s="32" t="s">
        <v>177</v>
      </c>
      <c r="K22" s="32" t="s">
        <v>574</v>
      </c>
      <c r="L22" s="32" t="s">
        <v>575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6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1967</v>
      </c>
      <c r="Y22" s="36">
        <v>40921</v>
      </c>
      <c r="Z22" s="53">
        <v>41012</v>
      </c>
      <c r="AA22" s="72" t="s">
        <v>749</v>
      </c>
      <c r="AB22" s="72" t="s">
        <v>4850</v>
      </c>
      <c r="AC22" s="72"/>
      <c r="AD22" s="32"/>
      <c r="AE22" s="37" t="s">
        <v>4850</v>
      </c>
    </row>
    <row r="23" spans="1:31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501</v>
      </c>
      <c r="G23" s="31" t="s">
        <v>517</v>
      </c>
      <c r="H23" s="31" t="s">
        <v>499</v>
      </c>
      <c r="I23" s="31" t="s">
        <v>501</v>
      </c>
      <c r="J23" s="32" t="s">
        <v>178</v>
      </c>
      <c r="K23" s="32" t="s">
        <v>576</v>
      </c>
      <c r="L23" s="32" t="s">
        <v>577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6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507</v>
      </c>
      <c r="Y23" s="36">
        <v>40919</v>
      </c>
      <c r="Z23" s="54">
        <v>40927</v>
      </c>
      <c r="AA23" s="72" t="s">
        <v>749</v>
      </c>
      <c r="AB23" s="72" t="s">
        <v>4850</v>
      </c>
      <c r="AC23" s="72"/>
      <c r="AD23" s="32"/>
      <c r="AE23" s="37" t="s">
        <v>4850</v>
      </c>
    </row>
    <row r="24" spans="1:31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501</v>
      </c>
      <c r="G24" s="31" t="s">
        <v>517</v>
      </c>
      <c r="H24" s="31" t="s">
        <v>499</v>
      </c>
      <c r="I24" s="31" t="s">
        <v>501</v>
      </c>
      <c r="J24" s="32" t="s">
        <v>179</v>
      </c>
      <c r="K24" s="32" t="s">
        <v>578</v>
      </c>
      <c r="L24" s="32" t="s">
        <v>579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6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1738</v>
      </c>
      <c r="Y24" s="36">
        <v>40926</v>
      </c>
      <c r="Z24" s="54">
        <v>40927</v>
      </c>
      <c r="AA24" s="72" t="s">
        <v>749</v>
      </c>
      <c r="AB24" s="72" t="s">
        <v>4850</v>
      </c>
      <c r="AC24" s="72"/>
      <c r="AD24" s="32"/>
      <c r="AE24" s="37" t="s">
        <v>4850</v>
      </c>
    </row>
    <row r="25" spans="1:31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517</v>
      </c>
      <c r="H25" s="31" t="s">
        <v>499</v>
      </c>
      <c r="I25" s="31" t="s">
        <v>501</v>
      </c>
      <c r="J25" s="32" t="s">
        <v>180</v>
      </c>
      <c r="K25" s="32" t="s">
        <v>580</v>
      </c>
      <c r="L25" s="32" t="s">
        <v>581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6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1635</v>
      </c>
      <c r="Y25" s="36">
        <v>40918</v>
      </c>
      <c r="Z25" s="54">
        <v>40927</v>
      </c>
      <c r="AA25" s="72" t="s">
        <v>749</v>
      </c>
      <c r="AB25" s="72" t="s">
        <v>4850</v>
      </c>
      <c r="AC25" s="72"/>
      <c r="AD25" s="32"/>
      <c r="AE25" s="37" t="s">
        <v>4850</v>
      </c>
    </row>
    <row r="26" spans="1:31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501</v>
      </c>
      <c r="G26" s="31" t="s">
        <v>517</v>
      </c>
      <c r="H26" s="31" t="s">
        <v>499</v>
      </c>
      <c r="I26" s="31" t="s">
        <v>501</v>
      </c>
      <c r="J26" s="32" t="s">
        <v>181</v>
      </c>
      <c r="K26" s="32" t="s">
        <v>582</v>
      </c>
      <c r="L26" s="32" t="s">
        <v>583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6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4064</v>
      </c>
      <c r="Y26" s="36">
        <v>40926</v>
      </c>
      <c r="Z26" s="54">
        <v>40927</v>
      </c>
      <c r="AA26" s="72" t="s">
        <v>2660</v>
      </c>
      <c r="AB26" s="72" t="s">
        <v>4850</v>
      </c>
      <c r="AC26" s="72"/>
      <c r="AD26" s="32"/>
      <c r="AE26" s="37" t="s">
        <v>4850</v>
      </c>
    </row>
    <row r="27" spans="1:31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501</v>
      </c>
      <c r="G27" s="31" t="s">
        <v>517</v>
      </c>
      <c r="H27" s="31" t="s">
        <v>499</v>
      </c>
      <c r="I27" s="31" t="s">
        <v>501</v>
      </c>
      <c r="J27" s="32" t="s">
        <v>182</v>
      </c>
      <c r="K27" s="32" t="s">
        <v>584</v>
      </c>
      <c r="L27" s="32" t="s">
        <v>585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6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1967</v>
      </c>
      <c r="Y27" s="36">
        <v>40914</v>
      </c>
      <c r="Z27" s="54">
        <v>41012</v>
      </c>
      <c r="AA27" s="72" t="s">
        <v>749</v>
      </c>
      <c r="AB27" s="72" t="s">
        <v>4850</v>
      </c>
      <c r="AC27" s="72"/>
      <c r="AD27" s="54"/>
      <c r="AE27" s="37" t="s">
        <v>4850</v>
      </c>
    </row>
    <row r="28" spans="1:31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501</v>
      </c>
      <c r="G28" s="31" t="s">
        <v>517</v>
      </c>
      <c r="H28" s="31" t="s">
        <v>499</v>
      </c>
      <c r="I28" s="31" t="s">
        <v>501</v>
      </c>
      <c r="J28" s="32" t="s">
        <v>183</v>
      </c>
      <c r="K28" s="32" t="s">
        <v>586</v>
      </c>
      <c r="L28" s="32" t="s">
        <v>587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6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4064</v>
      </c>
      <c r="Y28" s="36">
        <v>40905</v>
      </c>
      <c r="Z28" s="54">
        <v>41012</v>
      </c>
      <c r="AA28" s="72" t="s">
        <v>2727</v>
      </c>
      <c r="AB28" s="72" t="s">
        <v>4850</v>
      </c>
      <c r="AC28" s="72"/>
      <c r="AD28" s="32"/>
      <c r="AE28" s="37" t="s">
        <v>4850</v>
      </c>
    </row>
    <row r="29" spans="1:31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501</v>
      </c>
      <c r="G29" s="31" t="s">
        <v>517</v>
      </c>
      <c r="H29" s="31" t="s">
        <v>499</v>
      </c>
      <c r="I29" s="31" t="s">
        <v>501</v>
      </c>
      <c r="J29" s="32" t="s">
        <v>184</v>
      </c>
      <c r="K29" s="32" t="s">
        <v>588</v>
      </c>
      <c r="L29" s="32" t="s">
        <v>589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6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1967</v>
      </c>
      <c r="Y29" s="36">
        <v>40905</v>
      </c>
      <c r="Z29" s="54">
        <v>41012</v>
      </c>
      <c r="AA29" s="72" t="s">
        <v>749</v>
      </c>
      <c r="AB29" s="72" t="s">
        <v>4850</v>
      </c>
      <c r="AC29" s="72"/>
      <c r="AD29" s="32"/>
      <c r="AE29" s="37" t="s">
        <v>4850</v>
      </c>
    </row>
    <row r="30" spans="1:31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517</v>
      </c>
      <c r="H30" s="31" t="s">
        <v>499</v>
      </c>
      <c r="I30" s="31" t="s">
        <v>501</v>
      </c>
      <c r="J30" s="32" t="s">
        <v>185</v>
      </c>
      <c r="K30" s="32" t="s">
        <v>590</v>
      </c>
      <c r="L30" s="32" t="s">
        <v>591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6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2241</v>
      </c>
      <c r="Y30" s="36">
        <v>40989</v>
      </c>
      <c r="Z30" s="94">
        <v>41012</v>
      </c>
      <c r="AA30" s="72" t="s">
        <v>749</v>
      </c>
      <c r="AB30" s="72" t="s">
        <v>4850</v>
      </c>
      <c r="AC30" s="72"/>
      <c r="AD30" s="32"/>
      <c r="AE30" s="37" t="s">
        <v>4850</v>
      </c>
    </row>
    <row r="31" spans="1:31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517</v>
      </c>
      <c r="H31" s="31" t="s">
        <v>499</v>
      </c>
      <c r="I31" s="31" t="s">
        <v>501</v>
      </c>
      <c r="J31" s="32" t="s">
        <v>186</v>
      </c>
      <c r="K31" s="32" t="s">
        <v>592</v>
      </c>
      <c r="L31" s="32" t="s">
        <v>593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6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2314</v>
      </c>
      <c r="Y31" s="36">
        <v>40938</v>
      </c>
      <c r="Z31" s="54">
        <v>40954</v>
      </c>
      <c r="AA31" s="72" t="s">
        <v>749</v>
      </c>
      <c r="AB31" s="72" t="s">
        <v>4850</v>
      </c>
      <c r="AC31" s="72"/>
      <c r="AD31" s="32"/>
      <c r="AE31" s="37" t="s">
        <v>4850</v>
      </c>
    </row>
    <row r="32" spans="1:31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752</v>
      </c>
      <c r="H32" s="31" t="s">
        <v>499</v>
      </c>
      <c r="I32" s="31" t="s">
        <v>501</v>
      </c>
      <c r="J32" s="32" t="s">
        <v>187</v>
      </c>
      <c r="K32" s="32" t="s">
        <v>594</v>
      </c>
      <c r="L32" s="32" t="s">
        <v>595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6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4974</v>
      </c>
      <c r="AB32" s="72" t="s">
        <v>4850</v>
      </c>
      <c r="AC32" s="95"/>
      <c r="AD32" s="32"/>
      <c r="AE32" s="37" t="s">
        <v>4850</v>
      </c>
    </row>
    <row r="33" spans="1:31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501</v>
      </c>
      <c r="G33" s="31" t="s">
        <v>517</v>
      </c>
      <c r="H33" s="31" t="s">
        <v>499</v>
      </c>
      <c r="I33" s="31" t="s">
        <v>501</v>
      </c>
      <c r="J33" s="32" t="s">
        <v>188</v>
      </c>
      <c r="K33" s="32" t="s">
        <v>596</v>
      </c>
      <c r="L33" s="32" t="s">
        <v>597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6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4065</v>
      </c>
      <c r="Y33" s="36">
        <v>40927</v>
      </c>
      <c r="Z33" s="54">
        <v>41012</v>
      </c>
      <c r="AA33" s="72" t="s">
        <v>749</v>
      </c>
      <c r="AB33" s="72" t="s">
        <v>4850</v>
      </c>
      <c r="AC33" s="72"/>
      <c r="AD33" s="32"/>
      <c r="AE33" s="37" t="s">
        <v>4850</v>
      </c>
    </row>
    <row r="34" spans="1:31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517</v>
      </c>
      <c r="H34" s="31" t="s">
        <v>499</v>
      </c>
      <c r="I34" s="31" t="s">
        <v>501</v>
      </c>
      <c r="J34" s="32" t="s">
        <v>189</v>
      </c>
      <c r="K34" s="32" t="s">
        <v>598</v>
      </c>
      <c r="L34" s="32" t="s">
        <v>599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516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6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1967</v>
      </c>
      <c r="Y34" s="36">
        <v>40932</v>
      </c>
      <c r="Z34" s="54">
        <v>41012</v>
      </c>
      <c r="AA34" s="72" t="s">
        <v>749</v>
      </c>
      <c r="AB34" s="72" t="s">
        <v>4850</v>
      </c>
      <c r="AC34" s="72"/>
      <c r="AD34" s="54"/>
      <c r="AE34" s="37" t="s">
        <v>4850</v>
      </c>
    </row>
    <row r="35" spans="1:31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517</v>
      </c>
      <c r="H35" s="31" t="s">
        <v>499</v>
      </c>
      <c r="I35" s="31" t="s">
        <v>501</v>
      </c>
      <c r="J35" s="32" t="s">
        <v>190</v>
      </c>
      <c r="K35" s="32" t="s">
        <v>600</v>
      </c>
      <c r="L35" s="32" t="s">
        <v>601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6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3272</v>
      </c>
      <c r="Y35" s="36">
        <v>41082</v>
      </c>
      <c r="Z35" s="54">
        <v>41081</v>
      </c>
      <c r="AA35" s="36" t="s">
        <v>3980</v>
      </c>
      <c r="AB35" s="72" t="s">
        <v>4850</v>
      </c>
      <c r="AC35" s="36"/>
      <c r="AD35" s="37" t="s">
        <v>4520</v>
      </c>
      <c r="AE35" s="37" t="s">
        <v>4850</v>
      </c>
    </row>
    <row r="36" spans="1:31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517</v>
      </c>
      <c r="H36" s="31" t="s">
        <v>499</v>
      </c>
      <c r="I36" s="31" t="s">
        <v>501</v>
      </c>
      <c r="J36" s="32" t="s">
        <v>191</v>
      </c>
      <c r="K36" s="32" t="s">
        <v>602</v>
      </c>
      <c r="L36" s="32" t="s">
        <v>603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6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4064</v>
      </c>
      <c r="Y36" s="36">
        <v>40932</v>
      </c>
      <c r="Z36" s="54">
        <v>40954</v>
      </c>
      <c r="AA36" s="72" t="s">
        <v>749</v>
      </c>
      <c r="AB36" s="72" t="s">
        <v>4850</v>
      </c>
      <c r="AC36" s="72"/>
      <c r="AD36" s="32"/>
      <c r="AE36" s="37" t="s">
        <v>4850</v>
      </c>
    </row>
    <row r="37" spans="1:31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517</v>
      </c>
      <c r="H37" s="31" t="s">
        <v>741</v>
      </c>
      <c r="I37" s="31" t="s">
        <v>501</v>
      </c>
      <c r="J37" s="32" t="s">
        <v>192</v>
      </c>
      <c r="K37" s="32" t="s">
        <v>604</v>
      </c>
      <c r="L37" s="32" t="s">
        <v>605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6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2669</v>
      </c>
      <c r="Y37" s="36">
        <v>40973</v>
      </c>
      <c r="Z37" s="53"/>
      <c r="AA37" s="72"/>
      <c r="AB37" s="72" t="s">
        <v>4850</v>
      </c>
      <c r="AC37" s="72"/>
      <c r="AD37" s="32"/>
      <c r="AE37" s="37" t="s">
        <v>4850</v>
      </c>
    </row>
    <row r="38" spans="1:31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517</v>
      </c>
      <c r="H38" s="31" t="s">
        <v>499</v>
      </c>
      <c r="I38" s="31" t="s">
        <v>501</v>
      </c>
      <c r="J38" s="32" t="s">
        <v>193</v>
      </c>
      <c r="K38" s="32" t="s">
        <v>606</v>
      </c>
      <c r="L38" s="32" t="s">
        <v>607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6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1635</v>
      </c>
      <c r="Y38" s="36">
        <v>40934</v>
      </c>
      <c r="Z38" s="54">
        <v>40954</v>
      </c>
      <c r="AA38" s="72" t="s">
        <v>2665</v>
      </c>
      <c r="AB38" s="72" t="s">
        <v>4850</v>
      </c>
      <c r="AC38" s="72"/>
      <c r="AD38" s="32"/>
      <c r="AE38" s="37" t="s">
        <v>4850</v>
      </c>
    </row>
    <row r="39" spans="1:31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501</v>
      </c>
      <c r="G39" s="31" t="s">
        <v>517</v>
      </c>
      <c r="H39" s="31" t="s">
        <v>499</v>
      </c>
      <c r="I39" s="31" t="s">
        <v>501</v>
      </c>
      <c r="J39" s="32" t="s">
        <v>194</v>
      </c>
      <c r="K39" s="32" t="s">
        <v>608</v>
      </c>
      <c r="L39" s="32" t="s">
        <v>609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6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2314</v>
      </c>
      <c r="Y39" s="36">
        <v>40918</v>
      </c>
      <c r="Z39" s="54">
        <v>40927</v>
      </c>
      <c r="AA39" s="72" t="s">
        <v>749</v>
      </c>
      <c r="AB39" s="72" t="s">
        <v>4850</v>
      </c>
      <c r="AC39" s="72"/>
      <c r="AD39" s="32"/>
      <c r="AE39" s="37" t="s">
        <v>4850</v>
      </c>
    </row>
    <row r="40" spans="1:31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501</v>
      </c>
      <c r="G40" s="31" t="s">
        <v>517</v>
      </c>
      <c r="H40" s="31" t="s">
        <v>499</v>
      </c>
      <c r="I40" s="31" t="s">
        <v>501</v>
      </c>
      <c r="J40" s="32" t="s">
        <v>195</v>
      </c>
      <c r="K40" s="32" t="s">
        <v>610</v>
      </c>
      <c r="L40" s="32" t="s">
        <v>611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6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1593</v>
      </c>
      <c r="Y40" s="36">
        <v>40920</v>
      </c>
      <c r="Z40" s="54">
        <v>41012</v>
      </c>
      <c r="AA40" s="72" t="s">
        <v>749</v>
      </c>
      <c r="AB40" s="72" t="s">
        <v>4850</v>
      </c>
      <c r="AC40" s="72"/>
      <c r="AD40" s="32"/>
      <c r="AE40" s="37" t="s">
        <v>4850</v>
      </c>
    </row>
    <row r="41" spans="1:31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517</v>
      </c>
      <c r="H41" s="31" t="s">
        <v>499</v>
      </c>
      <c r="I41" s="31" t="s">
        <v>501</v>
      </c>
      <c r="J41" s="32" t="s">
        <v>196</v>
      </c>
      <c r="K41" s="32" t="s">
        <v>612</v>
      </c>
      <c r="L41" s="32" t="s">
        <v>613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6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4066</v>
      </c>
      <c r="Y41" s="36">
        <v>40918</v>
      </c>
      <c r="Z41" s="54">
        <v>41012</v>
      </c>
      <c r="AA41" s="72" t="s">
        <v>749</v>
      </c>
      <c r="AB41" s="72" t="s">
        <v>4850</v>
      </c>
      <c r="AC41" s="72"/>
      <c r="AD41" s="32"/>
      <c r="AE41" s="37" t="s">
        <v>4850</v>
      </c>
    </row>
    <row r="42" spans="1:31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752</v>
      </c>
      <c r="H42" s="31" t="s">
        <v>499</v>
      </c>
      <c r="I42" s="31" t="s">
        <v>501</v>
      </c>
      <c r="J42" s="32" t="s">
        <v>197</v>
      </c>
      <c r="K42" s="32" t="s">
        <v>614</v>
      </c>
      <c r="L42" s="32" t="s">
        <v>615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6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4482</v>
      </c>
      <c r="AB42" s="72" t="s">
        <v>4850</v>
      </c>
      <c r="AC42" s="96"/>
      <c r="AD42" s="54"/>
      <c r="AE42" s="37" t="s">
        <v>4850</v>
      </c>
    </row>
    <row r="43" spans="1:31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517</v>
      </c>
      <c r="H43" s="31" t="s">
        <v>499</v>
      </c>
      <c r="I43" s="31" t="s">
        <v>501</v>
      </c>
      <c r="J43" s="32" t="s">
        <v>198</v>
      </c>
      <c r="K43" s="32" t="s">
        <v>616</v>
      </c>
      <c r="L43" s="32" t="s">
        <v>617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6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4064</v>
      </c>
      <c r="Y43" s="36">
        <v>40934</v>
      </c>
      <c r="Z43" s="54">
        <v>40954</v>
      </c>
      <c r="AA43" s="72" t="s">
        <v>2664</v>
      </c>
      <c r="AB43" s="72" t="s">
        <v>4850</v>
      </c>
      <c r="AC43" s="72"/>
      <c r="AD43" s="32"/>
      <c r="AE43" s="37" t="s">
        <v>4850</v>
      </c>
    </row>
    <row r="44" spans="1:31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501</v>
      </c>
      <c r="G44" s="31" t="s">
        <v>517</v>
      </c>
      <c r="H44" s="31" t="s">
        <v>499</v>
      </c>
      <c r="I44" s="31" t="s">
        <v>501</v>
      </c>
      <c r="J44" s="32" t="s">
        <v>199</v>
      </c>
      <c r="K44" s="32" t="s">
        <v>618</v>
      </c>
      <c r="L44" s="32" t="s">
        <v>619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6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4064</v>
      </c>
      <c r="Y44" s="36">
        <v>40921</v>
      </c>
      <c r="Z44" s="54">
        <v>40927</v>
      </c>
      <c r="AA44" s="72" t="s">
        <v>742</v>
      </c>
      <c r="AB44" s="72" t="s">
        <v>4850</v>
      </c>
      <c r="AC44" s="72"/>
      <c r="AD44" s="32"/>
      <c r="AE44" s="37" t="s">
        <v>4850</v>
      </c>
    </row>
    <row r="45" spans="1:31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517</v>
      </c>
      <c r="H45" s="31" t="s">
        <v>741</v>
      </c>
      <c r="I45" s="31" t="s">
        <v>501</v>
      </c>
      <c r="J45" s="32" t="s">
        <v>200</v>
      </c>
      <c r="K45" s="32" t="s">
        <v>620</v>
      </c>
      <c r="L45" s="32" t="s">
        <v>621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6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2669</v>
      </c>
      <c r="Y45" s="36">
        <v>40976</v>
      </c>
      <c r="Z45" s="53"/>
      <c r="AA45" s="72"/>
      <c r="AB45" s="72" t="s">
        <v>4850</v>
      </c>
      <c r="AC45" s="72"/>
      <c r="AD45" s="32"/>
      <c r="AE45" s="37" t="s">
        <v>4850</v>
      </c>
    </row>
    <row r="46" spans="1:31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501</v>
      </c>
      <c r="G46" s="31" t="s">
        <v>517</v>
      </c>
      <c r="H46" s="31" t="s">
        <v>499</v>
      </c>
      <c r="I46" s="31" t="s">
        <v>501</v>
      </c>
      <c r="J46" s="32" t="s">
        <v>201</v>
      </c>
      <c r="K46" s="32" t="s">
        <v>622</v>
      </c>
      <c r="L46" s="32" t="s">
        <v>623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6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4065</v>
      </c>
      <c r="Y46" s="36">
        <v>40919</v>
      </c>
      <c r="Z46" s="54">
        <v>40927</v>
      </c>
      <c r="AA46" s="72" t="s">
        <v>749</v>
      </c>
      <c r="AB46" s="72" t="s">
        <v>4850</v>
      </c>
      <c r="AC46" s="72"/>
      <c r="AD46" s="54"/>
      <c r="AE46" s="37" t="s">
        <v>4850</v>
      </c>
    </row>
    <row r="47" spans="1:31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501</v>
      </c>
      <c r="G47" s="31" t="s">
        <v>517</v>
      </c>
      <c r="H47" s="31" t="s">
        <v>499</v>
      </c>
      <c r="I47" s="31" t="s">
        <v>501</v>
      </c>
      <c r="J47" s="32" t="s">
        <v>202</v>
      </c>
      <c r="K47" s="32" t="s">
        <v>624</v>
      </c>
      <c r="L47" s="32" t="s">
        <v>625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6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2314</v>
      </c>
      <c r="Y47" s="36">
        <v>40919</v>
      </c>
      <c r="Z47" s="54">
        <v>40954</v>
      </c>
      <c r="AA47" s="72" t="s">
        <v>2666</v>
      </c>
      <c r="AB47" s="72" t="s">
        <v>4850</v>
      </c>
      <c r="AC47" s="72"/>
      <c r="AD47" s="32"/>
      <c r="AE47" s="37" t="s">
        <v>4850</v>
      </c>
    </row>
    <row r="48" spans="1:31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501</v>
      </c>
      <c r="G48" s="31" t="s">
        <v>517</v>
      </c>
      <c r="H48" s="31" t="s">
        <v>499</v>
      </c>
      <c r="I48" s="31" t="s">
        <v>501</v>
      </c>
      <c r="J48" s="32" t="s">
        <v>203</v>
      </c>
      <c r="K48" s="32" t="s">
        <v>626</v>
      </c>
      <c r="L48" s="32" t="s">
        <v>627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6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4064</v>
      </c>
      <c r="Y48" s="36">
        <v>40925</v>
      </c>
      <c r="Z48" s="54">
        <v>40927</v>
      </c>
      <c r="AA48" s="72" t="s">
        <v>743</v>
      </c>
      <c r="AB48" s="72" t="s">
        <v>4850</v>
      </c>
      <c r="AC48" s="72"/>
      <c r="AD48" s="32"/>
      <c r="AE48" s="37" t="s">
        <v>4850</v>
      </c>
    </row>
    <row r="49" spans="1:31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517</v>
      </c>
      <c r="H49" s="31" t="s">
        <v>741</v>
      </c>
      <c r="I49" s="31" t="s">
        <v>501</v>
      </c>
      <c r="J49" s="32" t="s">
        <v>204</v>
      </c>
      <c r="K49" s="32" t="s">
        <v>628</v>
      </c>
      <c r="L49" s="32" t="s">
        <v>629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6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2669</v>
      </c>
      <c r="Y49" s="36">
        <v>40991</v>
      </c>
      <c r="Z49" s="54"/>
      <c r="AA49" s="72" t="s">
        <v>2449</v>
      </c>
      <c r="AB49" s="72" t="s">
        <v>4850</v>
      </c>
      <c r="AC49" s="72"/>
      <c r="AD49" s="32"/>
      <c r="AE49" s="37" t="s">
        <v>4850</v>
      </c>
    </row>
    <row r="50" spans="1:31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501</v>
      </c>
      <c r="G50" s="31" t="s">
        <v>517</v>
      </c>
      <c r="H50" s="31" t="s">
        <v>499</v>
      </c>
      <c r="I50" s="31" t="s">
        <v>501</v>
      </c>
      <c r="J50" s="32" t="s">
        <v>205</v>
      </c>
      <c r="K50" s="32" t="s">
        <v>630</v>
      </c>
      <c r="L50" s="32" t="s">
        <v>631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6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1967</v>
      </c>
      <c r="Y50" s="36">
        <v>40905</v>
      </c>
      <c r="Z50" s="54">
        <v>41012</v>
      </c>
      <c r="AA50" s="72" t="s">
        <v>749</v>
      </c>
      <c r="AB50" s="72" t="s">
        <v>4850</v>
      </c>
      <c r="AC50" s="72"/>
      <c r="AD50" s="32"/>
      <c r="AE50" s="37" t="s">
        <v>4850</v>
      </c>
    </row>
    <row r="51" spans="1:31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517</v>
      </c>
      <c r="H51" s="31" t="s">
        <v>741</v>
      </c>
      <c r="I51" s="31" t="s">
        <v>501</v>
      </c>
      <c r="J51" s="32" t="s">
        <v>206</v>
      </c>
      <c r="K51" s="32" t="s">
        <v>632</v>
      </c>
      <c r="L51" s="32" t="s">
        <v>633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6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690</v>
      </c>
      <c r="Y51" s="36">
        <v>40998</v>
      </c>
      <c r="Z51" s="54"/>
      <c r="AA51" s="72"/>
      <c r="AB51" s="72" t="s">
        <v>4850</v>
      </c>
      <c r="AC51" s="72"/>
      <c r="AD51" s="32"/>
      <c r="AE51" s="37" t="s">
        <v>4850</v>
      </c>
    </row>
    <row r="52" spans="1:31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501</v>
      </c>
      <c r="G52" s="31" t="s">
        <v>517</v>
      </c>
      <c r="H52" s="31" t="s">
        <v>499</v>
      </c>
      <c r="I52" s="31" t="s">
        <v>501</v>
      </c>
      <c r="J52" s="32" t="s">
        <v>207</v>
      </c>
      <c r="K52" s="32" t="s">
        <v>634</v>
      </c>
      <c r="L52" s="32" t="s">
        <v>635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6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1575</v>
      </c>
      <c r="Y52" s="36">
        <v>40925</v>
      </c>
      <c r="Z52" s="54">
        <v>40927</v>
      </c>
      <c r="AA52" s="72" t="s">
        <v>744</v>
      </c>
      <c r="AB52" s="72" t="s">
        <v>4850</v>
      </c>
      <c r="AC52" s="72"/>
      <c r="AD52" s="32"/>
      <c r="AE52" s="37" t="s">
        <v>4850</v>
      </c>
    </row>
    <row r="53" spans="1:31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501</v>
      </c>
      <c r="G53" s="31" t="s">
        <v>517</v>
      </c>
      <c r="H53" s="31" t="s">
        <v>499</v>
      </c>
      <c r="I53" s="31" t="s">
        <v>501</v>
      </c>
      <c r="J53" s="32" t="s">
        <v>208</v>
      </c>
      <c r="K53" s="32" t="s">
        <v>636</v>
      </c>
      <c r="L53" s="32" t="s">
        <v>637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6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4065</v>
      </c>
      <c r="Y53" s="36">
        <v>40905</v>
      </c>
      <c r="Z53" s="54">
        <v>40927</v>
      </c>
      <c r="AA53" s="72" t="s">
        <v>748</v>
      </c>
      <c r="AB53" s="72" t="s">
        <v>4850</v>
      </c>
      <c r="AC53" s="72"/>
      <c r="AD53" s="32"/>
      <c r="AE53" s="37" t="s">
        <v>4850</v>
      </c>
    </row>
    <row r="54" spans="1:31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501</v>
      </c>
      <c r="G54" s="31" t="s">
        <v>517</v>
      </c>
      <c r="H54" s="31" t="s">
        <v>499</v>
      </c>
      <c r="I54" s="31" t="s">
        <v>501</v>
      </c>
      <c r="J54" s="32" t="s">
        <v>209</v>
      </c>
      <c r="K54" s="32" t="s">
        <v>638</v>
      </c>
      <c r="L54" s="32" t="s">
        <v>639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6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4065</v>
      </c>
      <c r="Y54" s="36">
        <v>40924</v>
      </c>
      <c r="Z54" s="34" t="s">
        <v>2667</v>
      </c>
      <c r="AA54" s="72"/>
      <c r="AB54" s="72" t="s">
        <v>4850</v>
      </c>
      <c r="AC54" s="72"/>
      <c r="AD54" s="32"/>
      <c r="AE54" s="37" t="s">
        <v>4850</v>
      </c>
    </row>
    <row r="55" spans="1:31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501</v>
      </c>
      <c r="G55" s="31" t="s">
        <v>517</v>
      </c>
      <c r="H55" s="31" t="s">
        <v>499</v>
      </c>
      <c r="I55" s="31" t="s">
        <v>501</v>
      </c>
      <c r="J55" s="32" t="s">
        <v>210</v>
      </c>
      <c r="K55" s="32" t="s">
        <v>640</v>
      </c>
      <c r="L55" s="32" t="s">
        <v>641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6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1967</v>
      </c>
      <c r="Y55" s="36">
        <v>40913</v>
      </c>
      <c r="Z55" s="54">
        <v>40954</v>
      </c>
      <c r="AA55" s="72" t="s">
        <v>749</v>
      </c>
      <c r="AB55" s="72" t="s">
        <v>4850</v>
      </c>
      <c r="AC55" s="72"/>
      <c r="AD55" s="32"/>
      <c r="AE55" s="37" t="s">
        <v>4850</v>
      </c>
    </row>
    <row r="56" spans="1:31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517</v>
      </c>
      <c r="H56" s="31" t="s">
        <v>499</v>
      </c>
      <c r="I56" s="31" t="s">
        <v>501</v>
      </c>
      <c r="J56" s="32" t="s">
        <v>211</v>
      </c>
      <c r="K56" s="32" t="s">
        <v>520</v>
      </c>
      <c r="L56" s="32" t="s">
        <v>521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6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1635</v>
      </c>
      <c r="Y56" s="36">
        <v>40932</v>
      </c>
      <c r="Z56" s="54">
        <v>40954</v>
      </c>
      <c r="AA56" s="72" t="s">
        <v>2664</v>
      </c>
      <c r="AB56" s="72" t="s">
        <v>4850</v>
      </c>
      <c r="AC56" s="72"/>
      <c r="AD56" s="32"/>
      <c r="AE56" s="37" t="s">
        <v>4850</v>
      </c>
    </row>
    <row r="57" spans="1:31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517</v>
      </c>
      <c r="H57" s="31" t="s">
        <v>499</v>
      </c>
      <c r="I57" s="31" t="s">
        <v>501</v>
      </c>
      <c r="J57" s="32" t="s">
        <v>212</v>
      </c>
      <c r="K57" s="32" t="s">
        <v>642</v>
      </c>
      <c r="L57" s="32" t="s">
        <v>643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6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1569</v>
      </c>
      <c r="Y57" s="36">
        <v>41086</v>
      </c>
      <c r="Z57" s="54"/>
      <c r="AA57" s="95" t="s">
        <v>4045</v>
      </c>
      <c r="AB57" s="72" t="s">
        <v>4850</v>
      </c>
      <c r="AC57" s="95"/>
      <c r="AD57" s="32" t="s">
        <v>4735</v>
      </c>
      <c r="AE57" s="37" t="s">
        <v>4850</v>
      </c>
    </row>
    <row r="58" spans="1:31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517</v>
      </c>
      <c r="H58" s="31" t="s">
        <v>499</v>
      </c>
      <c r="I58" s="31" t="s">
        <v>501</v>
      </c>
      <c r="J58" s="32" t="s">
        <v>213</v>
      </c>
      <c r="K58" s="32" t="s">
        <v>644</v>
      </c>
      <c r="L58" s="32" t="s">
        <v>645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6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1575</v>
      </c>
      <c r="Y58" s="36">
        <v>40919</v>
      </c>
      <c r="Z58" s="54">
        <v>41012</v>
      </c>
      <c r="AA58" s="72" t="s">
        <v>749</v>
      </c>
      <c r="AB58" s="72" t="s">
        <v>4850</v>
      </c>
      <c r="AC58" s="72"/>
      <c r="AD58" s="32"/>
      <c r="AE58" s="37" t="s">
        <v>4850</v>
      </c>
    </row>
    <row r="59" spans="1:31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501</v>
      </c>
      <c r="G59" s="31" t="s">
        <v>517</v>
      </c>
      <c r="H59" s="31" t="s">
        <v>499</v>
      </c>
      <c r="I59" s="31" t="s">
        <v>501</v>
      </c>
      <c r="J59" s="32" t="s">
        <v>214</v>
      </c>
      <c r="K59" s="32" t="s">
        <v>646</v>
      </c>
      <c r="L59" s="32" t="s">
        <v>647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6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491</v>
      </c>
      <c r="Y59" s="36">
        <v>40918</v>
      </c>
      <c r="Z59" s="54">
        <v>41012</v>
      </c>
      <c r="AA59" s="72" t="s">
        <v>749</v>
      </c>
      <c r="AB59" s="72" t="s">
        <v>4850</v>
      </c>
      <c r="AC59" s="72"/>
      <c r="AD59" s="32"/>
      <c r="AE59" s="37" t="s">
        <v>4850</v>
      </c>
    </row>
    <row r="60" spans="1:31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517</v>
      </c>
      <c r="H60" s="31" t="s">
        <v>499</v>
      </c>
      <c r="I60" s="31" t="s">
        <v>501</v>
      </c>
      <c r="J60" s="32" t="s">
        <v>215</v>
      </c>
      <c r="K60" s="32" t="s">
        <v>648</v>
      </c>
      <c r="L60" s="32" t="s">
        <v>649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6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4065</v>
      </c>
      <c r="Y60" s="36">
        <v>40934</v>
      </c>
      <c r="Z60" s="54">
        <v>40954</v>
      </c>
      <c r="AA60" s="72" t="s">
        <v>749</v>
      </c>
      <c r="AB60" s="72" t="s">
        <v>4850</v>
      </c>
      <c r="AC60" s="72"/>
      <c r="AD60" s="32"/>
      <c r="AE60" s="37" t="s">
        <v>4850</v>
      </c>
    </row>
    <row r="61" spans="1:31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517</v>
      </c>
      <c r="H61" s="31" t="s">
        <v>499</v>
      </c>
      <c r="I61" s="31" t="s">
        <v>501</v>
      </c>
      <c r="J61" s="32" t="s">
        <v>216</v>
      </c>
      <c r="K61" s="32" t="s">
        <v>650</v>
      </c>
      <c r="L61" s="32" t="s">
        <v>651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508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6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1575</v>
      </c>
      <c r="Y61" s="36">
        <v>40921</v>
      </c>
      <c r="Z61" s="54">
        <v>41012</v>
      </c>
      <c r="AA61" s="72" t="s">
        <v>749</v>
      </c>
      <c r="AB61" s="72" t="s">
        <v>4850</v>
      </c>
      <c r="AC61" s="72"/>
      <c r="AD61" s="32"/>
      <c r="AE61" s="37" t="s">
        <v>4850</v>
      </c>
    </row>
    <row r="62" spans="1:31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501</v>
      </c>
      <c r="G62" s="31" t="s">
        <v>517</v>
      </c>
      <c r="H62" s="31" t="s">
        <v>499</v>
      </c>
      <c r="I62" s="31" t="s">
        <v>501</v>
      </c>
      <c r="J62" s="32" t="s">
        <v>217</v>
      </c>
      <c r="K62" s="32" t="s">
        <v>652</v>
      </c>
      <c r="L62" s="32" t="s">
        <v>653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508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6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1635</v>
      </c>
      <c r="Y62" s="36">
        <v>40921</v>
      </c>
      <c r="Z62" s="54">
        <v>40927</v>
      </c>
      <c r="AA62" s="72" t="s">
        <v>749</v>
      </c>
      <c r="AB62" s="72" t="s">
        <v>4850</v>
      </c>
      <c r="AC62" s="72"/>
      <c r="AD62" s="32"/>
      <c r="AE62" s="37" t="s">
        <v>4850</v>
      </c>
    </row>
    <row r="63" spans="1:31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517</v>
      </c>
      <c r="H63" s="31" t="s">
        <v>499</v>
      </c>
      <c r="I63" s="31" t="s">
        <v>501</v>
      </c>
      <c r="J63" s="32" t="s">
        <v>218</v>
      </c>
      <c r="K63" s="32" t="s">
        <v>654</v>
      </c>
      <c r="L63" s="32" t="s">
        <v>655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6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1593</v>
      </c>
      <c r="Y63" s="36">
        <v>40946</v>
      </c>
      <c r="Z63" s="54">
        <v>40984</v>
      </c>
      <c r="AA63" s="72" t="s">
        <v>2551</v>
      </c>
      <c r="AB63" s="72" t="s">
        <v>4850</v>
      </c>
      <c r="AC63" s="72"/>
      <c r="AD63" s="32"/>
      <c r="AE63" s="37" t="s">
        <v>4850</v>
      </c>
    </row>
    <row r="64" spans="1:31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517</v>
      </c>
      <c r="H64" s="31" t="s">
        <v>499</v>
      </c>
      <c r="I64" s="31" t="s">
        <v>501</v>
      </c>
      <c r="J64" s="32" t="s">
        <v>219</v>
      </c>
      <c r="K64" s="32" t="s">
        <v>656</v>
      </c>
      <c r="L64" s="32" t="s">
        <v>657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6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2314</v>
      </c>
      <c r="Y64" s="36">
        <v>40935</v>
      </c>
      <c r="Z64" s="54">
        <v>40954</v>
      </c>
      <c r="AA64" s="72" t="s">
        <v>749</v>
      </c>
      <c r="AB64" s="72" t="s">
        <v>4850</v>
      </c>
      <c r="AC64" s="72"/>
      <c r="AD64" s="32"/>
      <c r="AE64" s="37" t="s">
        <v>4850</v>
      </c>
    </row>
    <row r="65" spans="1:31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501</v>
      </c>
      <c r="G65" s="31" t="s">
        <v>517</v>
      </c>
      <c r="H65" s="31" t="s">
        <v>499</v>
      </c>
      <c r="I65" s="31" t="s">
        <v>501</v>
      </c>
      <c r="J65" s="32" t="s">
        <v>220</v>
      </c>
      <c r="K65" s="32" t="s">
        <v>658</v>
      </c>
      <c r="L65" s="32" t="s">
        <v>659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6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1738</v>
      </c>
      <c r="Y65" s="36">
        <v>40910</v>
      </c>
      <c r="Z65" s="54">
        <v>41012</v>
      </c>
      <c r="AA65" s="72" t="s">
        <v>749</v>
      </c>
      <c r="AB65" s="72" t="s">
        <v>4850</v>
      </c>
      <c r="AC65" s="72"/>
      <c r="AD65" s="32"/>
      <c r="AE65" s="37" t="s">
        <v>4850</v>
      </c>
    </row>
    <row r="66" spans="1:31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501</v>
      </c>
      <c r="G66" s="31" t="s">
        <v>517</v>
      </c>
      <c r="H66" s="31" t="s">
        <v>499</v>
      </c>
      <c r="I66" s="31" t="s">
        <v>501</v>
      </c>
      <c r="J66" s="32" t="s">
        <v>221</v>
      </c>
      <c r="K66" s="32" t="s">
        <v>660</v>
      </c>
      <c r="L66" s="32" t="s">
        <v>661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6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4065</v>
      </c>
      <c r="Y66" s="36">
        <v>40905</v>
      </c>
      <c r="Z66" s="97">
        <v>41012</v>
      </c>
      <c r="AA66" s="72" t="s">
        <v>749</v>
      </c>
      <c r="AB66" s="72" t="s">
        <v>4850</v>
      </c>
      <c r="AC66" s="72"/>
      <c r="AD66" s="32"/>
      <c r="AE66" s="37" t="s">
        <v>4850</v>
      </c>
    </row>
    <row r="67" spans="1:31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517</v>
      </c>
      <c r="H67" s="31" t="s">
        <v>499</v>
      </c>
      <c r="I67" s="31" t="s">
        <v>501</v>
      </c>
      <c r="J67" s="32" t="s">
        <v>222</v>
      </c>
      <c r="K67" s="32" t="s">
        <v>662</v>
      </c>
      <c r="L67" s="32" t="s">
        <v>663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6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2314</v>
      </c>
      <c r="Y67" s="36">
        <v>40998</v>
      </c>
      <c r="Z67" s="98">
        <v>41012</v>
      </c>
      <c r="AA67" s="72" t="s">
        <v>5772</v>
      </c>
      <c r="AB67" s="72" t="s">
        <v>4850</v>
      </c>
      <c r="AC67" s="72"/>
      <c r="AD67" s="32"/>
      <c r="AE67" s="37" t="s">
        <v>4850</v>
      </c>
    </row>
    <row r="68" spans="1:31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501</v>
      </c>
      <c r="G68" s="31" t="s">
        <v>517</v>
      </c>
      <c r="H68" s="31" t="s">
        <v>499</v>
      </c>
      <c r="I68" s="31" t="s">
        <v>501</v>
      </c>
      <c r="J68" s="32" t="s">
        <v>118</v>
      </c>
      <c r="K68" s="32" t="s">
        <v>664</v>
      </c>
      <c r="L68" s="32" t="s">
        <v>665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6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1575</v>
      </c>
      <c r="Y68" s="36">
        <v>40918</v>
      </c>
      <c r="Z68" s="54">
        <v>41012</v>
      </c>
      <c r="AA68" s="72" t="s">
        <v>749</v>
      </c>
      <c r="AB68" s="72" t="s">
        <v>4850</v>
      </c>
      <c r="AC68" s="72"/>
      <c r="AD68" s="32"/>
      <c r="AE68" s="37" t="s">
        <v>4850</v>
      </c>
    </row>
    <row r="69" spans="1:31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501</v>
      </c>
      <c r="G69" s="31" t="s">
        <v>517</v>
      </c>
      <c r="H69" s="31" t="s">
        <v>499</v>
      </c>
      <c r="I69" s="31" t="s">
        <v>501</v>
      </c>
      <c r="J69" s="32" t="s">
        <v>118</v>
      </c>
      <c r="K69" s="32" t="s">
        <v>664</v>
      </c>
      <c r="L69" s="32" t="s">
        <v>665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6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1738</v>
      </c>
      <c r="Y69" s="36">
        <v>40899</v>
      </c>
      <c r="Z69" s="53">
        <v>40927</v>
      </c>
      <c r="AA69" s="72" t="s">
        <v>749</v>
      </c>
      <c r="AB69" s="72" t="s">
        <v>4850</v>
      </c>
      <c r="AC69" s="72"/>
      <c r="AD69" s="32"/>
      <c r="AE69" s="37" t="s">
        <v>4850</v>
      </c>
    </row>
    <row r="70" spans="1:31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501</v>
      </c>
      <c r="G70" s="31" t="s">
        <v>517</v>
      </c>
      <c r="H70" s="31" t="s">
        <v>499</v>
      </c>
      <c r="I70" s="31" t="s">
        <v>501</v>
      </c>
      <c r="J70" s="32" t="s">
        <v>118</v>
      </c>
      <c r="K70" s="32" t="s">
        <v>664</v>
      </c>
      <c r="L70" s="32" t="s">
        <v>665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6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1635</v>
      </c>
      <c r="Y70" s="36">
        <v>40899</v>
      </c>
      <c r="Z70" s="53">
        <v>40927</v>
      </c>
      <c r="AA70" s="72" t="s">
        <v>748</v>
      </c>
      <c r="AB70" s="72" t="s">
        <v>4850</v>
      </c>
      <c r="AC70" s="72"/>
      <c r="AD70" s="32"/>
      <c r="AE70" s="37" t="s">
        <v>4850</v>
      </c>
    </row>
    <row r="71" spans="1:31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05" si="1">D71+15</f>
        <v>40928</v>
      </c>
      <c r="F71" s="34" t="s">
        <v>501</v>
      </c>
      <c r="G71" s="31" t="s">
        <v>517</v>
      </c>
      <c r="H71" s="31" t="s">
        <v>499</v>
      </c>
      <c r="I71" s="31" t="s">
        <v>501</v>
      </c>
      <c r="J71" s="32" t="s">
        <v>118</v>
      </c>
      <c r="K71" s="32" t="s">
        <v>664</v>
      </c>
      <c r="L71" s="32" t="s">
        <v>665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6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4064</v>
      </c>
      <c r="Y71" s="36">
        <v>40917</v>
      </c>
      <c r="Z71" s="54">
        <v>41012</v>
      </c>
      <c r="AA71" s="72" t="s">
        <v>749</v>
      </c>
      <c r="AB71" s="72" t="s">
        <v>4850</v>
      </c>
      <c r="AC71" s="72"/>
      <c r="AD71" s="32"/>
      <c r="AE71" s="37" t="s">
        <v>4850</v>
      </c>
    </row>
    <row r="72" spans="1:31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501</v>
      </c>
      <c r="G72" s="31" t="s">
        <v>517</v>
      </c>
      <c r="H72" s="31" t="s">
        <v>499</v>
      </c>
      <c r="I72" s="31" t="s">
        <v>501</v>
      </c>
      <c r="J72" s="32" t="s">
        <v>118</v>
      </c>
      <c r="K72" s="32" t="s">
        <v>664</v>
      </c>
      <c r="L72" s="32" t="s">
        <v>665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6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1738</v>
      </c>
      <c r="Y72" s="36">
        <v>40918</v>
      </c>
      <c r="Z72" s="53">
        <v>41012</v>
      </c>
      <c r="AA72" s="72" t="s">
        <v>749</v>
      </c>
      <c r="AB72" s="72" t="s">
        <v>4850</v>
      </c>
      <c r="AC72" s="72"/>
      <c r="AD72" s="32"/>
      <c r="AE72" s="37" t="s">
        <v>4850</v>
      </c>
    </row>
    <row r="73" spans="1:31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501</v>
      </c>
      <c r="G73" s="31" t="s">
        <v>517</v>
      </c>
      <c r="H73" s="31" t="s">
        <v>499</v>
      </c>
      <c r="I73" s="31" t="s">
        <v>501</v>
      </c>
      <c r="J73" s="32" t="s">
        <v>118</v>
      </c>
      <c r="K73" s="32" t="s">
        <v>664</v>
      </c>
      <c r="L73" s="32" t="s">
        <v>665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6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1575</v>
      </c>
      <c r="Y73" s="36">
        <v>40898</v>
      </c>
      <c r="Z73" s="53">
        <v>40927</v>
      </c>
      <c r="AA73" s="72" t="s">
        <v>749</v>
      </c>
      <c r="AB73" s="72" t="s">
        <v>4850</v>
      </c>
      <c r="AC73" s="72"/>
      <c r="AD73" s="32"/>
      <c r="AE73" s="37" t="s">
        <v>4850</v>
      </c>
    </row>
    <row r="74" spans="1:31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501</v>
      </c>
      <c r="G74" s="31" t="s">
        <v>517</v>
      </c>
      <c r="H74" s="31" t="s">
        <v>499</v>
      </c>
      <c r="I74" s="31" t="s">
        <v>501</v>
      </c>
      <c r="J74" s="32" t="s">
        <v>118</v>
      </c>
      <c r="K74" s="32" t="s">
        <v>664</v>
      </c>
      <c r="L74" s="32" t="s">
        <v>665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6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4064</v>
      </c>
      <c r="Y74" s="36">
        <v>40910</v>
      </c>
      <c r="Z74" s="54">
        <v>40927</v>
      </c>
      <c r="AA74" s="72" t="s">
        <v>749</v>
      </c>
      <c r="AB74" s="72" t="s">
        <v>4850</v>
      </c>
      <c r="AC74" s="72"/>
      <c r="AD74" s="32"/>
      <c r="AE74" s="37" t="s">
        <v>4850</v>
      </c>
    </row>
    <row r="75" spans="1:31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501</v>
      </c>
      <c r="G75" s="31" t="s">
        <v>517</v>
      </c>
      <c r="H75" s="31" t="s">
        <v>499</v>
      </c>
      <c r="I75" s="31" t="s">
        <v>501</v>
      </c>
      <c r="J75" s="32" t="s">
        <v>118</v>
      </c>
      <c r="K75" s="32" t="s">
        <v>664</v>
      </c>
      <c r="L75" s="32" t="s">
        <v>665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6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1575</v>
      </c>
      <c r="Y75" s="36">
        <v>40925</v>
      </c>
      <c r="Z75" s="53">
        <v>41012</v>
      </c>
      <c r="AA75" s="72" t="s">
        <v>749</v>
      </c>
      <c r="AB75" s="72" t="s">
        <v>4850</v>
      </c>
      <c r="AC75" s="72"/>
      <c r="AD75" s="32"/>
      <c r="AE75" s="37" t="s">
        <v>4850</v>
      </c>
    </row>
    <row r="76" spans="1:31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501</v>
      </c>
      <c r="G76" s="31" t="s">
        <v>517</v>
      </c>
      <c r="H76" s="31" t="s">
        <v>499</v>
      </c>
      <c r="I76" s="31" t="s">
        <v>501</v>
      </c>
      <c r="J76" s="32" t="s">
        <v>118</v>
      </c>
      <c r="K76" s="32" t="s">
        <v>664</v>
      </c>
      <c r="L76" s="32" t="s">
        <v>665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6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1575</v>
      </c>
      <c r="Y76" s="36">
        <v>40914</v>
      </c>
      <c r="Z76" s="54">
        <v>40927</v>
      </c>
      <c r="AA76" s="72" t="s">
        <v>749</v>
      </c>
      <c r="AB76" s="72" t="s">
        <v>4850</v>
      </c>
      <c r="AC76" s="72"/>
      <c r="AD76" s="32"/>
      <c r="AE76" s="37" t="s">
        <v>4850</v>
      </c>
    </row>
    <row r="77" spans="1:31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501</v>
      </c>
      <c r="G77" s="31" t="s">
        <v>517</v>
      </c>
      <c r="H77" s="31" t="s">
        <v>499</v>
      </c>
      <c r="I77" s="31" t="s">
        <v>501</v>
      </c>
      <c r="J77" s="32" t="s">
        <v>118</v>
      </c>
      <c r="K77" s="32" t="s">
        <v>664</v>
      </c>
      <c r="L77" s="32" t="s">
        <v>665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6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4065</v>
      </c>
      <c r="Y77" s="36">
        <v>40911</v>
      </c>
      <c r="Z77" s="53">
        <v>40927</v>
      </c>
      <c r="AA77" s="72" t="s">
        <v>748</v>
      </c>
      <c r="AB77" s="72" t="s">
        <v>4850</v>
      </c>
      <c r="AC77" s="72"/>
      <c r="AD77" s="32"/>
      <c r="AE77" s="37" t="s">
        <v>4850</v>
      </c>
    </row>
    <row r="78" spans="1:31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501</v>
      </c>
      <c r="G78" s="31" t="s">
        <v>517</v>
      </c>
      <c r="H78" s="31" t="s">
        <v>499</v>
      </c>
      <c r="I78" s="31" t="s">
        <v>501</v>
      </c>
      <c r="J78" s="32" t="s">
        <v>118</v>
      </c>
      <c r="K78" s="32" t="s">
        <v>664</v>
      </c>
      <c r="L78" s="32" t="s">
        <v>665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6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4065</v>
      </c>
      <c r="Y78" s="36">
        <v>40903</v>
      </c>
      <c r="Z78" s="54">
        <v>41012</v>
      </c>
      <c r="AA78" s="72" t="s">
        <v>749</v>
      </c>
      <c r="AB78" s="72" t="s">
        <v>4850</v>
      </c>
      <c r="AC78" s="72"/>
      <c r="AD78" s="32"/>
      <c r="AE78" s="37" t="s">
        <v>4850</v>
      </c>
    </row>
    <row r="79" spans="1:31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501</v>
      </c>
      <c r="G79" s="31" t="s">
        <v>517</v>
      </c>
      <c r="H79" s="31" t="s">
        <v>499</v>
      </c>
      <c r="I79" s="31" t="s">
        <v>501</v>
      </c>
      <c r="J79" s="32" t="s">
        <v>118</v>
      </c>
      <c r="K79" s="32" t="s">
        <v>664</v>
      </c>
      <c r="L79" s="32" t="s">
        <v>665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6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1738</v>
      </c>
      <c r="Y79" s="36">
        <v>40905</v>
      </c>
      <c r="Z79" s="53">
        <v>40927</v>
      </c>
      <c r="AA79" s="72" t="s">
        <v>748</v>
      </c>
      <c r="AB79" s="72" t="s">
        <v>4850</v>
      </c>
      <c r="AC79" s="72"/>
      <c r="AD79" s="32"/>
      <c r="AE79" s="37" t="s">
        <v>4850</v>
      </c>
    </row>
    <row r="80" spans="1:31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501</v>
      </c>
      <c r="G80" s="31" t="s">
        <v>517</v>
      </c>
      <c r="H80" s="31" t="s">
        <v>499</v>
      </c>
      <c r="I80" s="31" t="s">
        <v>501</v>
      </c>
      <c r="J80" s="32" t="s">
        <v>119</v>
      </c>
      <c r="K80" s="32" t="s">
        <v>522</v>
      </c>
      <c r="L80" s="32" t="s">
        <v>523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6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1635</v>
      </c>
      <c r="Y80" s="36">
        <v>40913</v>
      </c>
      <c r="Z80" s="54">
        <v>40927</v>
      </c>
      <c r="AA80" s="72" t="s">
        <v>749</v>
      </c>
      <c r="AB80" s="72" t="s">
        <v>4850</v>
      </c>
      <c r="AC80" s="72"/>
      <c r="AD80" s="32"/>
      <c r="AE80" s="37" t="s">
        <v>4850</v>
      </c>
    </row>
    <row r="81" spans="1:31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501</v>
      </c>
      <c r="G81" s="31" t="s">
        <v>517</v>
      </c>
      <c r="H81" s="31" t="s">
        <v>499</v>
      </c>
      <c r="I81" s="31" t="s">
        <v>501</v>
      </c>
      <c r="J81" s="32" t="s">
        <v>120</v>
      </c>
      <c r="K81" s="32" t="s">
        <v>524</v>
      </c>
      <c r="L81" s="32" t="s">
        <v>525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6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1967</v>
      </c>
      <c r="Y81" s="36">
        <v>40917</v>
      </c>
      <c r="Z81" s="54">
        <v>41012</v>
      </c>
      <c r="AA81" s="72" t="s">
        <v>749</v>
      </c>
      <c r="AB81" s="72" t="s">
        <v>4850</v>
      </c>
      <c r="AC81" s="72"/>
      <c r="AD81" s="32"/>
      <c r="AE81" s="37" t="s">
        <v>4850</v>
      </c>
    </row>
    <row r="82" spans="1:31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501</v>
      </c>
      <c r="G82" s="31" t="s">
        <v>517</v>
      </c>
      <c r="H82" s="31" t="s">
        <v>499</v>
      </c>
      <c r="I82" s="31" t="s">
        <v>501</v>
      </c>
      <c r="J82" s="32" t="s">
        <v>121</v>
      </c>
      <c r="K82" s="32" t="s">
        <v>526</v>
      </c>
      <c r="L82" s="32" t="s">
        <v>527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6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1593</v>
      </c>
      <c r="Y82" s="36">
        <v>40924</v>
      </c>
      <c r="Z82" s="54"/>
      <c r="AA82" s="72"/>
      <c r="AB82" s="72" t="s">
        <v>4850</v>
      </c>
      <c r="AC82" s="72"/>
      <c r="AD82" s="32"/>
      <c r="AE82" s="37" t="s">
        <v>4850</v>
      </c>
    </row>
    <row r="83" spans="1:31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517</v>
      </c>
      <c r="H83" s="31" t="s">
        <v>499</v>
      </c>
      <c r="I83" s="31" t="s">
        <v>501</v>
      </c>
      <c r="J83" s="32" t="s">
        <v>122</v>
      </c>
      <c r="K83" s="32" t="s">
        <v>528</v>
      </c>
      <c r="L83" s="32" t="s">
        <v>529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6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1967</v>
      </c>
      <c r="Y83" s="36">
        <v>40934</v>
      </c>
      <c r="Z83" s="53">
        <v>40954</v>
      </c>
      <c r="AA83" s="72" t="s">
        <v>749</v>
      </c>
      <c r="AB83" s="72" t="s">
        <v>4850</v>
      </c>
      <c r="AC83" s="72"/>
      <c r="AD83" s="32"/>
      <c r="AE83" s="37" t="s">
        <v>4850</v>
      </c>
    </row>
    <row r="84" spans="1:31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517</v>
      </c>
      <c r="H84" s="31" t="s">
        <v>499</v>
      </c>
      <c r="I84" s="31" t="s">
        <v>501</v>
      </c>
      <c r="J84" s="32" t="s">
        <v>123</v>
      </c>
      <c r="K84" s="32" t="s">
        <v>530</v>
      </c>
      <c r="L84" s="32" t="s">
        <v>531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6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493</v>
      </c>
      <c r="Y84" s="36">
        <v>40942</v>
      </c>
      <c r="Z84" s="54">
        <v>40984</v>
      </c>
      <c r="AA84" s="72" t="s">
        <v>2552</v>
      </c>
      <c r="AB84" s="72" t="s">
        <v>4850</v>
      </c>
      <c r="AC84" s="72"/>
      <c r="AD84" s="32"/>
      <c r="AE84" s="37" t="s">
        <v>4850</v>
      </c>
    </row>
    <row r="85" spans="1:31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517</v>
      </c>
      <c r="H85" s="31" t="s">
        <v>499</v>
      </c>
      <c r="I85" s="31" t="s">
        <v>501</v>
      </c>
      <c r="J85" s="32" t="s">
        <v>124</v>
      </c>
      <c r="K85" s="32" t="s">
        <v>532</v>
      </c>
      <c r="L85" s="32" t="s">
        <v>533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6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1738</v>
      </c>
      <c r="Y85" s="36">
        <v>40921</v>
      </c>
      <c r="Z85" s="53">
        <v>41012</v>
      </c>
      <c r="AA85" s="72" t="s">
        <v>749</v>
      </c>
      <c r="AB85" s="72" t="s">
        <v>4850</v>
      </c>
      <c r="AC85" s="72"/>
      <c r="AD85" s="32"/>
      <c r="AE85" s="37" t="s">
        <v>4850</v>
      </c>
    </row>
    <row r="86" spans="1:31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501</v>
      </c>
      <c r="G86" s="31" t="s">
        <v>517</v>
      </c>
      <c r="H86" s="31" t="s">
        <v>499</v>
      </c>
      <c r="I86" s="31" t="s">
        <v>501</v>
      </c>
      <c r="J86" s="32" t="s">
        <v>125</v>
      </c>
      <c r="K86" s="32" t="s">
        <v>534</v>
      </c>
      <c r="L86" s="32" t="s">
        <v>535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6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1738</v>
      </c>
      <c r="Y86" s="36">
        <v>40913</v>
      </c>
      <c r="Z86" s="54">
        <v>40927</v>
      </c>
      <c r="AA86" s="72" t="s">
        <v>747</v>
      </c>
      <c r="AB86" s="72" t="s">
        <v>4850</v>
      </c>
      <c r="AC86" s="72"/>
      <c r="AD86" s="32"/>
      <c r="AE86" s="37" t="s">
        <v>4850</v>
      </c>
    </row>
    <row r="87" spans="1:31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501</v>
      </c>
      <c r="G87" s="31" t="s">
        <v>517</v>
      </c>
      <c r="H87" s="31" t="s">
        <v>499</v>
      </c>
      <c r="I87" s="31" t="s">
        <v>501</v>
      </c>
      <c r="J87" s="32" t="s">
        <v>126</v>
      </c>
      <c r="K87" s="32" t="s">
        <v>536</v>
      </c>
      <c r="L87" s="32" t="s">
        <v>537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6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4065</v>
      </c>
      <c r="Y87" s="36">
        <v>40925</v>
      </c>
      <c r="Z87" s="54">
        <v>40927</v>
      </c>
      <c r="AA87" s="72" t="s">
        <v>746</v>
      </c>
      <c r="AB87" s="72" t="s">
        <v>4850</v>
      </c>
      <c r="AC87" s="72"/>
      <c r="AD87" s="32"/>
      <c r="AE87" s="37" t="s">
        <v>4850</v>
      </c>
    </row>
    <row r="88" spans="1:31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517</v>
      </c>
      <c r="H88" s="31" t="s">
        <v>499</v>
      </c>
      <c r="I88" s="31" t="s">
        <v>501</v>
      </c>
      <c r="J88" s="32" t="s">
        <v>127</v>
      </c>
      <c r="K88" s="32" t="s">
        <v>538</v>
      </c>
      <c r="L88" s="32" t="s">
        <v>539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6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493</v>
      </c>
      <c r="Y88" s="36">
        <v>40928</v>
      </c>
      <c r="Z88" s="54">
        <v>41012</v>
      </c>
      <c r="AA88" s="72" t="s">
        <v>749</v>
      </c>
      <c r="AB88" s="72" t="s">
        <v>4850</v>
      </c>
      <c r="AC88" s="72"/>
      <c r="AD88" s="54"/>
      <c r="AE88" s="37" t="s">
        <v>4850</v>
      </c>
    </row>
    <row r="89" spans="1:31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501</v>
      </c>
      <c r="G89" s="31" t="s">
        <v>517</v>
      </c>
      <c r="H89" s="31" t="s">
        <v>499</v>
      </c>
      <c r="I89" s="31" t="s">
        <v>501</v>
      </c>
      <c r="J89" s="32" t="s">
        <v>128</v>
      </c>
      <c r="K89" s="32" t="s">
        <v>540</v>
      </c>
      <c r="L89" s="32" t="s">
        <v>541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6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1575</v>
      </c>
      <c r="Y89" s="36">
        <v>40904</v>
      </c>
      <c r="Z89" s="54">
        <v>40927</v>
      </c>
      <c r="AA89" s="72" t="s">
        <v>745</v>
      </c>
      <c r="AB89" s="72" t="s">
        <v>4850</v>
      </c>
      <c r="AC89" s="72"/>
      <c r="AD89" s="32"/>
      <c r="AE89" s="37" t="s">
        <v>4850</v>
      </c>
    </row>
    <row r="90" spans="1:31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517</v>
      </c>
      <c r="H90" s="31" t="s">
        <v>499</v>
      </c>
      <c r="I90" s="31" t="s">
        <v>501</v>
      </c>
      <c r="J90" s="32" t="s">
        <v>129</v>
      </c>
      <c r="K90" s="32" t="s">
        <v>542</v>
      </c>
      <c r="L90" s="32" t="s">
        <v>543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6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2314</v>
      </c>
      <c r="Y90" s="36">
        <v>40932</v>
      </c>
      <c r="Z90" s="54">
        <v>40954</v>
      </c>
      <c r="AA90" s="72" t="s">
        <v>749</v>
      </c>
      <c r="AB90" s="72" t="s">
        <v>4850</v>
      </c>
      <c r="AC90" s="72"/>
      <c r="AD90" s="32"/>
      <c r="AE90" s="37" t="s">
        <v>4850</v>
      </c>
    </row>
    <row r="91" spans="1:31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517</v>
      </c>
      <c r="H91" s="31" t="s">
        <v>741</v>
      </c>
      <c r="I91" s="31" t="s">
        <v>501</v>
      </c>
      <c r="J91" s="32" t="s">
        <v>130</v>
      </c>
      <c r="K91" s="32" t="s">
        <v>544</v>
      </c>
      <c r="L91" s="32" t="s">
        <v>545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6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2669</v>
      </c>
      <c r="Y91" s="36">
        <v>40974</v>
      </c>
      <c r="Z91" s="53"/>
      <c r="AA91" s="72"/>
      <c r="AB91" s="72" t="s">
        <v>4850</v>
      </c>
      <c r="AC91" s="72"/>
      <c r="AD91" s="54"/>
      <c r="AE91" s="37" t="s">
        <v>4850</v>
      </c>
    </row>
    <row r="92" spans="1:31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517</v>
      </c>
      <c r="H92" s="31" t="s">
        <v>499</v>
      </c>
      <c r="I92" s="31" t="s">
        <v>501</v>
      </c>
      <c r="J92" s="32" t="s">
        <v>131</v>
      </c>
      <c r="K92" s="32" t="s">
        <v>546</v>
      </c>
      <c r="L92" s="32" t="s">
        <v>547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6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3163</v>
      </c>
      <c r="Y92" s="36">
        <v>40920</v>
      </c>
      <c r="Z92" s="53">
        <v>40954</v>
      </c>
      <c r="AA92" s="72" t="s">
        <v>749</v>
      </c>
      <c r="AB92" s="72" t="s">
        <v>4850</v>
      </c>
      <c r="AC92" s="72"/>
      <c r="AD92" s="32"/>
      <c r="AE92" s="37" t="s">
        <v>4850</v>
      </c>
    </row>
    <row r="93" spans="1:31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517</v>
      </c>
      <c r="H93" s="31" t="s">
        <v>499</v>
      </c>
      <c r="I93" s="31" t="s">
        <v>501</v>
      </c>
      <c r="J93" s="32" t="s">
        <v>132</v>
      </c>
      <c r="K93" s="32" t="s">
        <v>548</v>
      </c>
      <c r="L93" s="32" t="s">
        <v>549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6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493</v>
      </c>
      <c r="Y93" s="36">
        <v>40939</v>
      </c>
      <c r="Z93" s="53"/>
      <c r="AA93" s="72"/>
      <c r="AB93" s="72" t="s">
        <v>4850</v>
      </c>
      <c r="AC93" s="72"/>
      <c r="AD93" s="32"/>
      <c r="AE93" s="37" t="s">
        <v>4850</v>
      </c>
    </row>
    <row r="94" spans="1:31" s="37" customFormat="1">
      <c r="A94" s="30">
        <v>775</v>
      </c>
      <c r="B94" s="61" t="s">
        <v>693</v>
      </c>
      <c r="C94" s="34">
        <v>40938</v>
      </c>
      <c r="D94" s="34">
        <v>40983</v>
      </c>
      <c r="E94" s="34">
        <f t="shared" si="1"/>
        <v>40998</v>
      </c>
      <c r="F94" s="34" t="s">
        <v>501</v>
      </c>
      <c r="G94" s="31" t="s">
        <v>517</v>
      </c>
      <c r="H94" s="31" t="s">
        <v>499</v>
      </c>
      <c r="I94" s="31" t="s">
        <v>501</v>
      </c>
      <c r="J94" s="32" t="s">
        <v>694</v>
      </c>
      <c r="K94" s="32" t="s">
        <v>717</v>
      </c>
      <c r="L94" s="32" t="s">
        <v>718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6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1635</v>
      </c>
      <c r="Y94" s="36">
        <v>40991</v>
      </c>
      <c r="Z94" s="98">
        <v>41012</v>
      </c>
      <c r="AA94" s="72" t="s">
        <v>749</v>
      </c>
      <c r="AB94" s="72" t="s">
        <v>4850</v>
      </c>
      <c r="AC94" s="72"/>
      <c r="AD94" s="54"/>
      <c r="AE94" s="37" t="s">
        <v>4850</v>
      </c>
    </row>
    <row r="95" spans="1:31" s="37" customFormat="1">
      <c r="A95" s="30">
        <v>776</v>
      </c>
      <c r="B95" s="61" t="s">
        <v>695</v>
      </c>
      <c r="C95" s="34">
        <v>40938</v>
      </c>
      <c r="D95" s="34">
        <v>40983</v>
      </c>
      <c r="E95" s="34">
        <f t="shared" si="1"/>
        <v>40998</v>
      </c>
      <c r="F95" s="34" t="s">
        <v>501</v>
      </c>
      <c r="G95" s="31" t="s">
        <v>517</v>
      </c>
      <c r="H95" s="31" t="s">
        <v>499</v>
      </c>
      <c r="I95" s="31" t="s">
        <v>501</v>
      </c>
      <c r="J95" s="32" t="s">
        <v>696</v>
      </c>
      <c r="K95" s="32" t="s">
        <v>719</v>
      </c>
      <c r="L95" s="32" t="s">
        <v>720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6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4065</v>
      </c>
      <c r="Y95" s="36">
        <v>40946</v>
      </c>
      <c r="Z95" s="53">
        <v>40984</v>
      </c>
      <c r="AA95" s="72" t="s">
        <v>2553</v>
      </c>
      <c r="AB95" s="72" t="s">
        <v>4850</v>
      </c>
      <c r="AC95" s="72"/>
      <c r="AD95" s="32"/>
      <c r="AE95" s="37" t="s">
        <v>4850</v>
      </c>
    </row>
    <row r="96" spans="1:31" s="37" customFormat="1">
      <c r="A96" s="30">
        <v>777</v>
      </c>
      <c r="B96" s="61" t="s">
        <v>697</v>
      </c>
      <c r="C96" s="34">
        <v>40938</v>
      </c>
      <c r="D96" s="34">
        <v>40983</v>
      </c>
      <c r="E96" s="34">
        <f t="shared" si="1"/>
        <v>40998</v>
      </c>
      <c r="F96" s="34" t="s">
        <v>501</v>
      </c>
      <c r="G96" s="31" t="s">
        <v>517</v>
      </c>
      <c r="H96" s="31" t="s">
        <v>499</v>
      </c>
      <c r="I96" s="31" t="s">
        <v>501</v>
      </c>
      <c r="J96" s="32" t="s">
        <v>698</v>
      </c>
      <c r="K96" s="32" t="s">
        <v>721</v>
      </c>
      <c r="L96" s="32" t="s">
        <v>722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6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1593</v>
      </c>
      <c r="Y96" s="36">
        <v>40954</v>
      </c>
      <c r="Z96" s="53">
        <v>40984</v>
      </c>
      <c r="AA96" s="72" t="s">
        <v>749</v>
      </c>
      <c r="AB96" s="72" t="s">
        <v>4850</v>
      </c>
      <c r="AC96" s="72"/>
      <c r="AD96" s="32"/>
      <c r="AE96" s="37" t="s">
        <v>4850</v>
      </c>
    </row>
    <row r="97" spans="1:31" s="37" customFormat="1">
      <c r="A97" s="30">
        <v>778</v>
      </c>
      <c r="B97" s="61" t="s">
        <v>699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517</v>
      </c>
      <c r="H97" s="31" t="s">
        <v>684</v>
      </c>
      <c r="I97" s="31" t="s">
        <v>501</v>
      </c>
      <c r="J97" s="32" t="s">
        <v>700</v>
      </c>
      <c r="K97" s="32" t="s">
        <v>723</v>
      </c>
      <c r="L97" s="32" t="s">
        <v>724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6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4422</v>
      </c>
      <c r="Y97" s="36">
        <v>40980</v>
      </c>
      <c r="Z97" s="53"/>
      <c r="AA97" s="72"/>
      <c r="AB97" s="72" t="s">
        <v>4850</v>
      </c>
      <c r="AC97" s="72"/>
      <c r="AD97" s="32"/>
      <c r="AE97" s="37" t="s">
        <v>4850</v>
      </c>
    </row>
    <row r="98" spans="1:31" s="37" customFormat="1">
      <c r="A98" s="30">
        <v>779</v>
      </c>
      <c r="B98" s="61" t="s">
        <v>701</v>
      </c>
      <c r="C98" s="34">
        <v>40938</v>
      </c>
      <c r="D98" s="34">
        <v>40983</v>
      </c>
      <c r="E98" s="34">
        <f t="shared" si="1"/>
        <v>40998</v>
      </c>
      <c r="F98" s="34" t="s">
        <v>501</v>
      </c>
      <c r="G98" s="31" t="s">
        <v>517</v>
      </c>
      <c r="H98" s="31" t="s">
        <v>499</v>
      </c>
      <c r="I98" s="31" t="s">
        <v>501</v>
      </c>
      <c r="J98" s="32" t="s">
        <v>702</v>
      </c>
      <c r="K98" s="32" t="s">
        <v>725</v>
      </c>
      <c r="L98" s="32" t="s">
        <v>726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6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1593</v>
      </c>
      <c r="Y98" s="36">
        <v>40947</v>
      </c>
      <c r="Z98" s="53">
        <v>40984</v>
      </c>
      <c r="AA98" s="72" t="s">
        <v>749</v>
      </c>
      <c r="AB98" s="72" t="s">
        <v>4850</v>
      </c>
      <c r="AC98" s="72"/>
      <c r="AD98" s="32"/>
      <c r="AE98" s="37" t="s">
        <v>4850</v>
      </c>
    </row>
    <row r="99" spans="1:31" s="37" customFormat="1">
      <c r="A99" s="30">
        <v>780</v>
      </c>
      <c r="B99" s="61" t="s">
        <v>703</v>
      </c>
      <c r="C99" s="34">
        <v>40938</v>
      </c>
      <c r="D99" s="34">
        <v>40983</v>
      </c>
      <c r="E99" s="34">
        <f t="shared" si="1"/>
        <v>40998</v>
      </c>
      <c r="F99" s="34" t="s">
        <v>501</v>
      </c>
      <c r="G99" s="31" t="s">
        <v>517</v>
      </c>
      <c r="H99" s="31" t="s">
        <v>499</v>
      </c>
      <c r="I99" s="31" t="s">
        <v>501</v>
      </c>
      <c r="J99" s="32" t="s">
        <v>704</v>
      </c>
      <c r="K99" s="32" t="s">
        <v>727</v>
      </c>
      <c r="L99" s="32" t="s">
        <v>728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6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2314</v>
      </c>
      <c r="Y99" s="36">
        <v>40947</v>
      </c>
      <c r="Z99" s="53">
        <v>40984</v>
      </c>
      <c r="AA99" s="72" t="s">
        <v>743</v>
      </c>
      <c r="AB99" s="72" t="s">
        <v>4850</v>
      </c>
      <c r="AC99" s="72"/>
      <c r="AD99" s="54"/>
      <c r="AE99" s="37" t="s">
        <v>4850</v>
      </c>
    </row>
    <row r="100" spans="1:31" s="37" customFormat="1">
      <c r="A100" s="30">
        <v>781</v>
      </c>
      <c r="B100" s="61" t="s">
        <v>705</v>
      </c>
      <c r="C100" s="34">
        <v>40938</v>
      </c>
      <c r="D100" s="34">
        <v>40983</v>
      </c>
      <c r="E100" s="34">
        <f t="shared" si="1"/>
        <v>40998</v>
      </c>
      <c r="F100" s="34" t="s">
        <v>501</v>
      </c>
      <c r="G100" s="31" t="s">
        <v>517</v>
      </c>
      <c r="H100" s="31" t="s">
        <v>499</v>
      </c>
      <c r="I100" s="31" t="s">
        <v>501</v>
      </c>
      <c r="J100" s="32" t="s">
        <v>706</v>
      </c>
      <c r="K100" s="32" t="s">
        <v>729</v>
      </c>
      <c r="L100" s="32" t="s">
        <v>730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6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3163</v>
      </c>
      <c r="Y100" s="36">
        <v>40948</v>
      </c>
      <c r="Z100" s="53">
        <v>40984</v>
      </c>
      <c r="AA100" s="72" t="s">
        <v>743</v>
      </c>
      <c r="AB100" s="72" t="s">
        <v>4850</v>
      </c>
      <c r="AC100" s="72"/>
      <c r="AD100" s="32"/>
      <c r="AE100" s="37" t="s">
        <v>4850</v>
      </c>
    </row>
    <row r="101" spans="1:31" s="37" customFormat="1">
      <c r="A101" s="30">
        <v>782</v>
      </c>
      <c r="B101" s="61" t="s">
        <v>707</v>
      </c>
      <c r="C101" s="34">
        <v>40938</v>
      </c>
      <c r="D101" s="34">
        <v>40983</v>
      </c>
      <c r="E101" s="34">
        <f t="shared" si="1"/>
        <v>40998</v>
      </c>
      <c r="F101" s="34" t="s">
        <v>501</v>
      </c>
      <c r="G101" s="31" t="s">
        <v>517</v>
      </c>
      <c r="H101" s="31" t="s">
        <v>741</v>
      </c>
      <c r="I101" s="31" t="s">
        <v>501</v>
      </c>
      <c r="J101" s="32" t="s">
        <v>708</v>
      </c>
      <c r="K101" s="32" t="s">
        <v>731</v>
      </c>
      <c r="L101" s="32" t="s">
        <v>732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6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2669</v>
      </c>
      <c r="Y101" s="36">
        <v>41010</v>
      </c>
      <c r="Z101" s="53"/>
      <c r="AA101" s="72" t="s">
        <v>2721</v>
      </c>
      <c r="AB101" s="72" t="s">
        <v>4850</v>
      </c>
      <c r="AC101" s="72"/>
      <c r="AD101" s="54"/>
      <c r="AE101" s="37" t="s">
        <v>4850</v>
      </c>
    </row>
    <row r="102" spans="1:31" s="37" customFormat="1">
      <c r="A102" s="30">
        <v>783</v>
      </c>
      <c r="B102" s="61" t="s">
        <v>709</v>
      </c>
      <c r="C102" s="34">
        <v>40938</v>
      </c>
      <c r="D102" s="34">
        <v>40983</v>
      </c>
      <c r="E102" s="34">
        <f t="shared" si="1"/>
        <v>40998</v>
      </c>
      <c r="F102" s="34" t="s">
        <v>501</v>
      </c>
      <c r="G102" s="31" t="s">
        <v>517</v>
      </c>
      <c r="H102" s="31" t="s">
        <v>499</v>
      </c>
      <c r="I102" s="31" t="s">
        <v>501</v>
      </c>
      <c r="J102" s="32" t="s">
        <v>710</v>
      </c>
      <c r="K102" s="32" t="s">
        <v>733</v>
      </c>
      <c r="L102" s="32" t="s">
        <v>734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6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1967</v>
      </c>
      <c r="Y102" s="36">
        <v>40989</v>
      </c>
      <c r="Z102" s="98">
        <v>41012</v>
      </c>
      <c r="AA102" s="72" t="s">
        <v>749</v>
      </c>
      <c r="AB102" s="72" t="s">
        <v>4850</v>
      </c>
      <c r="AC102" s="72"/>
      <c r="AD102" s="32"/>
      <c r="AE102" s="37" t="s">
        <v>4850</v>
      </c>
    </row>
    <row r="103" spans="1:31" s="37" customFormat="1">
      <c r="A103" s="30">
        <v>784</v>
      </c>
      <c r="B103" s="61" t="s">
        <v>711</v>
      </c>
      <c r="C103" s="34">
        <v>40938</v>
      </c>
      <c r="D103" s="34">
        <v>40983</v>
      </c>
      <c r="E103" s="34">
        <f t="shared" si="1"/>
        <v>40998</v>
      </c>
      <c r="F103" s="34" t="s">
        <v>501</v>
      </c>
      <c r="G103" s="31" t="s">
        <v>517</v>
      </c>
      <c r="H103" s="31" t="s">
        <v>499</v>
      </c>
      <c r="I103" s="31" t="s">
        <v>501</v>
      </c>
      <c r="J103" s="32" t="s">
        <v>712</v>
      </c>
      <c r="K103" s="32" t="s">
        <v>735</v>
      </c>
      <c r="L103" s="32" t="s">
        <v>736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6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1575</v>
      </c>
      <c r="Y103" s="36">
        <v>40946</v>
      </c>
      <c r="Z103" s="53">
        <v>40984</v>
      </c>
      <c r="AA103" s="72" t="s">
        <v>749</v>
      </c>
      <c r="AB103" s="72" t="s">
        <v>4850</v>
      </c>
      <c r="AC103" s="72"/>
      <c r="AD103" s="32"/>
      <c r="AE103" s="37" t="s">
        <v>4850</v>
      </c>
    </row>
    <row r="104" spans="1:31" s="37" customFormat="1">
      <c r="A104" s="30">
        <v>785</v>
      </c>
      <c r="B104" s="61" t="s">
        <v>713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517</v>
      </c>
      <c r="H104" s="31" t="s">
        <v>499</v>
      </c>
      <c r="I104" s="31" t="s">
        <v>501</v>
      </c>
      <c r="J104" s="32" t="s">
        <v>714</v>
      </c>
      <c r="K104" s="32" t="s">
        <v>737</v>
      </c>
      <c r="L104" s="32" t="s">
        <v>738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6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1635</v>
      </c>
      <c r="Y104" s="36">
        <v>40988</v>
      </c>
      <c r="Z104" s="98">
        <v>41012</v>
      </c>
      <c r="AA104" s="72" t="s">
        <v>749</v>
      </c>
      <c r="AB104" s="72" t="s">
        <v>4850</v>
      </c>
      <c r="AC104" s="72"/>
      <c r="AD104" s="32"/>
      <c r="AE104" s="37" t="s">
        <v>4850</v>
      </c>
    </row>
    <row r="105" spans="1:31" s="37" customFormat="1">
      <c r="A105" s="30">
        <v>774</v>
      </c>
      <c r="B105" s="61" t="s">
        <v>715</v>
      </c>
      <c r="C105" s="34">
        <v>40938</v>
      </c>
      <c r="D105" s="34">
        <v>40983</v>
      </c>
      <c r="E105" s="34">
        <f t="shared" si="1"/>
        <v>40998</v>
      </c>
      <c r="F105" s="34" t="s">
        <v>501</v>
      </c>
      <c r="G105" s="31" t="s">
        <v>517</v>
      </c>
      <c r="H105" s="31" t="s">
        <v>684</v>
      </c>
      <c r="I105" s="31" t="s">
        <v>501</v>
      </c>
      <c r="J105" s="32" t="s">
        <v>716</v>
      </c>
      <c r="K105" s="32" t="s">
        <v>739</v>
      </c>
      <c r="L105" s="32" t="s">
        <v>740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6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4422</v>
      </c>
      <c r="Y105" s="36">
        <v>40952</v>
      </c>
      <c r="Z105" s="53"/>
      <c r="AA105" s="72"/>
      <c r="AB105" s="72" t="s">
        <v>4850</v>
      </c>
      <c r="AC105" s="72"/>
      <c r="AD105" s="32"/>
      <c r="AE105" s="37" t="s">
        <v>4850</v>
      </c>
    </row>
    <row r="106" spans="1:31" s="112" customFormat="1">
      <c r="A106" s="69">
        <v>955</v>
      </c>
      <c r="B106" s="139" t="s">
        <v>2471</v>
      </c>
      <c r="C106" s="49">
        <v>40997</v>
      </c>
      <c r="D106" s="49">
        <v>41105</v>
      </c>
      <c r="E106" s="49">
        <f t="shared" ref="E106:E169" si="2">D106+15</f>
        <v>41120</v>
      </c>
      <c r="F106" s="49">
        <v>41015</v>
      </c>
      <c r="G106" s="99" t="s">
        <v>517</v>
      </c>
      <c r="H106" s="99" t="s">
        <v>499</v>
      </c>
      <c r="I106" s="99" t="s">
        <v>501</v>
      </c>
      <c r="J106" s="70" t="s">
        <v>2472</v>
      </c>
      <c r="K106" s="70" t="s">
        <v>2473</v>
      </c>
      <c r="L106" s="70" t="s">
        <v>2474</v>
      </c>
      <c r="M106" s="61" t="str">
        <f>VLOOKUP(B106,SAOM!B$2:H1257,7,0)</f>
        <v>SES-DAAS-0955</v>
      </c>
      <c r="N106" s="129">
        <v>4033</v>
      </c>
      <c r="O106" s="49">
        <f>VLOOKUP(B106,SAOM!B$2:I1257,8,0)</f>
        <v>41115</v>
      </c>
      <c r="P106" s="49" t="str">
        <f>VLOOKUP(B106,AG_Lider!A$1:F1616,6,0)</f>
        <v>VODANET</v>
      </c>
      <c r="Q106" s="108" t="str">
        <f>VLOOKUP(B106,SAOM!B$2:J1257,9,0)</f>
        <v>Hugo Souza Maciel</v>
      </c>
      <c r="R106" s="49" t="str">
        <f>VLOOKUP(B106,SAOM!B$2:K1703,10,0)</f>
        <v>Rua Nestra vicentino de Ávila, 105 - Centro</v>
      </c>
      <c r="S106" s="108" t="str">
        <f>VLOOKUP(B106,SAOM!B253:M981,12,0)</f>
        <v>(38) 3535-1178</v>
      </c>
      <c r="T106" s="130" t="str">
        <f>VLOOKUP(B106,SAOM!B253:L981,11,0)</f>
        <v>39130-000</v>
      </c>
      <c r="U106" s="109"/>
      <c r="V106" s="61" t="str">
        <f>VLOOKUP(B106,SAOM!B253:N981,13,0)</f>
        <v>00:20:0e:10:4f:3e</v>
      </c>
      <c r="W106" s="49">
        <v>41115</v>
      </c>
      <c r="X106" s="32" t="s">
        <v>6145</v>
      </c>
      <c r="Y106" s="110">
        <v>41120</v>
      </c>
      <c r="Z106" s="111"/>
      <c r="AA106" s="95" t="s">
        <v>6172</v>
      </c>
      <c r="AB106" s="95" t="s">
        <v>4850</v>
      </c>
      <c r="AC106" s="95"/>
      <c r="AD106" s="70"/>
      <c r="AE106" s="112" t="s">
        <v>4850</v>
      </c>
    </row>
    <row r="107" spans="1:31" s="37" customFormat="1">
      <c r="A107" s="30">
        <v>797</v>
      </c>
      <c r="B107" s="61" t="s">
        <v>785</v>
      </c>
      <c r="C107" s="34">
        <v>40948</v>
      </c>
      <c r="D107" s="34">
        <v>41104</v>
      </c>
      <c r="E107" s="34">
        <f t="shared" si="2"/>
        <v>41119</v>
      </c>
      <c r="F107" s="34">
        <v>40967</v>
      </c>
      <c r="G107" s="31" t="s">
        <v>517</v>
      </c>
      <c r="H107" s="31" t="s">
        <v>499</v>
      </c>
      <c r="I107" s="31" t="s">
        <v>501</v>
      </c>
      <c r="J107" s="32" t="s">
        <v>786</v>
      </c>
      <c r="K107" s="32" t="s">
        <v>835</v>
      </c>
      <c r="L107" s="32" t="s">
        <v>836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6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1575</v>
      </c>
      <c r="Y107" s="36">
        <v>41108</v>
      </c>
      <c r="Z107" s="53"/>
      <c r="AA107" s="36" t="s">
        <v>4533</v>
      </c>
      <c r="AB107" s="72" t="s">
        <v>4850</v>
      </c>
      <c r="AC107" s="36"/>
      <c r="AD107" s="32" t="s">
        <v>5990</v>
      </c>
      <c r="AE107" s="37" t="s">
        <v>4850</v>
      </c>
    </row>
    <row r="108" spans="1:31" s="37" customFormat="1">
      <c r="A108" s="30">
        <v>798</v>
      </c>
      <c r="B108" s="61" t="s">
        <v>787</v>
      </c>
      <c r="C108" s="34">
        <v>40948</v>
      </c>
      <c r="D108" s="34">
        <v>41117</v>
      </c>
      <c r="E108" s="34">
        <f t="shared" si="2"/>
        <v>41132</v>
      </c>
      <c r="F108" s="49">
        <v>40954</v>
      </c>
      <c r="G108" s="31" t="s">
        <v>682</v>
      </c>
      <c r="H108" s="31" t="s">
        <v>499</v>
      </c>
      <c r="I108" s="31" t="s">
        <v>501</v>
      </c>
      <c r="J108" s="32" t="s">
        <v>788</v>
      </c>
      <c r="K108" s="32" t="s">
        <v>837</v>
      </c>
      <c r="L108" s="32" t="s">
        <v>838</v>
      </c>
      <c r="M108" s="63" t="str">
        <f>VLOOKUP(B108,SAOM!B$2:H1100,7,0)</f>
        <v>SES-VEMO-0798</v>
      </c>
      <c r="N108" s="33">
        <v>4033</v>
      </c>
      <c r="O108" s="34">
        <f>VLOOKUP(B108,SAOM!B$2:I1100,8,0)</f>
        <v>41121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6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4548</v>
      </c>
      <c r="AB108" s="72" t="s">
        <v>4850</v>
      </c>
      <c r="AC108" s="72"/>
      <c r="AD108" s="32"/>
      <c r="AE108" s="37" t="s">
        <v>4850</v>
      </c>
    </row>
    <row r="109" spans="1:31" s="37" customFormat="1">
      <c r="A109" s="30">
        <v>802</v>
      </c>
      <c r="B109" s="99" t="s">
        <v>789</v>
      </c>
      <c r="C109" s="34">
        <v>40948</v>
      </c>
      <c r="D109" s="34">
        <v>40993</v>
      </c>
      <c r="E109" s="34">
        <f t="shared" si="2"/>
        <v>41008</v>
      </c>
      <c r="F109" s="34" t="s">
        <v>501</v>
      </c>
      <c r="G109" s="31" t="s">
        <v>517</v>
      </c>
      <c r="H109" s="31" t="s">
        <v>499</v>
      </c>
      <c r="I109" s="31" t="s">
        <v>501</v>
      </c>
      <c r="J109" s="32" t="s">
        <v>790</v>
      </c>
      <c r="K109" s="32" t="s">
        <v>839</v>
      </c>
      <c r="L109" s="32" t="s">
        <v>840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6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4066</v>
      </c>
      <c r="Y109" s="36">
        <v>40968</v>
      </c>
      <c r="Z109" s="53">
        <v>40984</v>
      </c>
      <c r="AA109" s="72" t="s">
        <v>749</v>
      </c>
      <c r="AB109" s="72" t="s">
        <v>4850</v>
      </c>
      <c r="AC109" s="72"/>
      <c r="AD109" s="32"/>
      <c r="AE109" s="37" t="s">
        <v>4850</v>
      </c>
    </row>
    <row r="110" spans="1:31" s="37" customFormat="1">
      <c r="A110" s="30">
        <v>805</v>
      </c>
      <c r="B110" s="61" t="s">
        <v>791</v>
      </c>
      <c r="C110" s="34">
        <v>40948</v>
      </c>
      <c r="D110" s="34">
        <v>41104</v>
      </c>
      <c r="E110" s="34">
        <f t="shared" si="2"/>
        <v>41119</v>
      </c>
      <c r="F110" s="34">
        <v>40967</v>
      </c>
      <c r="G110" s="31" t="s">
        <v>752</v>
      </c>
      <c r="H110" s="31" t="s">
        <v>499</v>
      </c>
      <c r="I110" s="31" t="s">
        <v>501</v>
      </c>
      <c r="J110" s="32" t="s">
        <v>792</v>
      </c>
      <c r="K110" s="32" t="s">
        <v>841</v>
      </c>
      <c r="L110" s="32" t="s">
        <v>842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6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4514</v>
      </c>
      <c r="AB110" s="72" t="s">
        <v>4850</v>
      </c>
      <c r="AC110" s="36"/>
      <c r="AD110" s="32"/>
      <c r="AE110" s="37" t="s">
        <v>4850</v>
      </c>
    </row>
    <row r="111" spans="1:31" s="37" customFormat="1">
      <c r="A111" s="30">
        <v>806</v>
      </c>
      <c r="B111" s="61" t="s">
        <v>793</v>
      </c>
      <c r="C111" s="34">
        <v>40948</v>
      </c>
      <c r="D111" s="34">
        <v>40993</v>
      </c>
      <c r="E111" s="34">
        <f t="shared" si="2"/>
        <v>41008</v>
      </c>
      <c r="F111" s="34">
        <v>40967</v>
      </c>
      <c r="G111" s="31" t="s">
        <v>517</v>
      </c>
      <c r="H111" s="31" t="s">
        <v>499</v>
      </c>
      <c r="I111" s="31" t="s">
        <v>501</v>
      </c>
      <c r="J111" s="32" t="s">
        <v>794</v>
      </c>
      <c r="K111" s="32" t="s">
        <v>843</v>
      </c>
      <c r="L111" s="32" t="s">
        <v>844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6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1738</v>
      </c>
      <c r="Y111" s="36">
        <v>40998</v>
      </c>
      <c r="Z111" s="53"/>
      <c r="AA111" s="72"/>
      <c r="AB111" s="72" t="s">
        <v>4850</v>
      </c>
      <c r="AC111" s="72"/>
      <c r="AD111" s="32"/>
      <c r="AE111" s="37" t="s">
        <v>4850</v>
      </c>
    </row>
    <row r="112" spans="1:31" s="37" customFormat="1">
      <c r="A112" s="30">
        <v>807</v>
      </c>
      <c r="B112" s="61" t="s">
        <v>795</v>
      </c>
      <c r="C112" s="34">
        <v>40948</v>
      </c>
      <c r="D112" s="34">
        <v>41117</v>
      </c>
      <c r="E112" s="34">
        <f t="shared" si="2"/>
        <v>41132</v>
      </c>
      <c r="F112" s="49">
        <v>40954</v>
      </c>
      <c r="G112" s="31" t="s">
        <v>752</v>
      </c>
      <c r="H112" s="31" t="s">
        <v>499</v>
      </c>
      <c r="I112" s="31" t="s">
        <v>501</v>
      </c>
      <c r="J112" s="32" t="s">
        <v>796</v>
      </c>
      <c r="K112" s="32" t="s">
        <v>845</v>
      </c>
      <c r="L112" s="32" t="s">
        <v>846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6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4534</v>
      </c>
      <c r="AB112" s="72" t="s">
        <v>4850</v>
      </c>
      <c r="AC112" s="72"/>
      <c r="AD112" s="32"/>
      <c r="AE112" s="37" t="s">
        <v>4850</v>
      </c>
    </row>
    <row r="113" spans="1:31" s="37" customFormat="1">
      <c r="A113" s="30">
        <v>809</v>
      </c>
      <c r="B113" s="61" t="s">
        <v>797</v>
      </c>
      <c r="C113" s="34">
        <v>40948</v>
      </c>
      <c r="D113" s="34">
        <v>40993</v>
      </c>
      <c r="E113" s="34">
        <f t="shared" si="2"/>
        <v>41008</v>
      </c>
      <c r="F113" s="49">
        <v>40954</v>
      </c>
      <c r="G113" s="31" t="s">
        <v>517</v>
      </c>
      <c r="H113" s="31" t="s">
        <v>499</v>
      </c>
      <c r="I113" s="31" t="s">
        <v>501</v>
      </c>
      <c r="J113" s="32" t="s">
        <v>798</v>
      </c>
      <c r="K113" s="32" t="s">
        <v>847</v>
      </c>
      <c r="L113" s="32" t="s">
        <v>848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6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1575</v>
      </c>
      <c r="Y113" s="36">
        <v>40967</v>
      </c>
      <c r="Z113" s="53">
        <v>40984</v>
      </c>
      <c r="AA113" s="72" t="s">
        <v>749</v>
      </c>
      <c r="AB113" s="72" t="s">
        <v>4850</v>
      </c>
      <c r="AC113" s="72"/>
      <c r="AD113" s="32"/>
      <c r="AE113" s="37" t="s">
        <v>4850</v>
      </c>
    </row>
    <row r="114" spans="1:31" s="37" customFormat="1">
      <c r="A114" s="30">
        <v>811</v>
      </c>
      <c r="B114" s="61" t="s">
        <v>799</v>
      </c>
      <c r="C114" s="34">
        <v>40948</v>
      </c>
      <c r="D114" s="34">
        <v>40993</v>
      </c>
      <c r="E114" s="34">
        <f t="shared" si="2"/>
        <v>41008</v>
      </c>
      <c r="F114" s="34" t="s">
        <v>501</v>
      </c>
      <c r="G114" s="31" t="s">
        <v>517</v>
      </c>
      <c r="H114" s="31" t="s">
        <v>499</v>
      </c>
      <c r="I114" s="31" t="s">
        <v>501</v>
      </c>
      <c r="J114" s="32" t="s">
        <v>800</v>
      </c>
      <c r="K114" s="32" t="s">
        <v>849</v>
      </c>
      <c r="L114" s="32" t="s">
        <v>850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6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2314</v>
      </c>
      <c r="Y114" s="36">
        <v>40968</v>
      </c>
      <c r="Z114" s="53">
        <v>40984</v>
      </c>
      <c r="AA114" s="72" t="s">
        <v>749</v>
      </c>
      <c r="AB114" s="72" t="s">
        <v>4850</v>
      </c>
      <c r="AC114" s="72"/>
      <c r="AD114" s="32"/>
      <c r="AE114" s="37" t="s">
        <v>4850</v>
      </c>
    </row>
    <row r="115" spans="1:31" s="37" customFormat="1">
      <c r="A115" s="30">
        <v>813</v>
      </c>
      <c r="B115" s="61" t="s">
        <v>801</v>
      </c>
      <c r="C115" s="34">
        <v>40948</v>
      </c>
      <c r="D115" s="34">
        <v>40993</v>
      </c>
      <c r="E115" s="34">
        <f t="shared" si="2"/>
        <v>41008</v>
      </c>
      <c r="F115" s="34" t="s">
        <v>501</v>
      </c>
      <c r="G115" s="31" t="s">
        <v>517</v>
      </c>
      <c r="H115" s="31" t="s">
        <v>499</v>
      </c>
      <c r="I115" s="31" t="s">
        <v>501</v>
      </c>
      <c r="J115" s="32" t="s">
        <v>802</v>
      </c>
      <c r="K115" s="32" t="s">
        <v>851</v>
      </c>
      <c r="L115" s="32" t="s">
        <v>852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6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1575</v>
      </c>
      <c r="Y115" s="36">
        <v>40954</v>
      </c>
      <c r="Z115" s="53">
        <v>40984</v>
      </c>
      <c r="AA115" s="72" t="s">
        <v>749</v>
      </c>
      <c r="AB115" s="72" t="s">
        <v>4850</v>
      </c>
      <c r="AC115" s="72"/>
      <c r="AD115" s="32"/>
      <c r="AE115" s="37" t="s">
        <v>4850</v>
      </c>
    </row>
    <row r="116" spans="1:31" s="37" customFormat="1">
      <c r="A116" s="30">
        <v>815</v>
      </c>
      <c r="B116" s="61" t="s">
        <v>803</v>
      </c>
      <c r="C116" s="34">
        <v>40948</v>
      </c>
      <c r="D116" s="34">
        <v>40993</v>
      </c>
      <c r="E116" s="34">
        <f t="shared" si="2"/>
        <v>41008</v>
      </c>
      <c r="F116" s="34" t="s">
        <v>501</v>
      </c>
      <c r="G116" s="31" t="s">
        <v>517</v>
      </c>
      <c r="H116" s="31" t="s">
        <v>499</v>
      </c>
      <c r="I116" s="31" t="s">
        <v>501</v>
      </c>
      <c r="J116" s="32" t="s">
        <v>804</v>
      </c>
      <c r="K116" s="32" t="s">
        <v>853</v>
      </c>
      <c r="L116" s="32" t="s">
        <v>854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6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2314</v>
      </c>
      <c r="Y116" s="36">
        <v>40966</v>
      </c>
      <c r="Z116" s="53">
        <v>40984</v>
      </c>
      <c r="AA116" s="72" t="s">
        <v>748</v>
      </c>
      <c r="AB116" s="72" t="s">
        <v>4850</v>
      </c>
      <c r="AC116" s="72"/>
      <c r="AD116" s="32"/>
      <c r="AE116" s="37" t="s">
        <v>4850</v>
      </c>
    </row>
    <row r="117" spans="1:31" s="37" customFormat="1">
      <c r="A117" s="30">
        <v>817</v>
      </c>
      <c r="B117" s="61" t="s">
        <v>805</v>
      </c>
      <c r="C117" s="34">
        <v>40948</v>
      </c>
      <c r="D117" s="34">
        <v>41104</v>
      </c>
      <c r="E117" s="34">
        <f t="shared" si="2"/>
        <v>41119</v>
      </c>
      <c r="F117" s="34">
        <v>40967</v>
      </c>
      <c r="G117" s="31" t="s">
        <v>682</v>
      </c>
      <c r="H117" s="31" t="s">
        <v>499</v>
      </c>
      <c r="I117" s="31" t="s">
        <v>501</v>
      </c>
      <c r="J117" s="32" t="s">
        <v>806</v>
      </c>
      <c r="K117" s="32" t="s">
        <v>855</v>
      </c>
      <c r="L117" s="32" t="s">
        <v>856</v>
      </c>
      <c r="M117" s="63" t="str">
        <f>VLOOKUP(B117,SAOM!B$2:H1109,7,0)</f>
        <v>SES-PIRA-0817</v>
      </c>
      <c r="N117" s="33">
        <v>4035</v>
      </c>
      <c r="O117" s="34">
        <f>VLOOKUP(B117,SAOM!B$2:I1109,8,0)</f>
        <v>41121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6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4425</v>
      </c>
      <c r="AB117" s="72" t="s">
        <v>4850</v>
      </c>
      <c r="AC117" s="36"/>
      <c r="AD117" s="32"/>
      <c r="AE117" s="37" t="s">
        <v>4850</v>
      </c>
    </row>
    <row r="118" spans="1:31" s="37" customFormat="1">
      <c r="A118" s="30">
        <v>828</v>
      </c>
      <c r="B118" s="61" t="s">
        <v>807</v>
      </c>
      <c r="C118" s="34">
        <v>40948</v>
      </c>
      <c r="D118" s="34">
        <v>41117</v>
      </c>
      <c r="E118" s="34">
        <f t="shared" si="2"/>
        <v>41132</v>
      </c>
      <c r="F118" s="49">
        <v>40954</v>
      </c>
      <c r="G118" s="31" t="s">
        <v>752</v>
      </c>
      <c r="H118" s="31" t="s">
        <v>499</v>
      </c>
      <c r="I118" s="31" t="s">
        <v>501</v>
      </c>
      <c r="J118" s="32" t="s">
        <v>808</v>
      </c>
      <c r="K118" s="32" t="s">
        <v>857</v>
      </c>
      <c r="L118" s="32" t="s">
        <v>858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6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4541</v>
      </c>
      <c r="AB118" s="72" t="s">
        <v>4850</v>
      </c>
      <c r="AC118" s="72"/>
      <c r="AD118" s="54"/>
      <c r="AE118" s="37" t="s">
        <v>4850</v>
      </c>
    </row>
    <row r="119" spans="1:31" s="37" customFormat="1">
      <c r="A119" s="30">
        <v>830</v>
      </c>
      <c r="B119" s="61" t="s">
        <v>809</v>
      </c>
      <c r="C119" s="34">
        <v>40948</v>
      </c>
      <c r="D119" s="34">
        <v>41117</v>
      </c>
      <c r="E119" s="34">
        <f t="shared" si="2"/>
        <v>41132</v>
      </c>
      <c r="F119" s="49">
        <v>40954</v>
      </c>
      <c r="G119" s="31" t="s">
        <v>752</v>
      </c>
      <c r="H119" s="31" t="s">
        <v>499</v>
      </c>
      <c r="I119" s="31" t="s">
        <v>501</v>
      </c>
      <c r="J119" s="32" t="s">
        <v>810</v>
      </c>
      <c r="K119" s="32" t="s">
        <v>859</v>
      </c>
      <c r="L119" s="32" t="s">
        <v>860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6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4426</v>
      </c>
      <c r="AB119" s="72" t="s">
        <v>4850</v>
      </c>
      <c r="AC119" s="72"/>
      <c r="AD119" s="32"/>
      <c r="AE119" s="37" t="s">
        <v>4850</v>
      </c>
    </row>
    <row r="120" spans="1:31" s="37" customFormat="1">
      <c r="A120" s="30">
        <v>787</v>
      </c>
      <c r="B120" s="61" t="s">
        <v>811</v>
      </c>
      <c r="C120" s="34">
        <v>40948</v>
      </c>
      <c r="D120" s="34">
        <v>41104</v>
      </c>
      <c r="E120" s="34">
        <f t="shared" si="2"/>
        <v>41119</v>
      </c>
      <c r="F120" s="34">
        <v>40967</v>
      </c>
      <c r="G120" s="31" t="s">
        <v>517</v>
      </c>
      <c r="H120" s="31" t="s">
        <v>499</v>
      </c>
      <c r="I120" s="31" t="s">
        <v>501</v>
      </c>
      <c r="J120" s="32" t="s">
        <v>812</v>
      </c>
      <c r="K120" s="32" t="s">
        <v>861</v>
      </c>
      <c r="L120" s="32" t="s">
        <v>862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6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1575</v>
      </c>
      <c r="Y120" s="36">
        <v>41110</v>
      </c>
      <c r="Z120" s="53"/>
      <c r="AA120" s="36" t="s">
        <v>4526</v>
      </c>
      <c r="AB120" s="72" t="s">
        <v>4850</v>
      </c>
      <c r="AC120" s="36"/>
      <c r="AD120" s="127" t="s">
        <v>5520</v>
      </c>
      <c r="AE120" s="37" t="s">
        <v>4850</v>
      </c>
    </row>
    <row r="121" spans="1:31" s="37" customFormat="1">
      <c r="A121" s="30">
        <v>788</v>
      </c>
      <c r="B121" s="61" t="s">
        <v>813</v>
      </c>
      <c r="C121" s="34">
        <v>40948</v>
      </c>
      <c r="D121" s="34">
        <v>40993</v>
      </c>
      <c r="E121" s="34">
        <f t="shared" si="2"/>
        <v>41008</v>
      </c>
      <c r="F121" s="34" t="s">
        <v>501</v>
      </c>
      <c r="G121" s="31" t="s">
        <v>517</v>
      </c>
      <c r="H121" s="31" t="s">
        <v>499</v>
      </c>
      <c r="I121" s="31" t="s">
        <v>501</v>
      </c>
      <c r="J121" s="32" t="s">
        <v>814</v>
      </c>
      <c r="K121" s="32" t="s">
        <v>863</v>
      </c>
      <c r="L121" s="32" t="s">
        <v>864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6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1635</v>
      </c>
      <c r="Y121" s="36">
        <v>40975</v>
      </c>
      <c r="Z121" s="98">
        <v>41012</v>
      </c>
      <c r="AA121" s="72" t="s">
        <v>749</v>
      </c>
      <c r="AB121" s="72" t="s">
        <v>4850</v>
      </c>
      <c r="AC121" s="72"/>
      <c r="AD121" s="32"/>
      <c r="AE121" s="37" t="s">
        <v>4850</v>
      </c>
    </row>
    <row r="122" spans="1:31" s="37" customFormat="1">
      <c r="A122" s="30">
        <v>789</v>
      </c>
      <c r="B122" s="61" t="s">
        <v>815</v>
      </c>
      <c r="C122" s="34">
        <v>40948</v>
      </c>
      <c r="D122" s="34">
        <v>40993</v>
      </c>
      <c r="E122" s="34">
        <f t="shared" si="2"/>
        <v>41008</v>
      </c>
      <c r="F122" s="34" t="s">
        <v>501</v>
      </c>
      <c r="G122" s="31" t="s">
        <v>517</v>
      </c>
      <c r="H122" s="31" t="s">
        <v>499</v>
      </c>
      <c r="I122" s="31" t="s">
        <v>501</v>
      </c>
      <c r="J122" s="32" t="s">
        <v>816</v>
      </c>
      <c r="K122" s="32" t="s">
        <v>865</v>
      </c>
      <c r="L122" s="32" t="s">
        <v>866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6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1593</v>
      </c>
      <c r="Y122" s="36">
        <v>40966</v>
      </c>
      <c r="Z122" s="53"/>
      <c r="AA122" s="72"/>
      <c r="AB122" s="72" t="s">
        <v>4850</v>
      </c>
      <c r="AC122" s="72"/>
      <c r="AD122" s="32"/>
      <c r="AE122" s="37" t="s">
        <v>4850</v>
      </c>
    </row>
    <row r="123" spans="1:31" s="37" customFormat="1">
      <c r="A123" s="30">
        <v>790</v>
      </c>
      <c r="B123" s="61" t="s">
        <v>817</v>
      </c>
      <c r="C123" s="34">
        <v>40948</v>
      </c>
      <c r="D123" s="34">
        <v>41104</v>
      </c>
      <c r="E123" s="34">
        <f t="shared" si="2"/>
        <v>41119</v>
      </c>
      <c r="F123" s="34">
        <v>40967</v>
      </c>
      <c r="G123" s="31" t="s">
        <v>752</v>
      </c>
      <c r="H123" s="31" t="s">
        <v>499</v>
      </c>
      <c r="I123" s="31" t="s">
        <v>501</v>
      </c>
      <c r="J123" s="32" t="s">
        <v>818</v>
      </c>
      <c r="K123" s="32" t="s">
        <v>867</v>
      </c>
      <c r="L123" s="32" t="s">
        <v>868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6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4529</v>
      </c>
      <c r="AB123" s="72" t="s">
        <v>4850</v>
      </c>
      <c r="AC123" s="36"/>
      <c r="AD123" s="54"/>
      <c r="AE123" s="37" t="s">
        <v>4850</v>
      </c>
    </row>
    <row r="124" spans="1:31" s="37" customFormat="1">
      <c r="A124" s="30">
        <v>791</v>
      </c>
      <c r="B124" s="61" t="s">
        <v>819</v>
      </c>
      <c r="C124" s="34">
        <v>40948</v>
      </c>
      <c r="D124" s="34">
        <v>40993</v>
      </c>
      <c r="E124" s="34">
        <f t="shared" si="2"/>
        <v>41008</v>
      </c>
      <c r="F124" s="34" t="s">
        <v>501</v>
      </c>
      <c r="G124" s="31" t="s">
        <v>517</v>
      </c>
      <c r="H124" s="31" t="s">
        <v>499</v>
      </c>
      <c r="I124" s="31" t="s">
        <v>501</v>
      </c>
      <c r="J124" s="32" t="s">
        <v>820</v>
      </c>
      <c r="K124" s="32" t="s">
        <v>869</v>
      </c>
      <c r="L124" s="32" t="s">
        <v>870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6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1635</v>
      </c>
      <c r="Y124" s="36">
        <v>40964</v>
      </c>
      <c r="Z124" s="53">
        <v>40984</v>
      </c>
      <c r="AA124" s="72" t="s">
        <v>749</v>
      </c>
      <c r="AB124" s="72" t="s">
        <v>4850</v>
      </c>
      <c r="AC124" s="72"/>
      <c r="AD124" s="32"/>
      <c r="AE124" s="37" t="s">
        <v>4850</v>
      </c>
    </row>
    <row r="125" spans="1:31" s="37" customFormat="1">
      <c r="A125" s="30">
        <v>792</v>
      </c>
      <c r="B125" s="61" t="s">
        <v>821</v>
      </c>
      <c r="C125" s="34">
        <v>40948</v>
      </c>
      <c r="D125" s="34">
        <v>41098</v>
      </c>
      <c r="E125" s="34">
        <f t="shared" si="2"/>
        <v>41113</v>
      </c>
      <c r="F125" s="34">
        <v>40967</v>
      </c>
      <c r="G125" s="31" t="s">
        <v>682</v>
      </c>
      <c r="H125" s="31" t="s">
        <v>499</v>
      </c>
      <c r="I125" s="31" t="s">
        <v>501</v>
      </c>
      <c r="J125" s="32" t="s">
        <v>822</v>
      </c>
      <c r="K125" s="32" t="s">
        <v>871</v>
      </c>
      <c r="L125" s="32" t="s">
        <v>872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6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4046</v>
      </c>
      <c r="AB125" s="72" t="s">
        <v>4850</v>
      </c>
      <c r="AC125" s="36"/>
      <c r="AD125" s="32"/>
      <c r="AE125" s="37" t="s">
        <v>4850</v>
      </c>
    </row>
    <row r="126" spans="1:31" s="37" customFormat="1">
      <c r="A126" s="30">
        <v>793</v>
      </c>
      <c r="B126" s="61" t="s">
        <v>823</v>
      </c>
      <c r="C126" s="34">
        <v>40948</v>
      </c>
      <c r="D126" s="34">
        <v>40993</v>
      </c>
      <c r="E126" s="34">
        <f t="shared" si="2"/>
        <v>41008</v>
      </c>
      <c r="F126" s="34">
        <v>40967</v>
      </c>
      <c r="G126" s="31" t="s">
        <v>517</v>
      </c>
      <c r="H126" s="31" t="s">
        <v>499</v>
      </c>
      <c r="I126" s="31" t="s">
        <v>501</v>
      </c>
      <c r="J126" s="32" t="s">
        <v>824</v>
      </c>
      <c r="K126" s="32" t="s">
        <v>873</v>
      </c>
      <c r="L126" s="32" t="s">
        <v>874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6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1967</v>
      </c>
      <c r="Y126" s="36">
        <v>40988</v>
      </c>
      <c r="Z126" s="53"/>
      <c r="AA126" s="36"/>
      <c r="AB126" s="72" t="s">
        <v>4850</v>
      </c>
      <c r="AC126" s="36"/>
      <c r="AD126" s="32"/>
      <c r="AE126" s="37" t="s">
        <v>4850</v>
      </c>
    </row>
    <row r="127" spans="1:31" s="37" customFormat="1">
      <c r="A127" s="30">
        <v>794</v>
      </c>
      <c r="B127" s="61" t="s">
        <v>825</v>
      </c>
      <c r="C127" s="34">
        <v>40948</v>
      </c>
      <c r="D127" s="34">
        <v>41104</v>
      </c>
      <c r="E127" s="34">
        <f t="shared" si="2"/>
        <v>41119</v>
      </c>
      <c r="F127" s="34">
        <v>40967</v>
      </c>
      <c r="G127" s="31" t="s">
        <v>517</v>
      </c>
      <c r="H127" s="31" t="s">
        <v>499</v>
      </c>
      <c r="I127" s="31" t="s">
        <v>501</v>
      </c>
      <c r="J127" s="32" t="s">
        <v>826</v>
      </c>
      <c r="K127" s="32" t="s">
        <v>875</v>
      </c>
      <c r="L127" s="32" t="s">
        <v>876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6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6179</v>
      </c>
      <c r="Y127" s="36">
        <v>41109</v>
      </c>
      <c r="Z127" s="53"/>
      <c r="AA127" s="36" t="s">
        <v>4530</v>
      </c>
      <c r="AB127" s="72" t="s">
        <v>4850</v>
      </c>
      <c r="AC127" s="36"/>
      <c r="AD127" s="32" t="s">
        <v>6008</v>
      </c>
      <c r="AE127" s="37" t="s">
        <v>4850</v>
      </c>
    </row>
    <row r="128" spans="1:31" s="37" customFormat="1">
      <c r="A128" s="30">
        <v>795</v>
      </c>
      <c r="B128" s="61" t="s">
        <v>827</v>
      </c>
      <c r="C128" s="34">
        <v>40948</v>
      </c>
      <c r="D128" s="34">
        <v>40993</v>
      </c>
      <c r="E128" s="34">
        <f t="shared" si="2"/>
        <v>41008</v>
      </c>
      <c r="F128" s="34" t="s">
        <v>501</v>
      </c>
      <c r="G128" s="31" t="s">
        <v>517</v>
      </c>
      <c r="H128" s="31" t="s">
        <v>499</v>
      </c>
      <c r="I128" s="31" t="s">
        <v>501</v>
      </c>
      <c r="J128" s="32" t="s">
        <v>828</v>
      </c>
      <c r="K128" s="32" t="s">
        <v>877</v>
      </c>
      <c r="L128" s="32" t="s">
        <v>878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6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1575</v>
      </c>
      <c r="Y128" s="36">
        <v>40968</v>
      </c>
      <c r="Z128" s="53">
        <v>40984</v>
      </c>
      <c r="AA128" s="72" t="s">
        <v>749</v>
      </c>
      <c r="AB128" s="72" t="s">
        <v>4850</v>
      </c>
      <c r="AC128" s="72"/>
      <c r="AD128" s="54"/>
      <c r="AE128" s="37" t="s">
        <v>4850</v>
      </c>
    </row>
    <row r="129" spans="1:31" s="37" customFormat="1">
      <c r="A129" s="30">
        <v>796</v>
      </c>
      <c r="B129" s="61" t="s">
        <v>829</v>
      </c>
      <c r="C129" s="34">
        <v>40948</v>
      </c>
      <c r="D129" s="34">
        <v>40993</v>
      </c>
      <c r="E129" s="34">
        <f t="shared" si="2"/>
        <v>41008</v>
      </c>
      <c r="F129" s="34" t="s">
        <v>501</v>
      </c>
      <c r="G129" s="31" t="s">
        <v>517</v>
      </c>
      <c r="H129" s="31" t="s">
        <v>499</v>
      </c>
      <c r="I129" s="31" t="s">
        <v>501</v>
      </c>
      <c r="J129" s="32" t="s">
        <v>830</v>
      </c>
      <c r="K129" s="32" t="s">
        <v>879</v>
      </c>
      <c r="L129" s="32" t="s">
        <v>880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6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1738</v>
      </c>
      <c r="Y129" s="36">
        <v>40963</v>
      </c>
      <c r="Z129" s="53">
        <v>40984</v>
      </c>
      <c r="AA129" s="72" t="s">
        <v>749</v>
      </c>
      <c r="AB129" s="72" t="s">
        <v>4850</v>
      </c>
      <c r="AC129" s="72"/>
      <c r="AD129" s="54"/>
      <c r="AE129" s="37" t="s">
        <v>4850</v>
      </c>
    </row>
    <row r="130" spans="1:31" s="37" customFormat="1">
      <c r="A130" s="30">
        <v>819</v>
      </c>
      <c r="B130" s="61" t="s">
        <v>831</v>
      </c>
      <c r="C130" s="34">
        <v>40948</v>
      </c>
      <c r="D130" s="34">
        <v>40993</v>
      </c>
      <c r="E130" s="34">
        <f t="shared" si="2"/>
        <v>41008</v>
      </c>
      <c r="F130" s="34" t="s">
        <v>501</v>
      </c>
      <c r="G130" s="31" t="s">
        <v>517</v>
      </c>
      <c r="H130" s="31" t="s">
        <v>499</v>
      </c>
      <c r="I130" s="31" t="s">
        <v>501</v>
      </c>
      <c r="J130" s="32" t="s">
        <v>832</v>
      </c>
      <c r="K130" s="32" t="s">
        <v>881</v>
      </c>
      <c r="L130" s="32" t="s">
        <v>882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6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507</v>
      </c>
      <c r="Y130" s="36">
        <v>40963</v>
      </c>
      <c r="Z130" s="53">
        <v>40984</v>
      </c>
      <c r="AA130" s="72" t="s">
        <v>2661</v>
      </c>
      <c r="AB130" s="72" t="s">
        <v>4850</v>
      </c>
      <c r="AC130" s="72"/>
      <c r="AD130" s="32"/>
      <c r="AE130" s="37" t="s">
        <v>4850</v>
      </c>
    </row>
    <row r="131" spans="1:31" s="37" customFormat="1">
      <c r="A131" s="30">
        <v>799</v>
      </c>
      <c r="B131" s="61" t="s">
        <v>883</v>
      </c>
      <c r="C131" s="34">
        <v>40949</v>
      </c>
      <c r="D131" s="34">
        <v>40994</v>
      </c>
      <c r="E131" s="34">
        <f t="shared" si="2"/>
        <v>41009</v>
      </c>
      <c r="F131" s="34" t="s">
        <v>501</v>
      </c>
      <c r="G131" s="31" t="s">
        <v>517</v>
      </c>
      <c r="H131" s="31" t="s">
        <v>499</v>
      </c>
      <c r="I131" s="31" t="s">
        <v>501</v>
      </c>
      <c r="J131" s="32" t="s">
        <v>884</v>
      </c>
      <c r="K131" s="32" t="s">
        <v>923</v>
      </c>
      <c r="L131" s="32" t="s">
        <v>924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6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1967</v>
      </c>
      <c r="Y131" s="36">
        <v>40970</v>
      </c>
      <c r="Z131" s="53"/>
      <c r="AA131" s="72"/>
      <c r="AB131" s="72" t="s">
        <v>4850</v>
      </c>
      <c r="AC131" s="72"/>
      <c r="AD131" s="54"/>
      <c r="AE131" s="37" t="s">
        <v>4850</v>
      </c>
    </row>
    <row r="132" spans="1:31" s="37" customFormat="1">
      <c r="A132" s="30">
        <v>800</v>
      </c>
      <c r="B132" s="61" t="s">
        <v>885</v>
      </c>
      <c r="C132" s="34">
        <v>40949</v>
      </c>
      <c r="D132" s="34">
        <v>40994</v>
      </c>
      <c r="E132" s="34">
        <f t="shared" si="2"/>
        <v>41009</v>
      </c>
      <c r="F132" s="34" t="s">
        <v>501</v>
      </c>
      <c r="G132" s="31" t="s">
        <v>517</v>
      </c>
      <c r="H132" s="31" t="s">
        <v>499</v>
      </c>
      <c r="I132" s="31" t="s">
        <v>501</v>
      </c>
      <c r="J132" s="32" t="s">
        <v>886</v>
      </c>
      <c r="K132" s="32" t="s">
        <v>925</v>
      </c>
      <c r="L132" s="32" t="s">
        <v>926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6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1593</v>
      </c>
      <c r="Y132" s="36">
        <v>40982</v>
      </c>
      <c r="Z132" s="53"/>
      <c r="AA132" s="72"/>
      <c r="AB132" s="72" t="s">
        <v>4850</v>
      </c>
      <c r="AC132" s="72"/>
      <c r="AD132" s="32"/>
      <c r="AE132" s="37" t="s">
        <v>4850</v>
      </c>
    </row>
    <row r="133" spans="1:31" s="37" customFormat="1">
      <c r="A133" s="30">
        <v>801</v>
      </c>
      <c r="B133" s="61" t="s">
        <v>887</v>
      </c>
      <c r="C133" s="34">
        <v>40949</v>
      </c>
      <c r="D133" s="34">
        <v>41105</v>
      </c>
      <c r="E133" s="34">
        <f t="shared" si="2"/>
        <v>41120</v>
      </c>
      <c r="F133" s="34">
        <v>40967</v>
      </c>
      <c r="G133" s="31" t="s">
        <v>752</v>
      </c>
      <c r="H133" s="31" t="s">
        <v>499</v>
      </c>
      <c r="I133" s="31" t="s">
        <v>501</v>
      </c>
      <c r="J133" s="32" t="s">
        <v>888</v>
      </c>
      <c r="K133" s="32" t="s">
        <v>927</v>
      </c>
      <c r="L133" s="32" t="s">
        <v>928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6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4536</v>
      </c>
      <c r="AB133" s="72" t="s">
        <v>4850</v>
      </c>
      <c r="AC133" s="36"/>
      <c r="AD133" s="54"/>
      <c r="AE133" s="37" t="s">
        <v>4850</v>
      </c>
    </row>
    <row r="134" spans="1:31" s="37" customFormat="1">
      <c r="A134" s="30">
        <v>803</v>
      </c>
      <c r="B134" s="61" t="s">
        <v>889</v>
      </c>
      <c r="C134" s="34">
        <v>40949</v>
      </c>
      <c r="D134" s="34">
        <v>40994</v>
      </c>
      <c r="E134" s="34">
        <f t="shared" si="2"/>
        <v>41009</v>
      </c>
      <c r="F134" s="34" t="s">
        <v>501</v>
      </c>
      <c r="G134" s="31" t="s">
        <v>517</v>
      </c>
      <c r="H134" s="31" t="s">
        <v>499</v>
      </c>
      <c r="I134" s="31" t="s">
        <v>501</v>
      </c>
      <c r="J134" s="32" t="s">
        <v>890</v>
      </c>
      <c r="K134" s="32" t="s">
        <v>929</v>
      </c>
      <c r="L134" s="32" t="s">
        <v>930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6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3163</v>
      </c>
      <c r="Y134" s="36">
        <v>40969</v>
      </c>
      <c r="Z134" s="53"/>
      <c r="AA134" s="72"/>
      <c r="AB134" s="72" t="s">
        <v>4850</v>
      </c>
      <c r="AC134" s="72"/>
      <c r="AD134" s="32"/>
      <c r="AE134" s="37" t="s">
        <v>4850</v>
      </c>
    </row>
    <row r="135" spans="1:31" s="112" customFormat="1" ht="16.5" customHeight="1">
      <c r="A135" s="69">
        <v>804</v>
      </c>
      <c r="B135" s="61" t="s">
        <v>891</v>
      </c>
      <c r="C135" s="49">
        <v>40949</v>
      </c>
      <c r="D135" s="49">
        <v>41105</v>
      </c>
      <c r="E135" s="49">
        <f t="shared" si="2"/>
        <v>41120</v>
      </c>
      <c r="F135" s="49">
        <v>40967</v>
      </c>
      <c r="G135" s="99" t="s">
        <v>517</v>
      </c>
      <c r="H135" s="99" t="s">
        <v>499</v>
      </c>
      <c r="I135" s="99" t="s">
        <v>501</v>
      </c>
      <c r="J135" s="70" t="s">
        <v>892</v>
      </c>
      <c r="K135" s="70" t="s">
        <v>931</v>
      </c>
      <c r="L135" s="70" t="s">
        <v>932</v>
      </c>
      <c r="M135" s="61" t="str">
        <f>VLOOKUP(B135,SAOM!B$2:H1127,7,0)</f>
        <v>SES-PONE-0804</v>
      </c>
      <c r="N135" s="140">
        <v>4035</v>
      </c>
      <c r="O135" s="49">
        <f>VLOOKUP(B135,SAOM!B$2:I1127,8,0)</f>
        <v>41109</v>
      </c>
      <c r="P135" s="49" t="str">
        <f>VLOOKUP(B135,AG_Lider!A$1:F1485,6,0)</f>
        <v>VODANET</v>
      </c>
      <c r="Q135" s="108" t="str">
        <f>VLOOKUP(B135,SAOM!B$2:J1127,9,0)</f>
        <v>PEDRO PAULO DE ANDRADE NOGUEIRA</v>
      </c>
      <c r="R135" s="49" t="str">
        <f>VLOOKUP(B135,SAOM!B$2:K1573,10,0)</f>
        <v>PRAÇA LEÔNCIO DE OLIVEIRA, 46  - CENTRO.</v>
      </c>
      <c r="S135" s="108" t="str">
        <f>VLOOKUP(B135,SAOM!B131:M859,12,0)</f>
        <v>(33)3316-1768</v>
      </c>
      <c r="T135" s="130" t="str">
        <f>VLOOKUP(B135,SAOM!B131:L859,11,0)</f>
        <v>36960-000</v>
      </c>
      <c r="U135" s="109"/>
      <c r="V135" s="61" t="str">
        <f>VLOOKUP(B135,SAOM!B131:N859,13,0)</f>
        <v>00:20:0e:10:4f:61</v>
      </c>
      <c r="W135" s="49">
        <v>41109</v>
      </c>
      <c r="X135" s="70" t="s">
        <v>1575</v>
      </c>
      <c r="Y135" s="110">
        <v>41114</v>
      </c>
      <c r="Z135" s="111"/>
      <c r="AA135" s="138" t="s">
        <v>6123</v>
      </c>
      <c r="AB135" s="95" t="s">
        <v>4850</v>
      </c>
      <c r="AC135" s="110"/>
      <c r="AD135" s="70"/>
      <c r="AE135" s="112" t="s">
        <v>4850</v>
      </c>
    </row>
    <row r="136" spans="1:31" s="37" customFormat="1">
      <c r="A136" s="30">
        <v>808</v>
      </c>
      <c r="B136" s="61" t="s">
        <v>893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517</v>
      </c>
      <c r="H136" s="31" t="s">
        <v>499</v>
      </c>
      <c r="I136" s="31" t="s">
        <v>501</v>
      </c>
      <c r="J136" s="32" t="s">
        <v>894</v>
      </c>
      <c r="K136" s="32" t="s">
        <v>933</v>
      </c>
      <c r="L136" s="32" t="s">
        <v>934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6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1738</v>
      </c>
      <c r="Y136" s="36">
        <v>40988</v>
      </c>
      <c r="Z136" s="53"/>
      <c r="AA136" s="36"/>
      <c r="AB136" s="72" t="s">
        <v>4850</v>
      </c>
      <c r="AC136" s="36"/>
      <c r="AD136" s="32"/>
      <c r="AE136" s="37" t="s">
        <v>4850</v>
      </c>
    </row>
    <row r="137" spans="1:31" s="37" customFormat="1">
      <c r="A137" s="30">
        <v>810</v>
      </c>
      <c r="B137" s="61" t="s">
        <v>895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682</v>
      </c>
      <c r="H137" s="31" t="s">
        <v>499</v>
      </c>
      <c r="I137" s="31" t="s">
        <v>501</v>
      </c>
      <c r="J137" s="32" t="s">
        <v>896</v>
      </c>
      <c r="K137" s="32" t="s">
        <v>935</v>
      </c>
      <c r="L137" s="32" t="s">
        <v>936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41148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6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4545</v>
      </c>
      <c r="AB137" s="72" t="s">
        <v>4850</v>
      </c>
      <c r="AC137" s="36"/>
      <c r="AD137" s="54"/>
      <c r="AE137" s="37" t="s">
        <v>4850</v>
      </c>
    </row>
    <row r="138" spans="1:31" s="37" customFormat="1">
      <c r="A138" s="30">
        <v>812</v>
      </c>
      <c r="B138" s="61" t="s">
        <v>897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764</v>
      </c>
      <c r="H138" s="31" t="s">
        <v>499</v>
      </c>
      <c r="I138" s="31" t="s">
        <v>506</v>
      </c>
      <c r="J138" s="32" t="s">
        <v>898</v>
      </c>
      <c r="K138" s="32" t="s">
        <v>937</v>
      </c>
      <c r="L138" s="32" t="s">
        <v>938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6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1524</v>
      </c>
      <c r="AB138" s="72" t="s">
        <v>4850</v>
      </c>
      <c r="AC138" s="36"/>
      <c r="AD138" s="54"/>
      <c r="AE138" s="37" t="s">
        <v>4850</v>
      </c>
    </row>
    <row r="139" spans="1:31" s="37" customFormat="1">
      <c r="A139" s="30">
        <v>814</v>
      </c>
      <c r="B139" s="61" t="s">
        <v>899</v>
      </c>
      <c r="C139" s="34">
        <v>40949</v>
      </c>
      <c r="D139" s="34">
        <v>40994</v>
      </c>
      <c r="E139" s="34">
        <f t="shared" si="2"/>
        <v>41009</v>
      </c>
      <c r="F139" s="34" t="s">
        <v>501</v>
      </c>
      <c r="G139" s="31" t="s">
        <v>517</v>
      </c>
      <c r="H139" s="31" t="s">
        <v>499</v>
      </c>
      <c r="I139" s="31" t="s">
        <v>501</v>
      </c>
      <c r="J139" s="32" t="s">
        <v>900</v>
      </c>
      <c r="K139" s="32" t="s">
        <v>939</v>
      </c>
      <c r="L139" s="32" t="s">
        <v>940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6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1635</v>
      </c>
      <c r="Y139" s="36">
        <v>40956</v>
      </c>
      <c r="Z139" s="53">
        <v>41012</v>
      </c>
      <c r="AA139" s="72" t="s">
        <v>749</v>
      </c>
      <c r="AB139" s="72" t="s">
        <v>4850</v>
      </c>
      <c r="AC139" s="72"/>
      <c r="AD139" s="32"/>
      <c r="AE139" s="37" t="s">
        <v>4850</v>
      </c>
    </row>
    <row r="140" spans="1:31" s="37" customFormat="1">
      <c r="A140" s="30">
        <v>816</v>
      </c>
      <c r="B140" s="61" t="s">
        <v>901</v>
      </c>
      <c r="C140" s="34">
        <v>40949</v>
      </c>
      <c r="D140" s="34">
        <v>40994</v>
      </c>
      <c r="E140" s="34">
        <f t="shared" si="2"/>
        <v>41009</v>
      </c>
      <c r="F140" s="34" t="s">
        <v>501</v>
      </c>
      <c r="G140" s="31" t="s">
        <v>517</v>
      </c>
      <c r="H140" s="31" t="s">
        <v>499</v>
      </c>
      <c r="I140" s="31" t="s">
        <v>501</v>
      </c>
      <c r="J140" s="32" t="s">
        <v>902</v>
      </c>
      <c r="K140" s="32" t="s">
        <v>941</v>
      </c>
      <c r="L140" s="32" t="s">
        <v>942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6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2446</v>
      </c>
      <c r="Y140" s="36">
        <v>40974</v>
      </c>
      <c r="Z140" s="53"/>
      <c r="AA140" s="72"/>
      <c r="AB140" s="72" t="s">
        <v>4850</v>
      </c>
      <c r="AC140" s="72"/>
      <c r="AD140" s="32"/>
      <c r="AE140" s="37" t="s">
        <v>4850</v>
      </c>
    </row>
    <row r="141" spans="1:31" s="37" customFormat="1">
      <c r="A141" s="30">
        <v>820</v>
      </c>
      <c r="B141" s="61" t="s">
        <v>903</v>
      </c>
      <c r="C141" s="34">
        <v>40949</v>
      </c>
      <c r="D141" s="34">
        <v>40994</v>
      </c>
      <c r="E141" s="34">
        <f t="shared" si="2"/>
        <v>41009</v>
      </c>
      <c r="F141" s="34" t="s">
        <v>501</v>
      </c>
      <c r="G141" s="31" t="s">
        <v>517</v>
      </c>
      <c r="H141" s="31" t="s">
        <v>499</v>
      </c>
      <c r="I141" s="31" t="s">
        <v>501</v>
      </c>
      <c r="J141" s="32" t="s">
        <v>904</v>
      </c>
      <c r="K141" s="32" t="s">
        <v>943</v>
      </c>
      <c r="L141" s="32" t="s">
        <v>944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6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2314</v>
      </c>
      <c r="Y141" s="36">
        <v>40969</v>
      </c>
      <c r="Z141" s="53">
        <v>40984</v>
      </c>
      <c r="AA141" s="72" t="s">
        <v>2662</v>
      </c>
      <c r="AB141" s="72" t="s">
        <v>4850</v>
      </c>
      <c r="AC141" s="72"/>
      <c r="AD141" s="54"/>
      <c r="AE141" s="37" t="s">
        <v>4850</v>
      </c>
    </row>
    <row r="142" spans="1:31" s="37" customFormat="1">
      <c r="A142" s="30">
        <v>821</v>
      </c>
      <c r="B142" s="61" t="s">
        <v>905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752</v>
      </c>
      <c r="H142" s="31" t="s">
        <v>499</v>
      </c>
      <c r="I142" s="31" t="s">
        <v>506</v>
      </c>
      <c r="J142" s="32" t="s">
        <v>906</v>
      </c>
      <c r="K142" s="32" t="s">
        <v>945</v>
      </c>
      <c r="L142" s="32" t="s">
        <v>946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6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5748</v>
      </c>
      <c r="AB142" s="72" t="s">
        <v>4850</v>
      </c>
      <c r="AD142" s="32"/>
      <c r="AE142" s="37" t="s">
        <v>4850</v>
      </c>
    </row>
    <row r="143" spans="1:31" s="37" customFormat="1">
      <c r="A143" s="30">
        <v>822</v>
      </c>
      <c r="B143" s="61" t="s">
        <v>907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764</v>
      </c>
      <c r="H143" s="31" t="s">
        <v>499</v>
      </c>
      <c r="I143" s="31" t="s">
        <v>506</v>
      </c>
      <c r="J143" s="32" t="s">
        <v>908</v>
      </c>
      <c r="K143" s="32" t="s">
        <v>947</v>
      </c>
      <c r="L143" s="32" t="s">
        <v>948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6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1524</v>
      </c>
      <c r="AB143" s="72" t="s">
        <v>4850</v>
      </c>
      <c r="AC143" s="36"/>
      <c r="AD143" s="32"/>
      <c r="AE143" s="37" t="s">
        <v>4850</v>
      </c>
    </row>
    <row r="144" spans="1:31" s="37" customFormat="1">
      <c r="A144" s="30">
        <v>823</v>
      </c>
      <c r="B144" s="61" t="s">
        <v>909</v>
      </c>
      <c r="C144" s="34">
        <v>40949</v>
      </c>
      <c r="D144" s="34">
        <v>40994</v>
      </c>
      <c r="E144" s="34">
        <f t="shared" si="2"/>
        <v>41009</v>
      </c>
      <c r="F144" s="34" t="s">
        <v>501</v>
      </c>
      <c r="G144" s="31" t="s">
        <v>517</v>
      </c>
      <c r="H144" s="31" t="s">
        <v>499</v>
      </c>
      <c r="I144" s="31" t="s">
        <v>501</v>
      </c>
      <c r="J144" s="32" t="s">
        <v>910</v>
      </c>
      <c r="K144" s="32" t="s">
        <v>949</v>
      </c>
      <c r="L144" s="32" t="s">
        <v>950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6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1635</v>
      </c>
      <c r="Y144" s="36">
        <v>40970</v>
      </c>
      <c r="Z144" s="53"/>
      <c r="AA144" s="72"/>
      <c r="AB144" s="72" t="s">
        <v>4850</v>
      </c>
      <c r="AC144" s="72"/>
      <c r="AD144" s="32"/>
      <c r="AE144" s="37" t="s">
        <v>4850</v>
      </c>
    </row>
    <row r="145" spans="1:31" s="37" customFormat="1">
      <c r="A145" s="30">
        <v>824</v>
      </c>
      <c r="B145" s="61" t="s">
        <v>911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517</v>
      </c>
      <c r="H145" s="31" t="s">
        <v>499</v>
      </c>
      <c r="I145" s="31" t="s">
        <v>501</v>
      </c>
      <c r="J145" s="32" t="s">
        <v>912</v>
      </c>
      <c r="K145" s="32" t="s">
        <v>951</v>
      </c>
      <c r="L145" s="32" t="s">
        <v>952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6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5780</v>
      </c>
      <c r="Y145" s="36">
        <v>41110</v>
      </c>
      <c r="Z145" s="53"/>
      <c r="AA145" s="36" t="s">
        <v>4512</v>
      </c>
      <c r="AB145" s="72" t="s">
        <v>4850</v>
      </c>
      <c r="AC145" s="36"/>
      <c r="AD145" s="127" t="s">
        <v>6021</v>
      </c>
      <c r="AE145" s="37" t="s">
        <v>4850</v>
      </c>
    </row>
    <row r="146" spans="1:31" s="37" customFormat="1">
      <c r="A146" s="30">
        <v>825</v>
      </c>
      <c r="B146" s="61" t="s">
        <v>913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752</v>
      </c>
      <c r="H146" s="31" t="s">
        <v>499</v>
      </c>
      <c r="I146" s="31" t="s">
        <v>501</v>
      </c>
      <c r="J146" s="32" t="s">
        <v>914</v>
      </c>
      <c r="K146" s="32" t="s">
        <v>953</v>
      </c>
      <c r="L146" s="32" t="s">
        <v>954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6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4515</v>
      </c>
      <c r="AB146" s="72" t="s">
        <v>4850</v>
      </c>
      <c r="AC146" s="36"/>
      <c r="AD146" s="32"/>
      <c r="AE146" s="37" t="s">
        <v>4850</v>
      </c>
    </row>
    <row r="147" spans="1:31" s="37" customFormat="1">
      <c r="A147" s="30">
        <v>826</v>
      </c>
      <c r="B147" s="61" t="s">
        <v>915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517</v>
      </c>
      <c r="H147" s="31" t="s">
        <v>499</v>
      </c>
      <c r="I147" s="31" t="s">
        <v>501</v>
      </c>
      <c r="J147" s="32" t="s">
        <v>916</v>
      </c>
      <c r="K147" s="32" t="s">
        <v>955</v>
      </c>
      <c r="L147" s="32" t="s">
        <v>956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6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1562</v>
      </c>
      <c r="Y147" s="36">
        <v>41107</v>
      </c>
      <c r="Z147" s="53"/>
      <c r="AA147" s="36" t="s">
        <v>4522</v>
      </c>
      <c r="AB147" s="72" t="s">
        <v>4850</v>
      </c>
      <c r="AC147" s="36"/>
      <c r="AD147" s="32" t="s">
        <v>5938</v>
      </c>
      <c r="AE147" s="37" t="s">
        <v>4850</v>
      </c>
    </row>
    <row r="148" spans="1:31" s="37" customFormat="1">
      <c r="A148" s="30">
        <v>827</v>
      </c>
      <c r="B148" s="61" t="s">
        <v>917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517</v>
      </c>
      <c r="H148" s="31" t="s">
        <v>499</v>
      </c>
      <c r="I148" s="31" t="s">
        <v>501</v>
      </c>
      <c r="J148" s="32" t="s">
        <v>918</v>
      </c>
      <c r="K148" s="32" t="s">
        <v>957</v>
      </c>
      <c r="L148" s="32" t="s">
        <v>958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6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1967</v>
      </c>
      <c r="Y148" s="36">
        <v>41094</v>
      </c>
      <c r="Z148" s="53"/>
      <c r="AA148" s="36" t="s">
        <v>3979</v>
      </c>
      <c r="AB148" s="72" t="s">
        <v>4850</v>
      </c>
      <c r="AC148" s="36"/>
      <c r="AD148" s="32"/>
      <c r="AE148" s="37" t="s">
        <v>4850</v>
      </c>
    </row>
    <row r="149" spans="1:31" s="37" customFormat="1">
      <c r="A149" s="30">
        <v>829</v>
      </c>
      <c r="B149" s="61" t="s">
        <v>919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682</v>
      </c>
      <c r="H149" s="31" t="s">
        <v>499</v>
      </c>
      <c r="I149" s="31" t="s">
        <v>501</v>
      </c>
      <c r="J149" s="32" t="s">
        <v>920</v>
      </c>
      <c r="K149" s="32" t="s">
        <v>959</v>
      </c>
      <c r="L149" s="32" t="s">
        <v>960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41121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6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4524</v>
      </c>
      <c r="AB149" s="72" t="s">
        <v>4850</v>
      </c>
      <c r="AC149" s="36"/>
      <c r="AD149" s="54"/>
      <c r="AE149" s="37" t="s">
        <v>4850</v>
      </c>
    </row>
    <row r="150" spans="1:31" s="37" customFormat="1">
      <c r="A150" s="30">
        <v>831</v>
      </c>
      <c r="B150" s="61" t="s">
        <v>921</v>
      </c>
      <c r="C150" s="34">
        <v>40949</v>
      </c>
      <c r="D150" s="34">
        <v>40994</v>
      </c>
      <c r="E150" s="34">
        <f t="shared" si="2"/>
        <v>41009</v>
      </c>
      <c r="F150" s="34" t="s">
        <v>501</v>
      </c>
      <c r="G150" s="31" t="s">
        <v>517</v>
      </c>
      <c r="H150" s="31" t="s">
        <v>499</v>
      </c>
      <c r="I150" s="31" t="s">
        <v>501</v>
      </c>
      <c r="J150" s="32" t="s">
        <v>922</v>
      </c>
      <c r="K150" s="32" t="s">
        <v>961</v>
      </c>
      <c r="L150" s="32" t="s">
        <v>962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6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4064</v>
      </c>
      <c r="Y150" s="36">
        <v>40966</v>
      </c>
      <c r="Z150" s="53">
        <v>40984</v>
      </c>
      <c r="AA150" s="72" t="s">
        <v>2663</v>
      </c>
      <c r="AB150" s="72" t="s">
        <v>4850</v>
      </c>
      <c r="AC150" s="72"/>
      <c r="AD150" s="32"/>
      <c r="AE150" s="37" t="s">
        <v>4850</v>
      </c>
    </row>
    <row r="151" spans="1:31" s="37" customFormat="1">
      <c r="A151" s="30">
        <v>842</v>
      </c>
      <c r="B151" s="61" t="s">
        <v>986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517</v>
      </c>
      <c r="H151" s="31" t="s">
        <v>499</v>
      </c>
      <c r="I151" s="31" t="s">
        <v>501</v>
      </c>
      <c r="J151" s="32" t="s">
        <v>1005</v>
      </c>
      <c r="K151" s="32" t="s">
        <v>1022</v>
      </c>
      <c r="L151" s="32" t="s">
        <v>1023</v>
      </c>
      <c r="M151" s="63" t="str">
        <f>VLOOKUP(B151,SAOM!B$2:H1143,7,0)</f>
        <v>SES-MANA-0842</v>
      </c>
      <c r="N151" s="33">
        <v>4033</v>
      </c>
      <c r="O151" s="34">
        <f>VLOOKUP(B151,SAOM!B$2:I1143,8,0)</f>
        <v>41117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6" t="str">
        <f>VLOOKUP(B151,SAOM!B147:L875,11,0)</f>
        <v>38870-000</v>
      </c>
      <c r="U151" s="35"/>
      <c r="V151" s="63" t="str">
        <f>VLOOKUP(B151,SAOM!B147:N875,13,0)</f>
        <v>00:20:0E:10:4F:39</v>
      </c>
      <c r="W151" s="34">
        <v>41117</v>
      </c>
      <c r="X151" s="32" t="s">
        <v>6145</v>
      </c>
      <c r="Y151" s="36">
        <v>41117</v>
      </c>
      <c r="Z151" s="53"/>
      <c r="AA151" s="36" t="s">
        <v>4504</v>
      </c>
      <c r="AB151" s="72" t="s">
        <v>4850</v>
      </c>
      <c r="AC151" s="36"/>
      <c r="AD151" s="32"/>
      <c r="AE151" s="37" t="s">
        <v>4850</v>
      </c>
    </row>
    <row r="152" spans="1:31" s="37" customFormat="1">
      <c r="A152" s="30">
        <v>849</v>
      </c>
      <c r="B152" s="61" t="s">
        <v>987</v>
      </c>
      <c r="C152" s="34">
        <v>40952</v>
      </c>
      <c r="D152" s="34">
        <v>40997</v>
      </c>
      <c r="E152" s="34">
        <f t="shared" si="2"/>
        <v>41012</v>
      </c>
      <c r="F152" s="34" t="s">
        <v>501</v>
      </c>
      <c r="G152" s="31" t="s">
        <v>517</v>
      </c>
      <c r="H152" s="31" t="s">
        <v>499</v>
      </c>
      <c r="I152" s="31" t="s">
        <v>501</v>
      </c>
      <c r="J152" s="32" t="s">
        <v>1006</v>
      </c>
      <c r="K152" s="32" t="s">
        <v>1024</v>
      </c>
      <c r="L152" s="32" t="s">
        <v>1025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6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1635</v>
      </c>
      <c r="Y152" s="36">
        <v>40970</v>
      </c>
      <c r="Z152" s="53"/>
      <c r="AA152" s="72"/>
      <c r="AB152" s="72" t="s">
        <v>4850</v>
      </c>
      <c r="AC152" s="72"/>
      <c r="AD152" s="32"/>
      <c r="AE152" s="37" t="s">
        <v>4850</v>
      </c>
    </row>
    <row r="153" spans="1:31" s="37" customFormat="1">
      <c r="A153" s="30">
        <v>863</v>
      </c>
      <c r="B153" s="61" t="s">
        <v>989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517</v>
      </c>
      <c r="H153" s="31" t="s">
        <v>499</v>
      </c>
      <c r="I153" s="31" t="s">
        <v>501</v>
      </c>
      <c r="J153" s="32" t="s">
        <v>1008</v>
      </c>
      <c r="K153" s="32" t="s">
        <v>1028</v>
      </c>
      <c r="L153" s="32" t="s">
        <v>1029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6" t="str">
        <f>VLOOKUP(B153,SAOM!B149:L877,11,0)</f>
        <v>37926-000</v>
      </c>
      <c r="U153" s="35"/>
      <c r="V153" s="63" t="str">
        <f>VLOOKUP(B153,SAOM!B149:N877,13,0)</f>
        <v>00:20:0E:10:4A:EB</v>
      </c>
      <c r="W153" s="34">
        <v>41116</v>
      </c>
      <c r="X153" s="32" t="s">
        <v>5824</v>
      </c>
      <c r="Y153" s="36">
        <v>41116</v>
      </c>
      <c r="Z153" s="53"/>
      <c r="AA153" s="36" t="s">
        <v>4060</v>
      </c>
      <c r="AB153" s="72" t="s">
        <v>4850</v>
      </c>
      <c r="AC153" s="36"/>
      <c r="AD153" s="32"/>
      <c r="AE153" s="37" t="s">
        <v>4850</v>
      </c>
    </row>
    <row r="154" spans="1:31" s="37" customFormat="1">
      <c r="A154" s="30">
        <v>834</v>
      </c>
      <c r="B154" s="61" t="s">
        <v>990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682</v>
      </c>
      <c r="H154" s="31" t="s">
        <v>499</v>
      </c>
      <c r="I154" s="31" t="s">
        <v>501</v>
      </c>
      <c r="J154" s="32" t="s">
        <v>1009</v>
      </c>
      <c r="K154" s="32" t="s">
        <v>1030</v>
      </c>
      <c r="L154" s="32" t="s">
        <v>1031</v>
      </c>
      <c r="M154" s="63" t="str">
        <f>VLOOKUP(B154,SAOM!B$2:H1147,7,0)</f>
        <v>-</v>
      </c>
      <c r="N154" s="33">
        <v>4033</v>
      </c>
      <c r="O154" s="34">
        <f>VLOOKUP(B154,SAOM!B$2:I1147,8,0)</f>
        <v>41121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6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4518</v>
      </c>
      <c r="AB154" s="72" t="s">
        <v>4850</v>
      </c>
      <c r="AC154" s="36"/>
      <c r="AD154" s="32"/>
      <c r="AE154" s="37" t="s">
        <v>4850</v>
      </c>
    </row>
    <row r="155" spans="1:31" s="37" customFormat="1">
      <c r="A155" s="30">
        <v>843</v>
      </c>
      <c r="B155" s="61" t="s">
        <v>991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1518</v>
      </c>
      <c r="H155" s="31" t="s">
        <v>501</v>
      </c>
      <c r="I155" s="31" t="s">
        <v>506</v>
      </c>
      <c r="J155" s="32" t="s">
        <v>169</v>
      </c>
      <c r="K155" s="32" t="s">
        <v>1032</v>
      </c>
      <c r="L155" s="32" t="s">
        <v>1033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6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5562</v>
      </c>
      <c r="AB155" s="72" t="s">
        <v>4850</v>
      </c>
      <c r="AC155" s="72"/>
      <c r="AD155" s="32"/>
      <c r="AE155" s="37" t="s">
        <v>4850</v>
      </c>
    </row>
    <row r="156" spans="1:31" s="37" customFormat="1">
      <c r="A156" s="30">
        <v>851</v>
      </c>
      <c r="B156" s="61" t="s">
        <v>992</v>
      </c>
      <c r="C156" s="34">
        <v>40952</v>
      </c>
      <c r="D156" s="34">
        <v>40997</v>
      </c>
      <c r="E156" s="34">
        <f t="shared" si="2"/>
        <v>41012</v>
      </c>
      <c r="F156" s="34" t="s">
        <v>501</v>
      </c>
      <c r="G156" s="31" t="s">
        <v>517</v>
      </c>
      <c r="H156" s="31" t="s">
        <v>499</v>
      </c>
      <c r="I156" s="31" t="s">
        <v>501</v>
      </c>
      <c r="J156" s="32" t="s">
        <v>1010</v>
      </c>
      <c r="K156" s="32" t="s">
        <v>1034</v>
      </c>
      <c r="L156" s="32" t="s">
        <v>1035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6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1180</v>
      </c>
      <c r="Y156" s="36">
        <v>40956</v>
      </c>
      <c r="Z156" s="53">
        <v>40984</v>
      </c>
      <c r="AA156" s="72" t="s">
        <v>749</v>
      </c>
      <c r="AB156" s="72" t="s">
        <v>4850</v>
      </c>
      <c r="AC156" s="72"/>
      <c r="AD156" s="54"/>
      <c r="AE156" s="37" t="s">
        <v>4850</v>
      </c>
    </row>
    <row r="157" spans="1:31" s="37" customFormat="1">
      <c r="A157" s="30">
        <v>857</v>
      </c>
      <c r="B157" s="61" t="s">
        <v>993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517</v>
      </c>
      <c r="H157" s="31" t="s">
        <v>499</v>
      </c>
      <c r="I157" s="31" t="s">
        <v>501</v>
      </c>
      <c r="J157" s="32" t="s">
        <v>1011</v>
      </c>
      <c r="K157" s="32" t="s">
        <v>1036</v>
      </c>
      <c r="L157" s="32" t="s">
        <v>1037</v>
      </c>
      <c r="M157" s="63" t="str">
        <f>VLOOKUP(B157,SAOM!B$2:H1150,7,0)</f>
        <v>SES-CETE-0857</v>
      </c>
      <c r="N157" s="33">
        <v>4033</v>
      </c>
      <c r="O157" s="34">
        <f>VLOOKUP(B157,SAOM!B$2:I1150,8,0)</f>
        <v>41116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6" t="str">
        <f>VLOOKUP(B157,SAOM!B153:L881,11,0)</f>
        <v>35624-000</v>
      </c>
      <c r="U157" s="35"/>
      <c r="V157" s="63" t="str">
        <f>VLOOKUP(B157,SAOM!B153:N881,13,0)</f>
        <v>00:20:0E:10:4F:8F</v>
      </c>
      <c r="W157" s="34">
        <v>41116</v>
      </c>
      <c r="X157" s="32" t="s">
        <v>6145</v>
      </c>
      <c r="Y157" s="36">
        <v>41116</v>
      </c>
      <c r="Z157" s="53"/>
      <c r="AA157" s="36" t="s">
        <v>4435</v>
      </c>
      <c r="AB157" s="72" t="s">
        <v>4850</v>
      </c>
      <c r="AC157" s="36"/>
      <c r="AD157" s="32"/>
      <c r="AE157" s="37" t="s">
        <v>4850</v>
      </c>
    </row>
    <row r="158" spans="1:31" s="37" customFormat="1">
      <c r="A158" s="30">
        <v>865</v>
      </c>
      <c r="B158" s="61" t="s">
        <v>994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517</v>
      </c>
      <c r="H158" s="31" t="s">
        <v>499</v>
      </c>
      <c r="I158" s="31" t="s">
        <v>501</v>
      </c>
      <c r="J158" s="32" t="s">
        <v>1012</v>
      </c>
      <c r="K158" s="32" t="s">
        <v>1038</v>
      </c>
      <c r="L158" s="32" t="s">
        <v>1039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6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2747</v>
      </c>
      <c r="Y158" s="36">
        <v>41108</v>
      </c>
      <c r="Z158" s="53"/>
      <c r="AA158" s="36" t="s">
        <v>4487</v>
      </c>
      <c r="AB158" s="72" t="s">
        <v>4850</v>
      </c>
      <c r="AC158" s="36"/>
      <c r="AD158" s="54" t="s">
        <v>5991</v>
      </c>
      <c r="AE158" s="37" t="s">
        <v>4850</v>
      </c>
    </row>
    <row r="159" spans="1:31" s="37" customFormat="1">
      <c r="A159" s="30">
        <v>836</v>
      </c>
      <c r="B159" s="61" t="s">
        <v>995</v>
      </c>
      <c r="C159" s="34">
        <v>40952</v>
      </c>
      <c r="D159" s="34">
        <v>40997</v>
      </c>
      <c r="E159" s="34">
        <f t="shared" si="2"/>
        <v>41012</v>
      </c>
      <c r="F159" s="34" t="s">
        <v>501</v>
      </c>
      <c r="G159" s="31" t="s">
        <v>517</v>
      </c>
      <c r="H159" s="31" t="s">
        <v>499</v>
      </c>
      <c r="I159" s="31" t="s">
        <v>501</v>
      </c>
      <c r="J159" s="32" t="s">
        <v>1013</v>
      </c>
      <c r="K159" s="32" t="s">
        <v>1040</v>
      </c>
      <c r="L159" s="32" t="s">
        <v>1041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6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1572</v>
      </c>
      <c r="Y159" s="36">
        <v>40974</v>
      </c>
      <c r="Z159" s="53"/>
      <c r="AA159" s="72"/>
      <c r="AB159" s="72" t="s">
        <v>4850</v>
      </c>
      <c r="AC159" s="72"/>
      <c r="AD159" s="54"/>
      <c r="AE159" s="37" t="s">
        <v>4850</v>
      </c>
    </row>
    <row r="160" spans="1:31" s="37" customFormat="1">
      <c r="A160" s="30">
        <v>845</v>
      </c>
      <c r="B160" s="61" t="s">
        <v>996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682</v>
      </c>
      <c r="H160" s="31" t="s">
        <v>499</v>
      </c>
      <c r="I160" s="31" t="s">
        <v>501</v>
      </c>
      <c r="J160" s="32" t="s">
        <v>1014</v>
      </c>
      <c r="K160" s="32" t="s">
        <v>1042</v>
      </c>
      <c r="L160" s="32" t="s">
        <v>1043</v>
      </c>
      <c r="M160" s="63" t="str">
        <f>VLOOKUP(B160,SAOM!B$2:H1153,7,0)</f>
        <v>SES-LAAL-0845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6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4496</v>
      </c>
      <c r="AB160" s="72" t="s">
        <v>4850</v>
      </c>
      <c r="AC160" s="36"/>
      <c r="AD160" s="32"/>
      <c r="AE160" s="37" t="s">
        <v>4850</v>
      </c>
    </row>
    <row r="161" spans="1:31" s="37" customFormat="1">
      <c r="A161" s="30">
        <v>853</v>
      </c>
      <c r="B161" s="61" t="s">
        <v>997</v>
      </c>
      <c r="C161" s="34">
        <v>40952</v>
      </c>
      <c r="D161" s="34">
        <v>40997</v>
      </c>
      <c r="E161" s="34">
        <f t="shared" si="2"/>
        <v>41012</v>
      </c>
      <c r="F161" s="34" t="s">
        <v>501</v>
      </c>
      <c r="G161" s="31" t="s">
        <v>517</v>
      </c>
      <c r="H161" s="31" t="s">
        <v>499</v>
      </c>
      <c r="I161" s="31" t="s">
        <v>501</v>
      </c>
      <c r="J161" s="32" t="s">
        <v>165</v>
      </c>
      <c r="K161" s="32" t="s">
        <v>1044</v>
      </c>
      <c r="L161" s="32" t="s">
        <v>1045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6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1374</v>
      </c>
      <c r="Y161" s="36">
        <v>40970</v>
      </c>
      <c r="Z161" s="53"/>
      <c r="AA161" s="72"/>
      <c r="AB161" s="72" t="s">
        <v>4850</v>
      </c>
      <c r="AC161" s="72"/>
      <c r="AD161" s="32"/>
      <c r="AE161" s="37" t="s">
        <v>4850</v>
      </c>
    </row>
    <row r="162" spans="1:31" s="37" customFormat="1">
      <c r="A162" s="30">
        <v>859</v>
      </c>
      <c r="B162" s="61" t="s">
        <v>998</v>
      </c>
      <c r="C162" s="34">
        <v>40952</v>
      </c>
      <c r="D162" s="34">
        <v>40997</v>
      </c>
      <c r="E162" s="34">
        <f t="shared" si="2"/>
        <v>41012</v>
      </c>
      <c r="F162" s="34" t="s">
        <v>501</v>
      </c>
      <c r="G162" s="31" t="s">
        <v>517</v>
      </c>
      <c r="H162" s="31" t="s">
        <v>499</v>
      </c>
      <c r="I162" s="31" t="s">
        <v>501</v>
      </c>
      <c r="J162" s="32" t="s">
        <v>1015</v>
      </c>
      <c r="K162" s="32" t="s">
        <v>1044</v>
      </c>
      <c r="L162" s="32" t="s">
        <v>1045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6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2314</v>
      </c>
      <c r="Y162" s="36">
        <v>40970</v>
      </c>
      <c r="Z162" s="53"/>
      <c r="AA162" s="72"/>
      <c r="AB162" s="72" t="s">
        <v>4850</v>
      </c>
      <c r="AC162" s="72"/>
      <c r="AD162" s="32"/>
      <c r="AE162" s="37" t="s">
        <v>4850</v>
      </c>
    </row>
    <row r="163" spans="1:31" s="37" customFormat="1">
      <c r="A163" s="30">
        <v>869</v>
      </c>
      <c r="B163" s="61" t="s">
        <v>999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517</v>
      </c>
      <c r="H163" s="31" t="s">
        <v>499</v>
      </c>
      <c r="I163" s="31" t="s">
        <v>501</v>
      </c>
      <c r="J163" s="32" t="s">
        <v>1016</v>
      </c>
      <c r="K163" s="32" t="s">
        <v>1046</v>
      </c>
      <c r="L163" s="32" t="s">
        <v>1047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6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2446</v>
      </c>
      <c r="Y163" s="36">
        <v>41002</v>
      </c>
      <c r="Z163" s="53"/>
      <c r="AA163" s="36"/>
      <c r="AB163" s="72" t="s">
        <v>4850</v>
      </c>
      <c r="AC163" s="36"/>
      <c r="AD163" s="54"/>
      <c r="AE163" s="37" t="s">
        <v>4850</v>
      </c>
    </row>
    <row r="164" spans="1:31" s="37" customFormat="1">
      <c r="A164" s="30">
        <v>867</v>
      </c>
      <c r="B164" s="61" t="s">
        <v>1000</v>
      </c>
      <c r="C164" s="34">
        <v>40952</v>
      </c>
      <c r="D164" s="34">
        <v>40997</v>
      </c>
      <c r="E164" s="34">
        <f t="shared" si="2"/>
        <v>41012</v>
      </c>
      <c r="F164" s="34" t="s">
        <v>501</v>
      </c>
      <c r="G164" s="31" t="s">
        <v>517</v>
      </c>
      <c r="H164" s="31" t="s">
        <v>499</v>
      </c>
      <c r="I164" s="31" t="s">
        <v>501</v>
      </c>
      <c r="J164" s="32" t="s">
        <v>3472</v>
      </c>
      <c r="K164" s="32" t="s">
        <v>1048</v>
      </c>
      <c r="L164" s="32" t="s">
        <v>1049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6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1738</v>
      </c>
      <c r="Y164" s="36">
        <v>40968</v>
      </c>
      <c r="Z164" s="53">
        <v>40984</v>
      </c>
      <c r="AA164" s="72" t="s">
        <v>749</v>
      </c>
      <c r="AB164" s="72" t="s">
        <v>4850</v>
      </c>
      <c r="AC164" s="72"/>
      <c r="AD164" s="32"/>
      <c r="AE164" s="37" t="s">
        <v>4850</v>
      </c>
    </row>
    <row r="165" spans="1:31" s="112" customFormat="1" ht="16.5" customHeight="1">
      <c r="A165" s="69">
        <v>839</v>
      </c>
      <c r="B165" s="61" t="s">
        <v>1001</v>
      </c>
      <c r="C165" s="49">
        <v>40952</v>
      </c>
      <c r="D165" s="49">
        <v>41108</v>
      </c>
      <c r="E165" s="49">
        <f t="shared" si="2"/>
        <v>41123</v>
      </c>
      <c r="F165" s="49">
        <v>40967</v>
      </c>
      <c r="G165" s="99" t="s">
        <v>517</v>
      </c>
      <c r="H165" s="99" t="s">
        <v>499</v>
      </c>
      <c r="I165" s="99" t="s">
        <v>501</v>
      </c>
      <c r="J165" s="70" t="s">
        <v>1018</v>
      </c>
      <c r="K165" s="70" t="s">
        <v>1050</v>
      </c>
      <c r="L165" s="70" t="s">
        <v>1051</v>
      </c>
      <c r="M165" s="61" t="str">
        <f>VLOOKUP(B165,SAOM!B$2:H1158,7,0)</f>
        <v>SES-PEIA-0839</v>
      </c>
      <c r="N165" s="140">
        <v>4033</v>
      </c>
      <c r="O165" s="49">
        <f>VLOOKUP(B165,SAOM!B$2:I1158,8,0)</f>
        <v>41115</v>
      </c>
      <c r="P165" s="49" t="str">
        <f>VLOOKUP(B165,AG_Lider!A$1:F1516,6,0)</f>
        <v>VODANET</v>
      </c>
      <c r="Q165" s="108" t="str">
        <f>VLOOKUP(B165,SAOM!B$2:J1158,9,0)</f>
        <v>ROBERTA SILVA ANDRADE</v>
      </c>
      <c r="R165" s="49" t="str">
        <f>VLOOKUP(B165,SAOM!B$2:K1604,10,0)</f>
        <v>RUA RIO DE JANEIRO, 51</v>
      </c>
      <c r="S165" s="108" t="e">
        <f>VLOOKUP(B165,SAOM!B161:M889,12,0)</f>
        <v>#N/A</v>
      </c>
      <c r="T165" s="130" t="e">
        <f>VLOOKUP(B165,SAOM!B161:L889,11,0)</f>
        <v>#N/A</v>
      </c>
      <c r="U165" s="109"/>
      <c r="V165" s="61" t="e">
        <f>VLOOKUP(B165,SAOM!B161:N889,13,0)</f>
        <v>#N/A</v>
      </c>
      <c r="W165" s="49">
        <v>41114</v>
      </c>
      <c r="X165" s="70" t="s">
        <v>5780</v>
      </c>
      <c r="Y165" s="110">
        <v>41114</v>
      </c>
      <c r="Z165" s="111"/>
      <c r="AA165" s="138" t="s">
        <v>6121</v>
      </c>
      <c r="AB165" s="95" t="s">
        <v>4850</v>
      </c>
      <c r="AC165" s="110"/>
      <c r="AD165" s="70"/>
      <c r="AE165" s="112" t="s">
        <v>4850</v>
      </c>
    </row>
    <row r="166" spans="1:31" s="37" customFormat="1">
      <c r="A166" s="30">
        <v>848</v>
      </c>
      <c r="B166" s="61" t="s">
        <v>1002</v>
      </c>
      <c r="C166" s="34">
        <v>40952</v>
      </c>
      <c r="D166" s="34">
        <v>40997</v>
      </c>
      <c r="E166" s="34">
        <f t="shared" si="2"/>
        <v>41012</v>
      </c>
      <c r="F166" s="34" t="s">
        <v>501</v>
      </c>
      <c r="G166" s="31" t="s">
        <v>517</v>
      </c>
      <c r="H166" s="31" t="s">
        <v>499</v>
      </c>
      <c r="I166" s="31" t="s">
        <v>501</v>
      </c>
      <c r="J166" s="32" t="s">
        <v>1019</v>
      </c>
      <c r="K166" s="32" t="s">
        <v>1052</v>
      </c>
      <c r="L166" s="32" t="s">
        <v>1053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6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1575</v>
      </c>
      <c r="Y166" s="36">
        <v>40974</v>
      </c>
      <c r="Z166" s="53"/>
      <c r="AA166" s="72"/>
      <c r="AB166" s="72" t="s">
        <v>4850</v>
      </c>
      <c r="AC166" s="72"/>
      <c r="AD166" s="54"/>
      <c r="AE166" s="37" t="s">
        <v>4850</v>
      </c>
    </row>
    <row r="167" spans="1:31" s="37" customFormat="1">
      <c r="A167" s="30">
        <v>861</v>
      </c>
      <c r="B167" s="61" t="s">
        <v>1003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517</v>
      </c>
      <c r="H167" s="31" t="s">
        <v>499</v>
      </c>
      <c r="I167" s="31" t="s">
        <v>501</v>
      </c>
      <c r="J167" s="32" t="s">
        <v>1020</v>
      </c>
      <c r="K167" s="32" t="s">
        <v>1054</v>
      </c>
      <c r="L167" s="32" t="s">
        <v>1055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6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2314</v>
      </c>
      <c r="Y167" s="36">
        <v>41079</v>
      </c>
      <c r="Z167" s="53"/>
      <c r="AA167" s="36" t="s">
        <v>3979</v>
      </c>
      <c r="AB167" s="72" t="s">
        <v>4850</v>
      </c>
      <c r="AC167" s="36"/>
      <c r="AD167" s="54" t="s">
        <v>4423</v>
      </c>
      <c r="AE167" s="37" t="s">
        <v>4850</v>
      </c>
    </row>
    <row r="168" spans="1:31" s="37" customFormat="1">
      <c r="A168" s="30">
        <v>832</v>
      </c>
      <c r="B168" s="61" t="s">
        <v>1004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682</v>
      </c>
      <c r="H168" s="31" t="s">
        <v>499</v>
      </c>
      <c r="I168" s="31" t="s">
        <v>501</v>
      </c>
      <c r="J168" s="32" t="s">
        <v>1021</v>
      </c>
      <c r="K168" s="32" t="s">
        <v>1054</v>
      </c>
      <c r="L168" s="32" t="s">
        <v>1055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41148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6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4523</v>
      </c>
      <c r="AB168" s="72" t="s">
        <v>4850</v>
      </c>
      <c r="AC168" s="36"/>
      <c r="AD168" s="32"/>
      <c r="AE168" s="37" t="s">
        <v>4850</v>
      </c>
    </row>
    <row r="169" spans="1:31" s="37" customFormat="1">
      <c r="A169" s="30">
        <v>870</v>
      </c>
      <c r="B169" s="61" t="s">
        <v>1528</v>
      </c>
      <c r="C169" s="34">
        <v>40954</v>
      </c>
      <c r="D169" s="34">
        <v>40999</v>
      </c>
      <c r="E169" s="34">
        <f t="shared" si="2"/>
        <v>41014</v>
      </c>
      <c r="F169" s="34" t="s">
        <v>501</v>
      </c>
      <c r="G169" s="31" t="s">
        <v>517</v>
      </c>
      <c r="H169" s="31" t="s">
        <v>684</v>
      </c>
      <c r="I169" s="31" t="s">
        <v>501</v>
      </c>
      <c r="J169" s="32" t="s">
        <v>1062</v>
      </c>
      <c r="K169" s="32" t="s">
        <v>1069</v>
      </c>
      <c r="L169" s="32" t="s">
        <v>1070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6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4422</v>
      </c>
      <c r="Y169" s="36">
        <v>40989</v>
      </c>
      <c r="Z169" s="53"/>
      <c r="AA169" s="72"/>
      <c r="AB169" s="72" t="s">
        <v>4850</v>
      </c>
      <c r="AC169" s="72"/>
      <c r="AD169" s="32"/>
      <c r="AE169" s="37" t="s">
        <v>4850</v>
      </c>
    </row>
    <row r="170" spans="1:31" s="37" customFormat="1">
      <c r="A170" s="30">
        <v>846</v>
      </c>
      <c r="B170" s="61" t="s">
        <v>1529</v>
      </c>
      <c r="C170" s="34">
        <v>40954</v>
      </c>
      <c r="D170" s="34">
        <v>40999</v>
      </c>
      <c r="E170" s="34">
        <f t="shared" ref="E170:E233" si="3">D170+15</f>
        <v>41014</v>
      </c>
      <c r="F170" s="34" t="s">
        <v>501</v>
      </c>
      <c r="G170" s="31" t="s">
        <v>517</v>
      </c>
      <c r="H170" s="31" t="s">
        <v>684</v>
      </c>
      <c r="I170" s="31" t="s">
        <v>501</v>
      </c>
      <c r="J170" s="32" t="s">
        <v>1063</v>
      </c>
      <c r="K170" s="32" t="s">
        <v>1071</v>
      </c>
      <c r="L170" s="32" t="s">
        <v>1072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6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4422</v>
      </c>
      <c r="Y170" s="36">
        <v>40973</v>
      </c>
      <c r="Z170" s="53"/>
      <c r="AA170" s="72"/>
      <c r="AB170" s="72" t="s">
        <v>4850</v>
      </c>
      <c r="AC170" s="72"/>
      <c r="AD170" s="32"/>
      <c r="AE170" s="37" t="s">
        <v>4850</v>
      </c>
    </row>
    <row r="171" spans="1:31" s="37" customFormat="1">
      <c r="A171" s="30">
        <v>866</v>
      </c>
      <c r="B171" s="61" t="s">
        <v>1388</v>
      </c>
      <c r="C171" s="34">
        <v>40954</v>
      </c>
      <c r="D171" s="34">
        <v>40999</v>
      </c>
      <c r="E171" s="34">
        <f t="shared" si="3"/>
        <v>41014</v>
      </c>
      <c r="F171" s="34" t="s">
        <v>501</v>
      </c>
      <c r="G171" s="31" t="s">
        <v>517</v>
      </c>
      <c r="H171" s="31" t="s">
        <v>499</v>
      </c>
      <c r="I171" s="31" t="s">
        <v>501</v>
      </c>
      <c r="J171" s="32" t="s">
        <v>1065</v>
      </c>
      <c r="K171" s="32" t="s">
        <v>1075</v>
      </c>
      <c r="L171" s="32" t="s">
        <v>1076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6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1967</v>
      </c>
      <c r="Y171" s="36">
        <v>40967</v>
      </c>
      <c r="Z171" s="53">
        <v>40984</v>
      </c>
      <c r="AA171" s="72" t="s">
        <v>2663</v>
      </c>
      <c r="AB171" s="72" t="s">
        <v>4850</v>
      </c>
      <c r="AC171" s="72"/>
      <c r="AD171" s="32"/>
      <c r="AE171" s="37" t="s">
        <v>4850</v>
      </c>
    </row>
    <row r="172" spans="1:31" s="37" customFormat="1">
      <c r="A172" s="30">
        <v>818</v>
      </c>
      <c r="B172" s="61" t="s">
        <v>1483</v>
      </c>
      <c r="C172" s="34">
        <v>40954</v>
      </c>
      <c r="D172" s="34">
        <v>41077</v>
      </c>
      <c r="E172" s="34">
        <f t="shared" si="3"/>
        <v>41092</v>
      </c>
      <c r="F172" s="34">
        <v>41015</v>
      </c>
      <c r="G172" s="31" t="s">
        <v>752</v>
      </c>
      <c r="H172" s="31" t="s">
        <v>499</v>
      </c>
      <c r="I172" s="31" t="s">
        <v>506</v>
      </c>
      <c r="J172" s="32" t="s">
        <v>1066</v>
      </c>
      <c r="K172" s="32" t="s">
        <v>1077</v>
      </c>
      <c r="L172" s="32" t="s">
        <v>1078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6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4428</v>
      </c>
      <c r="AB172" s="72" t="s">
        <v>4850</v>
      </c>
      <c r="AC172" s="72"/>
      <c r="AD172" s="32"/>
      <c r="AE172" s="37" t="s">
        <v>4850</v>
      </c>
    </row>
    <row r="173" spans="1:31" s="37" customFormat="1">
      <c r="A173" s="30">
        <v>868</v>
      </c>
      <c r="B173" s="61" t="s">
        <v>1482</v>
      </c>
      <c r="C173" s="34">
        <v>40954</v>
      </c>
      <c r="D173" s="34">
        <v>41108</v>
      </c>
      <c r="E173" s="34">
        <f t="shared" si="3"/>
        <v>41123</v>
      </c>
      <c r="F173" s="34">
        <v>40977</v>
      </c>
      <c r="G173" s="31" t="s">
        <v>752</v>
      </c>
      <c r="H173" s="31" t="s">
        <v>499</v>
      </c>
      <c r="I173" s="31" t="s">
        <v>501</v>
      </c>
      <c r="J173" s="32" t="s">
        <v>1067</v>
      </c>
      <c r="K173" s="32" t="s">
        <v>1079</v>
      </c>
      <c r="L173" s="32" t="s">
        <v>1080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6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5512</v>
      </c>
      <c r="AB173" s="72" t="s">
        <v>4850</v>
      </c>
      <c r="AC173" s="72"/>
      <c r="AD173" s="32"/>
      <c r="AE173" s="37" t="s">
        <v>4850</v>
      </c>
    </row>
    <row r="174" spans="1:31" s="37" customFormat="1">
      <c r="A174" s="30">
        <v>844</v>
      </c>
      <c r="B174" s="61" t="s">
        <v>1481</v>
      </c>
      <c r="C174" s="34">
        <v>40954</v>
      </c>
      <c r="D174" s="34">
        <v>40999</v>
      </c>
      <c r="E174" s="34">
        <f t="shared" si="3"/>
        <v>41014</v>
      </c>
      <c r="F174" s="34" t="s">
        <v>501</v>
      </c>
      <c r="G174" s="31" t="s">
        <v>517</v>
      </c>
      <c r="H174" s="31" t="s">
        <v>499</v>
      </c>
      <c r="I174" s="31" t="s">
        <v>501</v>
      </c>
      <c r="J174" s="32" t="s">
        <v>1068</v>
      </c>
      <c r="K174" s="32" t="s">
        <v>1081</v>
      </c>
      <c r="L174" s="32" t="s">
        <v>1082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6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2241</v>
      </c>
      <c r="Y174" s="36">
        <v>41012</v>
      </c>
      <c r="Z174" s="53"/>
      <c r="AA174" s="72"/>
      <c r="AB174" s="72" t="s">
        <v>4850</v>
      </c>
      <c r="AC174" s="72"/>
      <c r="AD174" s="32"/>
      <c r="AE174" s="37" t="s">
        <v>4850</v>
      </c>
    </row>
    <row r="175" spans="1:31" s="37" customFormat="1">
      <c r="A175" s="30">
        <v>833</v>
      </c>
      <c r="B175" s="61" t="s">
        <v>1085</v>
      </c>
      <c r="C175" s="34">
        <v>40953</v>
      </c>
      <c r="D175" s="34">
        <v>41086</v>
      </c>
      <c r="E175" s="34">
        <f t="shared" si="3"/>
        <v>41101</v>
      </c>
      <c r="F175" s="34">
        <v>41089</v>
      </c>
      <c r="G175" s="31" t="s">
        <v>517</v>
      </c>
      <c r="H175" s="31" t="s">
        <v>499</v>
      </c>
      <c r="I175" s="31" t="s">
        <v>501</v>
      </c>
      <c r="J175" s="32" t="s">
        <v>1084</v>
      </c>
      <c r="K175" s="32" t="s">
        <v>1152</v>
      </c>
      <c r="L175" s="32" t="s">
        <v>1153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6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6131</v>
      </c>
      <c r="Y175" s="36">
        <v>41114</v>
      </c>
      <c r="Z175" s="53"/>
      <c r="AA175" s="36" t="s">
        <v>5762</v>
      </c>
      <c r="AB175" s="72" t="s">
        <v>4850</v>
      </c>
      <c r="AC175" s="36"/>
      <c r="AD175" s="32"/>
      <c r="AE175" s="37" t="s">
        <v>4850</v>
      </c>
    </row>
    <row r="176" spans="1:31" s="37" customFormat="1">
      <c r="A176" s="30">
        <v>835</v>
      </c>
      <c r="B176" s="61" t="s">
        <v>1088</v>
      </c>
      <c r="C176" s="34">
        <v>40953</v>
      </c>
      <c r="D176" s="34">
        <v>40998</v>
      </c>
      <c r="E176" s="34">
        <f t="shared" si="3"/>
        <v>41013</v>
      </c>
      <c r="F176" s="34">
        <v>40990</v>
      </c>
      <c r="G176" s="31" t="s">
        <v>764</v>
      </c>
      <c r="H176" s="31" t="s">
        <v>684</v>
      </c>
      <c r="I176" s="31" t="s">
        <v>506</v>
      </c>
      <c r="J176" s="32" t="s">
        <v>1089</v>
      </c>
      <c r="K176" s="32" t="s">
        <v>1154</v>
      </c>
      <c r="L176" s="32" t="s">
        <v>1155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6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2266</v>
      </c>
      <c r="AB176" s="72" t="s">
        <v>4850</v>
      </c>
      <c r="AC176" s="72"/>
      <c r="AD176" s="32"/>
      <c r="AE176" s="37" t="s">
        <v>4850</v>
      </c>
    </row>
    <row r="177" spans="1:31" s="37" customFormat="1">
      <c r="A177" s="30">
        <v>838</v>
      </c>
      <c r="B177" s="61" t="s">
        <v>1093</v>
      </c>
      <c r="C177" s="34">
        <v>40953</v>
      </c>
      <c r="D177" s="34">
        <v>41109</v>
      </c>
      <c r="E177" s="34">
        <f t="shared" si="3"/>
        <v>41124</v>
      </c>
      <c r="F177" s="34">
        <v>40967</v>
      </c>
      <c r="G177" s="31" t="s">
        <v>752</v>
      </c>
      <c r="H177" s="31" t="s">
        <v>499</v>
      </c>
      <c r="I177" s="31" t="s">
        <v>501</v>
      </c>
      <c r="J177" s="32" t="s">
        <v>1094</v>
      </c>
      <c r="K177" s="32" t="s">
        <v>1156</v>
      </c>
      <c r="L177" s="32" t="s">
        <v>1157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6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4511</v>
      </c>
      <c r="AB177" s="72" t="s">
        <v>4850</v>
      </c>
      <c r="AC177" s="36"/>
      <c r="AD177" s="32"/>
      <c r="AE177" s="37" t="s">
        <v>4850</v>
      </c>
    </row>
    <row r="178" spans="1:31" s="37" customFormat="1">
      <c r="A178" s="30">
        <v>840</v>
      </c>
      <c r="B178" s="61" t="s">
        <v>1098</v>
      </c>
      <c r="C178" s="34">
        <v>40953</v>
      </c>
      <c r="D178" s="34">
        <v>40998</v>
      </c>
      <c r="E178" s="34">
        <f t="shared" si="3"/>
        <v>41013</v>
      </c>
      <c r="F178" s="34" t="s">
        <v>501</v>
      </c>
      <c r="G178" s="31" t="s">
        <v>517</v>
      </c>
      <c r="H178" s="31" t="s">
        <v>499</v>
      </c>
      <c r="I178" s="31" t="s">
        <v>501</v>
      </c>
      <c r="J178" s="32" t="s">
        <v>1099</v>
      </c>
      <c r="K178" s="32" t="s">
        <v>1158</v>
      </c>
      <c r="L178" s="32" t="s">
        <v>1159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6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1635</v>
      </c>
      <c r="Y178" s="36">
        <v>41010</v>
      </c>
      <c r="Z178" s="53"/>
      <c r="AA178" s="72"/>
      <c r="AB178" s="72" t="s">
        <v>4850</v>
      </c>
      <c r="AC178" s="72"/>
      <c r="AD178" s="32"/>
      <c r="AE178" s="37" t="s">
        <v>4850</v>
      </c>
    </row>
    <row r="179" spans="1:31" s="37" customFormat="1">
      <c r="A179" s="30">
        <v>841</v>
      </c>
      <c r="B179" s="61" t="s">
        <v>1103</v>
      </c>
      <c r="C179" s="34">
        <v>40953</v>
      </c>
      <c r="D179" s="34">
        <v>41083</v>
      </c>
      <c r="E179" s="34">
        <f t="shared" si="3"/>
        <v>41098</v>
      </c>
      <c r="F179" s="34">
        <v>41009</v>
      </c>
      <c r="G179" s="31" t="s">
        <v>517</v>
      </c>
      <c r="H179" s="31" t="s">
        <v>499</v>
      </c>
      <c r="I179" s="31" t="s">
        <v>501</v>
      </c>
      <c r="J179" s="32" t="s">
        <v>1104</v>
      </c>
      <c r="K179" s="32" t="s">
        <v>1160</v>
      </c>
      <c r="L179" s="32" t="s">
        <v>1161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6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5747</v>
      </c>
      <c r="Y179" s="36">
        <v>41110</v>
      </c>
      <c r="Z179" s="53"/>
      <c r="AA179" s="72" t="s">
        <v>4429</v>
      </c>
      <c r="AB179" s="72" t="s">
        <v>4850</v>
      </c>
      <c r="AC179" s="72"/>
      <c r="AD179" s="127" t="s">
        <v>6022</v>
      </c>
      <c r="AE179" s="37" t="s">
        <v>4850</v>
      </c>
    </row>
    <row r="180" spans="1:31" s="37" customFormat="1">
      <c r="A180" s="30">
        <v>847</v>
      </c>
      <c r="B180" s="61" t="s">
        <v>1108</v>
      </c>
      <c r="C180" s="34">
        <v>40953</v>
      </c>
      <c r="D180" s="34">
        <v>41110</v>
      </c>
      <c r="E180" s="34">
        <f t="shared" si="3"/>
        <v>41125</v>
      </c>
      <c r="F180" s="34">
        <v>40967</v>
      </c>
      <c r="G180" s="31" t="s">
        <v>682</v>
      </c>
      <c r="H180" s="31" t="s">
        <v>499</v>
      </c>
      <c r="I180" s="31" t="s">
        <v>501</v>
      </c>
      <c r="J180" s="32" t="s">
        <v>1109</v>
      </c>
      <c r="K180" s="32" t="s">
        <v>1162</v>
      </c>
      <c r="L180" s="32" t="s">
        <v>1163</v>
      </c>
      <c r="M180" s="63" t="str">
        <f>VLOOKUP(B180,SAOM!B$2:H1174,7,0)</f>
        <v>-</v>
      </c>
      <c r="N180" s="33">
        <v>4033</v>
      </c>
      <c r="O180" s="34">
        <f>VLOOKUP(B180,SAOM!B$2:I1174,8,0)</f>
        <v>41121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6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4543</v>
      </c>
      <c r="AB180" s="72" t="s">
        <v>4850</v>
      </c>
      <c r="AC180" s="36"/>
      <c r="AD180" s="32"/>
      <c r="AE180" s="37" t="s">
        <v>4850</v>
      </c>
    </row>
    <row r="181" spans="1:31" s="37" customFormat="1">
      <c r="A181" s="30">
        <v>852</v>
      </c>
      <c r="B181" s="61" t="s">
        <v>1118</v>
      </c>
      <c r="C181" s="34">
        <v>40953</v>
      </c>
      <c r="D181" s="34">
        <v>41109</v>
      </c>
      <c r="E181" s="34">
        <f t="shared" si="3"/>
        <v>41124</v>
      </c>
      <c r="F181" s="34">
        <v>40967</v>
      </c>
      <c r="G181" s="31" t="s">
        <v>752</v>
      </c>
      <c r="H181" s="31" t="s">
        <v>499</v>
      </c>
      <c r="I181" s="31" t="s">
        <v>506</v>
      </c>
      <c r="J181" s="32" t="s">
        <v>1119</v>
      </c>
      <c r="K181" s="32" t="s">
        <v>1166</v>
      </c>
      <c r="L181" s="32" t="s">
        <v>1167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6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4432</v>
      </c>
      <c r="AB181" s="72" t="s">
        <v>4850</v>
      </c>
      <c r="AC181" s="36"/>
      <c r="AD181" s="54"/>
      <c r="AE181" s="37" t="s">
        <v>4850</v>
      </c>
    </row>
    <row r="182" spans="1:31" s="37" customFormat="1">
      <c r="A182" s="30">
        <v>856</v>
      </c>
      <c r="B182" s="61" t="s">
        <v>1127</v>
      </c>
      <c r="C182" s="34">
        <v>40953</v>
      </c>
      <c r="D182" s="34">
        <v>41110</v>
      </c>
      <c r="E182" s="34">
        <f t="shared" si="3"/>
        <v>41125</v>
      </c>
      <c r="F182" s="34">
        <v>40967</v>
      </c>
      <c r="G182" s="31" t="s">
        <v>517</v>
      </c>
      <c r="H182" s="31" t="s">
        <v>499</v>
      </c>
      <c r="I182" s="31" t="s">
        <v>501</v>
      </c>
      <c r="J182" s="32" t="s">
        <v>1128</v>
      </c>
      <c r="K182" s="32" t="s">
        <v>1170</v>
      </c>
      <c r="L182" s="32" t="s">
        <v>1171</v>
      </c>
      <c r="M182" s="63" t="str">
        <f>VLOOKUP(B182,SAOM!B$2:H1178,7,0)</f>
        <v>SES-CARO-0856</v>
      </c>
      <c r="N182" s="33">
        <v>4033</v>
      </c>
      <c r="O182" s="34">
        <f>VLOOKUP(B182,SAOM!B$2:I1178,8,0)</f>
        <v>41117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6" t="str">
        <f>VLOOKUP(B182,SAOM!B178:L906,11,0)</f>
        <v>37150-000</v>
      </c>
      <c r="U182" s="35"/>
      <c r="V182" s="63" t="str">
        <f>VLOOKUP(B182,SAOM!B178:N906,13,0)</f>
        <v>00:20:0e:10:48:b7</v>
      </c>
      <c r="W182" s="34">
        <v>41117</v>
      </c>
      <c r="X182" s="32" t="s">
        <v>6273</v>
      </c>
      <c r="Y182" s="36">
        <v>41117</v>
      </c>
      <c r="Z182" s="53"/>
      <c r="AA182" s="36" t="s">
        <v>4544</v>
      </c>
      <c r="AB182" s="72" t="s">
        <v>4850</v>
      </c>
      <c r="AC182" s="36"/>
      <c r="AD182" s="32"/>
      <c r="AE182" s="37" t="s">
        <v>4850</v>
      </c>
    </row>
    <row r="183" spans="1:31" s="37" customFormat="1">
      <c r="A183" s="30">
        <v>858</v>
      </c>
      <c r="B183" s="61" t="s">
        <v>1132</v>
      </c>
      <c r="C183" s="34">
        <v>40953</v>
      </c>
      <c r="D183" s="34">
        <v>40998</v>
      </c>
      <c r="E183" s="34">
        <f t="shared" si="3"/>
        <v>41013</v>
      </c>
      <c r="F183" s="34" t="s">
        <v>501</v>
      </c>
      <c r="G183" s="31" t="s">
        <v>517</v>
      </c>
      <c r="H183" s="31" t="s">
        <v>684</v>
      </c>
      <c r="I183" s="31" t="s">
        <v>501</v>
      </c>
      <c r="J183" s="32" t="s">
        <v>1133</v>
      </c>
      <c r="K183" s="32" t="s">
        <v>1172</v>
      </c>
      <c r="L183" s="32" t="s">
        <v>1173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6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4422</v>
      </c>
      <c r="Y183" s="36">
        <v>40996</v>
      </c>
      <c r="Z183" s="53"/>
      <c r="AA183" s="72"/>
      <c r="AB183" s="72" t="s">
        <v>4850</v>
      </c>
      <c r="AC183" s="72"/>
      <c r="AD183" s="32"/>
      <c r="AE183" s="37" t="s">
        <v>4850</v>
      </c>
    </row>
    <row r="184" spans="1:31" s="37" customFormat="1">
      <c r="A184" s="30">
        <v>860</v>
      </c>
      <c r="B184" s="61" t="s">
        <v>1137</v>
      </c>
      <c r="C184" s="34">
        <v>40953</v>
      </c>
      <c r="D184" s="34">
        <v>41109</v>
      </c>
      <c r="E184" s="34">
        <f t="shared" si="3"/>
        <v>41124</v>
      </c>
      <c r="F184" s="34">
        <v>40967</v>
      </c>
      <c r="G184" s="31" t="s">
        <v>517</v>
      </c>
      <c r="H184" s="31" t="s">
        <v>499</v>
      </c>
      <c r="I184" s="31" t="s">
        <v>501</v>
      </c>
      <c r="J184" s="32" t="s">
        <v>1138</v>
      </c>
      <c r="K184" s="32" t="s">
        <v>1174</v>
      </c>
      <c r="L184" s="32" t="s">
        <v>1175</v>
      </c>
      <c r="M184" s="63" t="str">
        <f>VLOOKUP(B184,SAOM!B$2:H1180,7,0)</f>
        <v>SES-DIVA-0860</v>
      </c>
      <c r="N184" s="33">
        <v>4033</v>
      </c>
      <c r="O184" s="34">
        <f>VLOOKUP(B184,SAOM!B$2:I1180,8,0)</f>
        <v>41121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6" t="str">
        <f>VLOOKUP(B184,SAOM!B180:L908,11,0)</f>
        <v>37134-000</v>
      </c>
      <c r="U184" s="35"/>
      <c r="V184" s="63" t="str">
        <f>VLOOKUP(B184,SAOM!B180:N908,13,0)</f>
        <v>00:20:0E:10:49:E6</v>
      </c>
      <c r="W184" s="34">
        <v>41121</v>
      </c>
      <c r="X184" s="32" t="s">
        <v>6219</v>
      </c>
      <c r="Y184" s="36">
        <v>41121</v>
      </c>
      <c r="Z184" s="53"/>
      <c r="AA184" s="36" t="s">
        <v>4484</v>
      </c>
      <c r="AB184" s="72" t="s">
        <v>4850</v>
      </c>
      <c r="AC184" s="36"/>
      <c r="AD184" s="32"/>
      <c r="AE184" s="37" t="s">
        <v>4850</v>
      </c>
    </row>
    <row r="185" spans="1:31" s="37" customFormat="1">
      <c r="A185" s="30">
        <v>864</v>
      </c>
      <c r="B185" s="61" t="s">
        <v>1147</v>
      </c>
      <c r="C185" s="34">
        <v>40953</v>
      </c>
      <c r="D185" s="34">
        <v>41086</v>
      </c>
      <c r="E185" s="34">
        <f t="shared" si="3"/>
        <v>41101</v>
      </c>
      <c r="F185" s="34">
        <v>40967</v>
      </c>
      <c r="G185" s="31" t="s">
        <v>517</v>
      </c>
      <c r="H185" s="31" t="s">
        <v>499</v>
      </c>
      <c r="I185" s="31" t="s">
        <v>501</v>
      </c>
      <c r="J185" s="32" t="s">
        <v>1148</v>
      </c>
      <c r="K185" s="32" t="s">
        <v>1178</v>
      </c>
      <c r="L185" s="32" t="s">
        <v>1179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6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4561</v>
      </c>
      <c r="Y185" s="36">
        <v>41094</v>
      </c>
      <c r="Z185" s="53"/>
      <c r="AA185" s="36" t="s">
        <v>3979</v>
      </c>
      <c r="AB185" s="72" t="s">
        <v>4850</v>
      </c>
      <c r="AC185" s="36"/>
      <c r="AD185" s="32" t="s">
        <v>4956</v>
      </c>
      <c r="AE185" s="37" t="s">
        <v>4850</v>
      </c>
    </row>
    <row r="186" spans="1:31" s="37" customFormat="1">
      <c r="A186" s="30">
        <v>903</v>
      </c>
      <c r="B186" s="61" t="s">
        <v>1331</v>
      </c>
      <c r="C186" s="34">
        <v>40956</v>
      </c>
      <c r="D186" s="34">
        <v>41113</v>
      </c>
      <c r="E186" s="34">
        <f t="shared" si="3"/>
        <v>41128</v>
      </c>
      <c r="F186" s="34">
        <v>40967</v>
      </c>
      <c r="G186" s="31" t="s">
        <v>682</v>
      </c>
      <c r="H186" s="31" t="s">
        <v>499</v>
      </c>
      <c r="I186" s="31" t="s">
        <v>501</v>
      </c>
      <c r="J186" s="32" t="s">
        <v>1182</v>
      </c>
      <c r="K186" s="32" t="s">
        <v>1221</v>
      </c>
      <c r="L186" s="32" t="s">
        <v>1222</v>
      </c>
      <c r="M186" s="63" t="str">
        <f>VLOOKUP(B186,SAOM!B$2:H1183,7,0)</f>
        <v>-</v>
      </c>
      <c r="N186" s="64">
        <v>4033</v>
      </c>
      <c r="O186" s="34">
        <f>VLOOKUP(B186,SAOM!B$2:I1183,8,0)</f>
        <v>41148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6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4539</v>
      </c>
      <c r="AB186" s="72" t="s">
        <v>4850</v>
      </c>
      <c r="AC186" s="36"/>
      <c r="AD186" s="32"/>
      <c r="AE186" s="37" t="s">
        <v>4850</v>
      </c>
    </row>
    <row r="187" spans="1:31" s="37" customFormat="1">
      <c r="A187" s="30">
        <v>888</v>
      </c>
      <c r="B187" s="61" t="s">
        <v>1332</v>
      </c>
      <c r="C187" s="34">
        <v>40956</v>
      </c>
      <c r="D187" s="34">
        <v>41113</v>
      </c>
      <c r="E187" s="34">
        <f t="shared" si="3"/>
        <v>41128</v>
      </c>
      <c r="F187" s="34">
        <v>40967</v>
      </c>
      <c r="G187" s="31" t="s">
        <v>752</v>
      </c>
      <c r="H187" s="31" t="s">
        <v>499</v>
      </c>
      <c r="I187" s="31" t="s">
        <v>501</v>
      </c>
      <c r="J187" s="32" t="s">
        <v>1183</v>
      </c>
      <c r="K187" s="32" t="s">
        <v>1223</v>
      </c>
      <c r="L187" s="32" t="s">
        <v>1224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6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4542</v>
      </c>
      <c r="AB187" s="72" t="s">
        <v>4850</v>
      </c>
      <c r="AC187" s="36"/>
      <c r="AD187" s="32"/>
      <c r="AE187" s="37" t="s">
        <v>4850</v>
      </c>
    </row>
    <row r="188" spans="1:31" s="37" customFormat="1">
      <c r="A188" s="30">
        <v>907</v>
      </c>
      <c r="B188" s="61" t="s">
        <v>1333</v>
      </c>
      <c r="C188" s="34">
        <v>40956</v>
      </c>
      <c r="D188" s="34">
        <v>41103</v>
      </c>
      <c r="E188" s="34">
        <f t="shared" si="3"/>
        <v>41118</v>
      </c>
      <c r="F188" s="34">
        <v>40977</v>
      </c>
      <c r="G188" s="31" t="s">
        <v>682</v>
      </c>
      <c r="H188" s="31" t="s">
        <v>499</v>
      </c>
      <c r="I188" s="31" t="s">
        <v>501</v>
      </c>
      <c r="J188" s="32" t="s">
        <v>1184</v>
      </c>
      <c r="K188" s="32" t="s">
        <v>1225</v>
      </c>
      <c r="L188" s="32" t="s">
        <v>1226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41121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6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4540</v>
      </c>
      <c r="AB188" s="72" t="s">
        <v>4850</v>
      </c>
      <c r="AC188" s="72"/>
      <c r="AD188" s="32"/>
      <c r="AE188" s="37" t="s">
        <v>4850</v>
      </c>
    </row>
    <row r="189" spans="1:31" s="37" customFormat="1" ht="15.75" customHeight="1">
      <c r="A189" s="30">
        <v>892</v>
      </c>
      <c r="B189" s="61" t="s">
        <v>1334</v>
      </c>
      <c r="C189" s="34">
        <v>40956</v>
      </c>
      <c r="D189" s="34">
        <v>41112</v>
      </c>
      <c r="E189" s="34">
        <f t="shared" si="3"/>
        <v>41127</v>
      </c>
      <c r="F189" s="34">
        <v>40967</v>
      </c>
      <c r="G189" s="31" t="s">
        <v>752</v>
      </c>
      <c r="H189" s="31" t="s">
        <v>499</v>
      </c>
      <c r="I189" s="31" t="s">
        <v>506</v>
      </c>
      <c r="J189" s="32" t="s">
        <v>1185</v>
      </c>
      <c r="K189" s="32" t="s">
        <v>1227</v>
      </c>
      <c r="L189" s="32" t="s">
        <v>1228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6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4433</v>
      </c>
      <c r="AB189" s="72" t="s">
        <v>4850</v>
      </c>
      <c r="AC189" s="36"/>
      <c r="AD189" s="54"/>
      <c r="AE189" s="37" t="s">
        <v>4850</v>
      </c>
    </row>
    <row r="190" spans="1:31" s="37" customFormat="1">
      <c r="A190" s="30">
        <v>876</v>
      </c>
      <c r="B190" s="61" t="s">
        <v>1335</v>
      </c>
      <c r="C190" s="34">
        <v>40956</v>
      </c>
      <c r="D190" s="34">
        <v>41112</v>
      </c>
      <c r="E190" s="34">
        <f t="shared" si="3"/>
        <v>41127</v>
      </c>
      <c r="F190" s="34">
        <v>40967</v>
      </c>
      <c r="G190" s="31" t="s">
        <v>752</v>
      </c>
      <c r="H190" s="31" t="s">
        <v>499</v>
      </c>
      <c r="I190" s="31" t="s">
        <v>501</v>
      </c>
      <c r="J190" s="32" t="s">
        <v>1186</v>
      </c>
      <c r="K190" s="32" t="s">
        <v>1229</v>
      </c>
      <c r="L190" s="32" t="s">
        <v>1230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6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4525</v>
      </c>
      <c r="AB190" s="72" t="s">
        <v>4850</v>
      </c>
      <c r="AC190" s="36"/>
      <c r="AD190" s="32"/>
      <c r="AE190" s="37" t="s">
        <v>4850</v>
      </c>
    </row>
    <row r="191" spans="1:31" s="37" customFormat="1">
      <c r="A191" s="30">
        <v>881</v>
      </c>
      <c r="B191" s="61" t="s">
        <v>1337</v>
      </c>
      <c r="C191" s="34">
        <v>40956</v>
      </c>
      <c r="D191" s="34">
        <v>41001</v>
      </c>
      <c r="E191" s="34">
        <f t="shared" si="3"/>
        <v>41016</v>
      </c>
      <c r="F191" s="34" t="s">
        <v>501</v>
      </c>
      <c r="G191" s="31" t="s">
        <v>517</v>
      </c>
      <c r="H191" s="31" t="s">
        <v>499</v>
      </c>
      <c r="I191" s="31" t="s">
        <v>501</v>
      </c>
      <c r="J191" s="32" t="s">
        <v>1188</v>
      </c>
      <c r="K191" s="32" t="s">
        <v>1233</v>
      </c>
      <c r="L191" s="32" t="s">
        <v>1234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6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4066</v>
      </c>
      <c r="Y191" s="36">
        <v>40974</v>
      </c>
      <c r="Z191" s="53"/>
      <c r="AA191" s="72"/>
      <c r="AB191" s="72" t="s">
        <v>4850</v>
      </c>
      <c r="AC191" s="72"/>
      <c r="AD191" s="32"/>
      <c r="AE191" s="37" t="s">
        <v>4850</v>
      </c>
    </row>
    <row r="192" spans="1:31" s="37" customFormat="1">
      <c r="A192" s="30">
        <v>911</v>
      </c>
      <c r="B192" s="61" t="s">
        <v>1338</v>
      </c>
      <c r="C192" s="34">
        <v>40956</v>
      </c>
      <c r="D192" s="34">
        <v>41112</v>
      </c>
      <c r="E192" s="34">
        <f t="shared" si="3"/>
        <v>41127</v>
      </c>
      <c r="F192" s="34">
        <v>40967</v>
      </c>
      <c r="G192" s="31" t="s">
        <v>752</v>
      </c>
      <c r="H192" s="31" t="s">
        <v>499</v>
      </c>
      <c r="I192" s="31" t="s">
        <v>501</v>
      </c>
      <c r="J192" s="32" t="s">
        <v>1189</v>
      </c>
      <c r="K192" s="32" t="s">
        <v>1235</v>
      </c>
      <c r="L192" s="32" t="s">
        <v>1236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6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4507</v>
      </c>
      <c r="AB192" s="72" t="s">
        <v>4850</v>
      </c>
      <c r="AC192" s="36"/>
      <c r="AD192" s="32"/>
      <c r="AE192" s="37" t="s">
        <v>4850</v>
      </c>
    </row>
    <row r="193" spans="1:31" s="37" customFormat="1">
      <c r="A193" s="30">
        <v>899</v>
      </c>
      <c r="B193" s="61" t="s">
        <v>1339</v>
      </c>
      <c r="C193" s="34">
        <v>40956</v>
      </c>
      <c r="D193" s="34">
        <v>41001</v>
      </c>
      <c r="E193" s="34">
        <f t="shared" si="3"/>
        <v>41016</v>
      </c>
      <c r="F193" s="34" t="s">
        <v>501</v>
      </c>
      <c r="G193" s="31" t="s">
        <v>517</v>
      </c>
      <c r="H193" s="31" t="s">
        <v>499</v>
      </c>
      <c r="I193" s="31" t="s">
        <v>501</v>
      </c>
      <c r="J193" s="32" t="s">
        <v>1190</v>
      </c>
      <c r="K193" s="32" t="s">
        <v>1237</v>
      </c>
      <c r="L193" s="32" t="s">
        <v>1238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6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1575</v>
      </c>
      <c r="Y193" s="36">
        <v>40982</v>
      </c>
      <c r="Z193" s="53"/>
      <c r="AA193" s="72"/>
      <c r="AB193" s="72" t="s">
        <v>4850</v>
      </c>
      <c r="AC193" s="72"/>
      <c r="AD193" s="32"/>
      <c r="AE193" s="37" t="s">
        <v>4850</v>
      </c>
    </row>
    <row r="194" spans="1:31" s="37" customFormat="1">
      <c r="A194" s="30">
        <v>915</v>
      </c>
      <c r="B194" s="61" t="s">
        <v>1340</v>
      </c>
      <c r="C194" s="34">
        <v>40956</v>
      </c>
      <c r="D194" s="34">
        <v>41098</v>
      </c>
      <c r="E194" s="34">
        <f t="shared" si="3"/>
        <v>41113</v>
      </c>
      <c r="F194" s="34">
        <v>40967</v>
      </c>
      <c r="G194" s="31" t="s">
        <v>517</v>
      </c>
      <c r="H194" s="31" t="s">
        <v>499</v>
      </c>
      <c r="I194" s="31" t="s">
        <v>501</v>
      </c>
      <c r="J194" s="32" t="s">
        <v>1191</v>
      </c>
      <c r="K194" s="32" t="s">
        <v>1239</v>
      </c>
      <c r="L194" s="32" t="s">
        <v>1240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6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70" t="s">
        <v>2726</v>
      </c>
      <c r="Y194" s="36">
        <v>41096</v>
      </c>
      <c r="Z194" s="53"/>
      <c r="AA194" s="36" t="s">
        <v>4960</v>
      </c>
      <c r="AB194" s="72" t="s">
        <v>4850</v>
      </c>
      <c r="AC194" s="36"/>
      <c r="AD194" s="32" t="s">
        <v>5568</v>
      </c>
      <c r="AE194" s="37" t="s">
        <v>4850</v>
      </c>
    </row>
    <row r="195" spans="1:31" s="37" customFormat="1">
      <c r="A195" s="30">
        <v>885</v>
      </c>
      <c r="B195" s="61" t="s">
        <v>1341</v>
      </c>
      <c r="C195" s="34">
        <v>40956</v>
      </c>
      <c r="D195" s="34">
        <v>41112</v>
      </c>
      <c r="E195" s="34">
        <f t="shared" si="3"/>
        <v>41127</v>
      </c>
      <c r="F195" s="34">
        <v>40967</v>
      </c>
      <c r="G195" s="31" t="s">
        <v>682</v>
      </c>
      <c r="H195" s="31" t="s">
        <v>499</v>
      </c>
      <c r="I195" s="31" t="s">
        <v>501</v>
      </c>
      <c r="J195" s="32" t="s">
        <v>1192</v>
      </c>
      <c r="K195" s="32" t="s">
        <v>1241</v>
      </c>
      <c r="L195" s="32" t="s">
        <v>1242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6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4537</v>
      </c>
      <c r="AB195" s="72" t="s">
        <v>4850</v>
      </c>
      <c r="AC195" s="36"/>
      <c r="AD195" s="100"/>
      <c r="AE195" s="37" t="s">
        <v>4850</v>
      </c>
    </row>
    <row r="196" spans="1:31" s="37" customFormat="1">
      <c r="A196" s="30">
        <v>904</v>
      </c>
      <c r="B196" s="61" t="s">
        <v>1342</v>
      </c>
      <c r="C196" s="34">
        <v>40956</v>
      </c>
      <c r="D196" s="34">
        <v>41112</v>
      </c>
      <c r="E196" s="34">
        <f t="shared" si="3"/>
        <v>41127</v>
      </c>
      <c r="F196" s="34">
        <v>40967</v>
      </c>
      <c r="G196" s="31" t="s">
        <v>682</v>
      </c>
      <c r="H196" s="31" t="s">
        <v>499</v>
      </c>
      <c r="I196" s="31" t="s">
        <v>501</v>
      </c>
      <c r="J196" s="32" t="s">
        <v>1193</v>
      </c>
      <c r="K196" s="32" t="s">
        <v>1243</v>
      </c>
      <c r="L196" s="32" t="s">
        <v>1244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41148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6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4489</v>
      </c>
      <c r="AB196" s="72" t="s">
        <v>4850</v>
      </c>
      <c r="AC196" s="36"/>
      <c r="AD196" s="32"/>
      <c r="AE196" s="37" t="s">
        <v>4850</v>
      </c>
    </row>
    <row r="197" spans="1:31" s="37" customFormat="1">
      <c r="A197" s="30">
        <v>889</v>
      </c>
      <c r="B197" s="61" t="s">
        <v>1343</v>
      </c>
      <c r="C197" s="34">
        <v>40956</v>
      </c>
      <c r="D197" s="34">
        <v>41001</v>
      </c>
      <c r="E197" s="34">
        <f t="shared" si="3"/>
        <v>41016</v>
      </c>
      <c r="F197" s="34" t="s">
        <v>501</v>
      </c>
      <c r="G197" s="31" t="s">
        <v>517</v>
      </c>
      <c r="H197" s="31" t="s">
        <v>499</v>
      </c>
      <c r="I197" s="31" t="s">
        <v>501</v>
      </c>
      <c r="J197" s="32" t="s">
        <v>1514</v>
      </c>
      <c r="K197" s="32" t="s">
        <v>1513</v>
      </c>
      <c r="L197" s="32" t="s">
        <v>1515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6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2241</v>
      </c>
      <c r="Y197" s="36">
        <v>40983</v>
      </c>
      <c r="Z197" s="53"/>
      <c r="AA197" s="72" t="s">
        <v>1532</v>
      </c>
      <c r="AB197" s="72" t="s">
        <v>4850</v>
      </c>
      <c r="AC197" s="72"/>
      <c r="AD197" s="32"/>
      <c r="AE197" s="37" t="s">
        <v>4850</v>
      </c>
    </row>
    <row r="198" spans="1:31" s="37" customFormat="1">
      <c r="A198" s="30">
        <v>886</v>
      </c>
      <c r="B198" s="61" t="s">
        <v>1344</v>
      </c>
      <c r="C198" s="34">
        <v>40976</v>
      </c>
      <c r="D198" s="34">
        <v>41021</v>
      </c>
      <c r="E198" s="34">
        <f t="shared" si="3"/>
        <v>41036</v>
      </c>
      <c r="F198" s="34" t="s">
        <v>501</v>
      </c>
      <c r="G198" s="31" t="s">
        <v>517</v>
      </c>
      <c r="H198" s="31" t="s">
        <v>499</v>
      </c>
      <c r="I198" s="31" t="s">
        <v>501</v>
      </c>
      <c r="J198" s="32" t="s">
        <v>1510</v>
      </c>
      <c r="K198" s="32" t="s">
        <v>1511</v>
      </c>
      <c r="L198" s="32" t="s">
        <v>1512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6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1635</v>
      </c>
      <c r="Y198" s="36">
        <v>40983</v>
      </c>
      <c r="Z198" s="53"/>
      <c r="AA198" s="72"/>
      <c r="AB198" s="72" t="s">
        <v>4850</v>
      </c>
      <c r="AC198" s="72"/>
      <c r="AD198" s="54"/>
      <c r="AE198" s="37" t="s">
        <v>4850</v>
      </c>
    </row>
    <row r="199" spans="1:31" s="37" customFormat="1">
      <c r="A199" s="30">
        <v>908</v>
      </c>
      <c r="B199" s="61" t="s">
        <v>1345</v>
      </c>
      <c r="C199" s="34">
        <v>40956</v>
      </c>
      <c r="D199" s="34">
        <v>41112</v>
      </c>
      <c r="E199" s="34">
        <f t="shared" si="3"/>
        <v>41127</v>
      </c>
      <c r="F199" s="34">
        <v>40967</v>
      </c>
      <c r="G199" s="31" t="s">
        <v>517</v>
      </c>
      <c r="H199" s="31" t="s">
        <v>499</v>
      </c>
      <c r="I199" s="31" t="s">
        <v>501</v>
      </c>
      <c r="J199" s="32" t="s">
        <v>1194</v>
      </c>
      <c r="K199" s="32" t="s">
        <v>1245</v>
      </c>
      <c r="L199" s="32" t="s">
        <v>1246</v>
      </c>
      <c r="M199" s="63" t="str">
        <f>VLOOKUP(B199,SAOM!B$2:H1197,7,0)</f>
        <v>SES-LASA-0908</v>
      </c>
      <c r="N199" s="64">
        <v>4033</v>
      </c>
      <c r="O199" s="34">
        <f>VLOOKUP(B199,SAOM!B$2:I1197,8,0)</f>
        <v>41120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6" t="str">
        <f>VLOOKUP(B199,SAOM!B195:L923,11,0)</f>
        <v>38720-000</v>
      </c>
      <c r="U199" s="35"/>
      <c r="V199" s="63" t="str">
        <f>VLOOKUP(B199,SAOM!B195:N923,13,0)</f>
        <v>00:20:0E:10:4C:91</v>
      </c>
      <c r="W199" s="34">
        <v>41120</v>
      </c>
      <c r="X199" s="32" t="s">
        <v>6145</v>
      </c>
      <c r="Y199" s="36">
        <v>41121</v>
      </c>
      <c r="Z199" s="53"/>
      <c r="AA199" s="36" t="s">
        <v>4491</v>
      </c>
      <c r="AB199" s="72" t="s">
        <v>4850</v>
      </c>
      <c r="AC199" s="36"/>
      <c r="AD199" s="32"/>
      <c r="AE199" s="37" t="s">
        <v>4850</v>
      </c>
    </row>
    <row r="200" spans="1:31" s="37" customFormat="1">
      <c r="A200" s="30">
        <v>893</v>
      </c>
      <c r="B200" s="61" t="s">
        <v>1346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752</v>
      </c>
      <c r="H200" s="31" t="s">
        <v>499</v>
      </c>
      <c r="I200" s="31" t="s">
        <v>501</v>
      </c>
      <c r="J200" s="32" t="s">
        <v>1195</v>
      </c>
      <c r="K200" s="32" t="s">
        <v>1247</v>
      </c>
      <c r="L200" s="32" t="s">
        <v>1248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6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4436</v>
      </c>
      <c r="AB200" s="72" t="s">
        <v>4850</v>
      </c>
      <c r="AC200" s="72"/>
      <c r="AD200" s="32"/>
      <c r="AE200" s="37" t="s">
        <v>4850</v>
      </c>
    </row>
    <row r="201" spans="1:31" s="37" customFormat="1">
      <c r="A201" s="30">
        <v>877</v>
      </c>
      <c r="B201" s="61" t="s">
        <v>1181</v>
      </c>
      <c r="C201" s="34">
        <v>40956</v>
      </c>
      <c r="D201" s="34">
        <v>41001</v>
      </c>
      <c r="E201" s="34">
        <f t="shared" si="3"/>
        <v>41016</v>
      </c>
      <c r="F201" s="34" t="s">
        <v>501</v>
      </c>
      <c r="G201" s="31" t="s">
        <v>517</v>
      </c>
      <c r="H201" s="31" t="s">
        <v>684</v>
      </c>
      <c r="I201" s="31" t="s">
        <v>501</v>
      </c>
      <c r="J201" s="32" t="s">
        <v>1196</v>
      </c>
      <c r="K201" s="32" t="s">
        <v>1249</v>
      </c>
      <c r="L201" s="32" t="s">
        <v>1250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6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4422</v>
      </c>
      <c r="Y201" s="36">
        <v>40977</v>
      </c>
      <c r="Z201" s="53"/>
      <c r="AA201" s="72"/>
      <c r="AB201" s="72" t="s">
        <v>4850</v>
      </c>
      <c r="AC201" s="72"/>
      <c r="AD201" s="32"/>
      <c r="AE201" s="37" t="s">
        <v>4850</v>
      </c>
    </row>
    <row r="202" spans="1:31" s="37" customFormat="1">
      <c r="A202" s="30">
        <v>897</v>
      </c>
      <c r="B202" s="61" t="s">
        <v>1347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682</v>
      </c>
      <c r="H202" s="31" t="s">
        <v>499</v>
      </c>
      <c r="I202" s="31" t="s">
        <v>501</v>
      </c>
      <c r="J202" s="32" t="s">
        <v>1197</v>
      </c>
      <c r="K202" s="32" t="s">
        <v>1251</v>
      </c>
      <c r="L202" s="32" t="s">
        <v>1252</v>
      </c>
      <c r="M202" s="63" t="str">
        <f>VLOOKUP(B202,SAOM!B$2:H1200,7,0)</f>
        <v>-</v>
      </c>
      <c r="N202" s="64">
        <v>4033</v>
      </c>
      <c r="O202" s="34">
        <f>VLOOKUP(B202,SAOM!B$2:I1200,8,0)</f>
        <v>41148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6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4483</v>
      </c>
      <c r="AB202" s="72" t="s">
        <v>4850</v>
      </c>
      <c r="AC202" s="36"/>
      <c r="AD202" s="32"/>
      <c r="AE202" s="37" t="s">
        <v>4850</v>
      </c>
    </row>
    <row r="203" spans="1:31" s="37" customFormat="1">
      <c r="A203" s="30">
        <v>882</v>
      </c>
      <c r="B203" s="61" t="s">
        <v>1348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517</v>
      </c>
      <c r="H203" s="31" t="s">
        <v>499</v>
      </c>
      <c r="I203" s="31" t="s">
        <v>501</v>
      </c>
      <c r="J203" s="32" t="s">
        <v>1198</v>
      </c>
      <c r="K203" s="32" t="s">
        <v>1253</v>
      </c>
      <c r="L203" s="32" t="s">
        <v>1254</v>
      </c>
      <c r="M203" s="63" t="str">
        <f>VLOOKUP(B203,SAOM!B$2:H1201,7,0)</f>
        <v>SES-TIOS-0882</v>
      </c>
      <c r="N203" s="64">
        <v>4033</v>
      </c>
      <c r="O203" s="34">
        <f>VLOOKUP(B203,SAOM!B$2:I1201,8,0)</f>
        <v>41120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6" t="e">
        <f>VLOOKUP(B203,SAOM!B199:L927,11,0)</f>
        <v>#N/A</v>
      </c>
      <c r="U203" s="35"/>
      <c r="V203" s="63" t="e">
        <f>VLOOKUP(B203,SAOM!B199:N927,13,0)</f>
        <v>#N/A</v>
      </c>
      <c r="W203" s="34">
        <v>41120</v>
      </c>
      <c r="X203" s="32" t="s">
        <v>6145</v>
      </c>
      <c r="Y203" s="36">
        <v>41121</v>
      </c>
      <c r="Z203" s="53"/>
      <c r="AA203" s="36" t="s">
        <v>4552</v>
      </c>
      <c r="AB203" s="72" t="s">
        <v>4850</v>
      </c>
      <c r="AC203" s="36"/>
      <c r="AD203" s="32"/>
      <c r="AE203" s="37" t="s">
        <v>4850</v>
      </c>
    </row>
    <row r="204" spans="1:31" s="37" customFormat="1">
      <c r="A204" s="30">
        <v>912</v>
      </c>
      <c r="B204" s="61" t="s">
        <v>1349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682</v>
      </c>
      <c r="H204" s="31" t="s">
        <v>499</v>
      </c>
      <c r="I204" s="31" t="s">
        <v>501</v>
      </c>
      <c r="J204" s="32" t="s">
        <v>1199</v>
      </c>
      <c r="K204" s="32" t="s">
        <v>1255</v>
      </c>
      <c r="L204" s="32" t="s">
        <v>1256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41146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6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4508</v>
      </c>
      <c r="AB204" s="72" t="s">
        <v>4850</v>
      </c>
      <c r="AC204" s="36"/>
      <c r="AD204" s="32"/>
      <c r="AE204" s="37" t="s">
        <v>4850</v>
      </c>
    </row>
    <row r="205" spans="1:31" s="37" customFormat="1">
      <c r="A205" s="30">
        <v>900</v>
      </c>
      <c r="B205" s="61" t="s">
        <v>1350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517</v>
      </c>
      <c r="H205" s="31" t="s">
        <v>499</v>
      </c>
      <c r="I205" s="31" t="s">
        <v>501</v>
      </c>
      <c r="J205" s="32" t="s">
        <v>1200</v>
      </c>
      <c r="K205" s="32" t="s">
        <v>1257</v>
      </c>
      <c r="L205" s="32" t="s">
        <v>1258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6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1967</v>
      </c>
      <c r="Y205" s="36">
        <v>41002</v>
      </c>
      <c r="Z205" s="53"/>
      <c r="AA205" s="36" t="s">
        <v>2807</v>
      </c>
      <c r="AB205" s="72" t="s">
        <v>4850</v>
      </c>
      <c r="AC205" s="36"/>
      <c r="AD205" s="32"/>
      <c r="AE205" s="37" t="s">
        <v>4850</v>
      </c>
    </row>
    <row r="206" spans="1:31" s="37" customFormat="1">
      <c r="A206" s="30">
        <v>901</v>
      </c>
      <c r="B206" s="61" t="s">
        <v>1351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682</v>
      </c>
      <c r="H206" s="31" t="s">
        <v>499</v>
      </c>
      <c r="I206" s="31" t="s">
        <v>501</v>
      </c>
      <c r="J206" s="32" t="s">
        <v>1201</v>
      </c>
      <c r="K206" s="32" t="s">
        <v>1261</v>
      </c>
      <c r="L206" s="32" t="s">
        <v>1262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41121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6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4538</v>
      </c>
      <c r="AB206" s="72" t="s">
        <v>4850</v>
      </c>
      <c r="AC206" s="36"/>
      <c r="AD206" s="32"/>
      <c r="AE206" s="37" t="s">
        <v>4850</v>
      </c>
    </row>
    <row r="207" spans="1:31" s="37" customFormat="1">
      <c r="A207" s="30">
        <v>905</v>
      </c>
      <c r="B207" s="61" t="s">
        <v>1352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517</v>
      </c>
      <c r="H207" s="31" t="s">
        <v>499</v>
      </c>
      <c r="I207" s="31" t="s">
        <v>501</v>
      </c>
      <c r="J207" s="32" t="s">
        <v>1202</v>
      </c>
      <c r="K207" s="32" t="s">
        <v>1263</v>
      </c>
      <c r="L207" s="32" t="s">
        <v>1264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6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2747</v>
      </c>
      <c r="Y207" s="36">
        <v>41110</v>
      </c>
      <c r="Z207" s="53"/>
      <c r="AA207" s="36" t="s">
        <v>4492</v>
      </c>
      <c r="AB207" s="72" t="s">
        <v>4850</v>
      </c>
      <c r="AC207" s="36"/>
      <c r="AD207" s="127" t="s">
        <v>5520</v>
      </c>
      <c r="AE207" s="37" t="s">
        <v>4850</v>
      </c>
    </row>
    <row r="208" spans="1:31" s="37" customFormat="1">
      <c r="A208" s="30">
        <v>890</v>
      </c>
      <c r="B208" s="61" t="s">
        <v>1353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752</v>
      </c>
      <c r="H208" s="31" t="s">
        <v>499</v>
      </c>
      <c r="I208" s="31" t="s">
        <v>506</v>
      </c>
      <c r="J208" s="32" t="s">
        <v>1203</v>
      </c>
      <c r="K208" s="32" t="s">
        <v>1265</v>
      </c>
      <c r="L208" s="32" t="s">
        <v>1266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6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4430</v>
      </c>
      <c r="AB208" s="72" t="s">
        <v>4850</v>
      </c>
      <c r="AC208" s="36"/>
      <c r="AD208" s="32"/>
      <c r="AE208" s="37" t="s">
        <v>4850</v>
      </c>
    </row>
    <row r="209" spans="1:31" s="37" customFormat="1">
      <c r="A209" s="30">
        <v>874</v>
      </c>
      <c r="B209" s="61" t="s">
        <v>1354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752</v>
      </c>
      <c r="H209" s="31" t="s">
        <v>499</v>
      </c>
      <c r="I209" s="31" t="s">
        <v>501</v>
      </c>
      <c r="J209" s="32" t="s">
        <v>1204</v>
      </c>
      <c r="K209" s="32" t="s">
        <v>1267</v>
      </c>
      <c r="L209" s="32" t="s">
        <v>1268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6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4553</v>
      </c>
      <c r="AB209" s="72" t="s">
        <v>4850</v>
      </c>
      <c r="AC209" s="36"/>
      <c r="AD209" s="54"/>
      <c r="AE209" s="37" t="s">
        <v>4850</v>
      </c>
    </row>
    <row r="210" spans="1:31" s="37" customFormat="1">
      <c r="A210" s="30">
        <v>894</v>
      </c>
      <c r="B210" s="61" t="s">
        <v>1531</v>
      </c>
      <c r="C210" s="34">
        <v>40956</v>
      </c>
      <c r="D210" s="34">
        <v>41001</v>
      </c>
      <c r="E210" s="34">
        <f t="shared" si="3"/>
        <v>41016</v>
      </c>
      <c r="F210" s="34" t="s">
        <v>501</v>
      </c>
      <c r="G210" s="31" t="s">
        <v>517</v>
      </c>
      <c r="H210" s="31" t="s">
        <v>684</v>
      </c>
      <c r="I210" s="31" t="s">
        <v>501</v>
      </c>
      <c r="J210" s="32" t="s">
        <v>1205</v>
      </c>
      <c r="K210" s="32" t="s">
        <v>1269</v>
      </c>
      <c r="L210" s="32" t="s">
        <v>1270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6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4422</v>
      </c>
      <c r="Y210" s="36">
        <v>40970</v>
      </c>
      <c r="Z210" s="53"/>
      <c r="AA210" s="72"/>
      <c r="AB210" s="72" t="s">
        <v>4850</v>
      </c>
      <c r="AC210" s="72"/>
      <c r="AD210" s="32"/>
      <c r="AE210" s="37" t="s">
        <v>4850</v>
      </c>
    </row>
    <row r="211" spans="1:31" s="37" customFormat="1">
      <c r="A211" s="30">
        <v>878</v>
      </c>
      <c r="B211" s="61" t="s">
        <v>1355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752</v>
      </c>
      <c r="H211" s="31" t="s">
        <v>499</v>
      </c>
      <c r="I211" s="31" t="s">
        <v>501</v>
      </c>
      <c r="J211" s="32" t="s">
        <v>1206</v>
      </c>
      <c r="K211" s="32" t="s">
        <v>1271</v>
      </c>
      <c r="L211" s="32" t="s">
        <v>1272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6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5934</v>
      </c>
      <c r="AB211" s="72" t="s">
        <v>4850</v>
      </c>
      <c r="AC211" s="36"/>
      <c r="AD211" s="32"/>
      <c r="AE211" s="37" t="s">
        <v>4850</v>
      </c>
    </row>
    <row r="212" spans="1:31" s="37" customFormat="1">
      <c r="A212" s="30">
        <v>909</v>
      </c>
      <c r="B212" s="61" t="s">
        <v>1356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517</v>
      </c>
      <c r="H212" s="31" t="s">
        <v>499</v>
      </c>
      <c r="I212" s="31" t="s">
        <v>501</v>
      </c>
      <c r="J212" s="32" t="s">
        <v>1207</v>
      </c>
      <c r="K212" s="32" t="s">
        <v>1273</v>
      </c>
      <c r="L212" s="32" t="s">
        <v>1274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6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2446</v>
      </c>
      <c r="Y212" s="36">
        <v>40991</v>
      </c>
      <c r="Z212" s="53">
        <v>41024</v>
      </c>
      <c r="AA212" s="36" t="s">
        <v>3273</v>
      </c>
      <c r="AB212" s="72" t="s">
        <v>4850</v>
      </c>
      <c r="AC212" s="36"/>
      <c r="AD212" s="32"/>
      <c r="AE212" s="37" t="s">
        <v>4850</v>
      </c>
    </row>
    <row r="213" spans="1:31" s="37" customFormat="1">
      <c r="A213" s="30">
        <v>898</v>
      </c>
      <c r="B213" s="61" t="s">
        <v>1357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752</v>
      </c>
      <c r="H213" s="31" t="s">
        <v>499</v>
      </c>
      <c r="I213" s="31" t="s">
        <v>501</v>
      </c>
      <c r="J213" s="32" t="s">
        <v>1208</v>
      </c>
      <c r="K213" s="32" t="s">
        <v>1275</v>
      </c>
      <c r="L213" s="32" t="s">
        <v>1276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6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4485</v>
      </c>
      <c r="AB213" s="72" t="s">
        <v>4850</v>
      </c>
      <c r="AC213" s="36"/>
      <c r="AD213" s="32"/>
      <c r="AE213" s="37" t="s">
        <v>4850</v>
      </c>
    </row>
    <row r="214" spans="1:31" s="37" customFormat="1">
      <c r="A214" s="30">
        <v>883</v>
      </c>
      <c r="B214" s="61" t="s">
        <v>1358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682</v>
      </c>
      <c r="H214" s="31" t="s">
        <v>499</v>
      </c>
      <c r="I214" s="31" t="s">
        <v>501</v>
      </c>
      <c r="J214" s="32" t="s">
        <v>1209</v>
      </c>
      <c r="K214" s="32" t="s">
        <v>1277</v>
      </c>
      <c r="L214" s="32" t="s">
        <v>1278</v>
      </c>
      <c r="M214" s="63" t="str">
        <f>VLOOKUP(B214,SAOM!B$2:H1212,7,0)</f>
        <v>-</v>
      </c>
      <c r="N214" s="33">
        <v>4035</v>
      </c>
      <c r="O214" s="34">
        <f>VLOOKUP(B214,SAOM!B$2:I1212,8,0)</f>
        <v>41121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6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4535</v>
      </c>
      <c r="AB214" s="72" t="s">
        <v>4850</v>
      </c>
      <c r="AC214" s="36"/>
      <c r="AD214" s="32"/>
      <c r="AE214" s="37" t="s">
        <v>4850</v>
      </c>
    </row>
    <row r="215" spans="1:31" s="37" customFormat="1">
      <c r="A215" s="30">
        <v>902</v>
      </c>
      <c r="B215" s="61" t="s">
        <v>1360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517</v>
      </c>
      <c r="H215" s="31" t="s">
        <v>499</v>
      </c>
      <c r="I215" s="31" t="s">
        <v>501</v>
      </c>
      <c r="J215" s="32" t="s">
        <v>1211</v>
      </c>
      <c r="K215" s="32" t="s">
        <v>1281</v>
      </c>
      <c r="L215" s="32" t="s">
        <v>1282</v>
      </c>
      <c r="M215" s="63" t="str">
        <f>VLOOKUP(B215,SAOM!B$2:H1214,7,0)</f>
        <v>SES-GRRA-0902</v>
      </c>
      <c r="N215" s="64">
        <v>4033</v>
      </c>
      <c r="O215" s="34">
        <f>VLOOKUP(B215,SAOM!B$2:I1214,8,0)</f>
        <v>41117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6" t="str">
        <f>VLOOKUP(B215,SAOM!B211:L939,11,0)</f>
        <v>38470-000</v>
      </c>
      <c r="U215" s="35"/>
      <c r="V215" s="63" t="str">
        <f>VLOOKUP(B215,SAOM!B211:N939,13,0)</f>
        <v>00:20:0e:10:4c:d1</v>
      </c>
      <c r="W215" s="34">
        <v>41117</v>
      </c>
      <c r="X215" s="32" t="s">
        <v>2747</v>
      </c>
      <c r="Y215" s="36">
        <v>41120</v>
      </c>
      <c r="Z215" s="53"/>
      <c r="AA215" s="36" t="s">
        <v>4488</v>
      </c>
      <c r="AB215" s="72" t="s">
        <v>4850</v>
      </c>
      <c r="AC215" s="36"/>
      <c r="AD215" s="32"/>
      <c r="AE215" s="37" t="s">
        <v>4850</v>
      </c>
    </row>
    <row r="216" spans="1:31" s="37" customFormat="1">
      <c r="A216" s="30">
        <v>887</v>
      </c>
      <c r="B216" s="61" t="s">
        <v>1361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752</v>
      </c>
      <c r="H216" s="31" t="s">
        <v>499</v>
      </c>
      <c r="I216" s="31" t="s">
        <v>506</v>
      </c>
      <c r="J216" s="32" t="s">
        <v>1212</v>
      </c>
      <c r="K216" s="32" t="s">
        <v>1283</v>
      </c>
      <c r="L216" s="32" t="s">
        <v>1284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6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4427</v>
      </c>
      <c r="AB216" s="72" t="s">
        <v>4850</v>
      </c>
      <c r="AC216" s="36"/>
      <c r="AD216" s="32"/>
      <c r="AE216" s="37" t="s">
        <v>4850</v>
      </c>
    </row>
    <row r="217" spans="1:31" s="37" customFormat="1">
      <c r="A217" s="30">
        <v>906</v>
      </c>
      <c r="B217" s="61" t="s">
        <v>1362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682</v>
      </c>
      <c r="H217" s="31" t="s">
        <v>499</v>
      </c>
      <c r="I217" s="31" t="s">
        <v>501</v>
      </c>
      <c r="J217" s="32" t="s">
        <v>1213</v>
      </c>
      <c r="K217" s="32" t="s">
        <v>1285</v>
      </c>
      <c r="L217" s="32" t="s">
        <v>1286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41121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6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4490</v>
      </c>
      <c r="AB217" s="72" t="s">
        <v>4850</v>
      </c>
      <c r="AC217" s="72"/>
      <c r="AD217" s="54"/>
      <c r="AE217" s="37" t="s">
        <v>4850</v>
      </c>
    </row>
    <row r="218" spans="1:31" s="37" customFormat="1">
      <c r="A218" s="30">
        <v>875</v>
      </c>
      <c r="B218" s="61" t="s">
        <v>1364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517</v>
      </c>
      <c r="H218" s="31" t="s">
        <v>499</v>
      </c>
      <c r="I218" s="31" t="s">
        <v>501</v>
      </c>
      <c r="J218" s="32" t="s">
        <v>1215</v>
      </c>
      <c r="K218" s="32" t="s">
        <v>1289</v>
      </c>
      <c r="L218" s="32" t="s">
        <v>1290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6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 t="s">
        <v>1562</v>
      </c>
      <c r="Y218" s="36">
        <v>41116</v>
      </c>
      <c r="Z218" s="53"/>
      <c r="AA218" s="36" t="s">
        <v>4524</v>
      </c>
      <c r="AB218" s="72" t="s">
        <v>4850</v>
      </c>
      <c r="AC218" s="36"/>
      <c r="AD218" s="32"/>
      <c r="AE218" s="37" t="s">
        <v>4850</v>
      </c>
    </row>
    <row r="219" spans="1:31" s="37" customFormat="1">
      <c r="A219" s="30">
        <v>895</v>
      </c>
      <c r="B219" s="61" t="s">
        <v>1365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517</v>
      </c>
      <c r="H219" s="31" t="s">
        <v>499</v>
      </c>
      <c r="I219" s="31" t="s">
        <v>501</v>
      </c>
      <c r="J219" s="32" t="s">
        <v>1216</v>
      </c>
      <c r="K219" s="32" t="s">
        <v>1291</v>
      </c>
      <c r="L219" s="32" t="s">
        <v>1292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6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2314</v>
      </c>
      <c r="Y219" s="36">
        <v>40970</v>
      </c>
      <c r="Z219" s="53"/>
      <c r="AA219" s="72"/>
      <c r="AB219" s="72" t="s">
        <v>4850</v>
      </c>
      <c r="AC219" s="72"/>
      <c r="AD219" s="54"/>
      <c r="AE219" s="37" t="s">
        <v>4850</v>
      </c>
    </row>
    <row r="220" spans="1:31" s="37" customFormat="1">
      <c r="A220" s="30">
        <v>880</v>
      </c>
      <c r="B220" s="61" t="s">
        <v>1366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682</v>
      </c>
      <c r="H220" s="31" t="s">
        <v>499</v>
      </c>
      <c r="I220" s="31" t="s">
        <v>501</v>
      </c>
      <c r="J220" s="32" t="s">
        <v>1217</v>
      </c>
      <c r="K220" s="32" t="s">
        <v>1293</v>
      </c>
      <c r="L220" s="32" t="s">
        <v>1294</v>
      </c>
      <c r="M220" s="63" t="str">
        <f>VLOOKUP(B220,SAOM!B$2:H1220,7,0)</f>
        <v>-</v>
      </c>
      <c r="N220" s="33">
        <v>4035</v>
      </c>
      <c r="O220" s="34">
        <f>VLOOKUP(B220,SAOM!B$2:I1220,8,0)</f>
        <v>41121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6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4532</v>
      </c>
      <c r="AB220" s="72" t="s">
        <v>4850</v>
      </c>
      <c r="AC220" s="72"/>
      <c r="AD220" s="32"/>
      <c r="AE220" s="37" t="s">
        <v>4850</v>
      </c>
    </row>
    <row r="221" spans="1:31" s="37" customFormat="1">
      <c r="A221" s="30">
        <v>910</v>
      </c>
      <c r="B221" s="61" t="s">
        <v>1367</v>
      </c>
      <c r="C221" s="34">
        <v>40956</v>
      </c>
      <c r="D221" s="34">
        <v>41001</v>
      </c>
      <c r="E221" s="34">
        <f t="shared" si="3"/>
        <v>41016</v>
      </c>
      <c r="F221" s="34" t="s">
        <v>501</v>
      </c>
      <c r="G221" s="31" t="s">
        <v>517</v>
      </c>
      <c r="H221" s="31" t="s">
        <v>499</v>
      </c>
      <c r="I221" s="31" t="s">
        <v>501</v>
      </c>
      <c r="J221" s="32" t="s">
        <v>1218</v>
      </c>
      <c r="K221" s="32" t="s">
        <v>1295</v>
      </c>
      <c r="L221" s="32" t="s">
        <v>1296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6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1593</v>
      </c>
      <c r="Y221" s="36">
        <v>40970</v>
      </c>
      <c r="Z221" s="53"/>
      <c r="AA221" s="72"/>
      <c r="AB221" s="72" t="s">
        <v>4850</v>
      </c>
      <c r="AC221" s="72"/>
      <c r="AD221" s="32"/>
      <c r="AE221" s="37" t="s">
        <v>4850</v>
      </c>
    </row>
    <row r="222" spans="1:31" s="37" customFormat="1">
      <c r="A222" s="30">
        <v>914</v>
      </c>
      <c r="B222" s="61" t="s">
        <v>1368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682</v>
      </c>
      <c r="H222" s="31" t="s">
        <v>499</v>
      </c>
      <c r="I222" s="31" t="s">
        <v>501</v>
      </c>
      <c r="J222" s="32" t="s">
        <v>1219</v>
      </c>
      <c r="K222" s="32" t="s">
        <v>1297</v>
      </c>
      <c r="L222" s="32" t="s">
        <v>1298</v>
      </c>
      <c r="M222" s="63" t="str">
        <f>VLOOKUP(B222,SAOM!B$2:H1222,7,0)</f>
        <v>-</v>
      </c>
      <c r="N222" s="64">
        <v>4033</v>
      </c>
      <c r="O222" s="34">
        <f>VLOOKUP(B222,SAOM!B$2:I1222,8,0)</f>
        <v>41121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6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4513</v>
      </c>
      <c r="AB222" s="72" t="s">
        <v>4850</v>
      </c>
      <c r="AC222" s="36"/>
      <c r="AD222" s="32"/>
      <c r="AE222" s="37" t="s">
        <v>4850</v>
      </c>
    </row>
    <row r="223" spans="1:31" s="37" customFormat="1">
      <c r="A223" s="30">
        <v>884</v>
      </c>
      <c r="B223" s="61" t="s">
        <v>1369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517</v>
      </c>
      <c r="H223" s="31" t="s">
        <v>499</v>
      </c>
      <c r="I223" s="31" t="s">
        <v>501</v>
      </c>
      <c r="J223" s="32" t="s">
        <v>1220</v>
      </c>
      <c r="K223" s="32" t="s">
        <v>1299</v>
      </c>
      <c r="L223" s="32" t="s">
        <v>1300</v>
      </c>
      <c r="M223" s="63" t="str">
        <f>VLOOKUP(B223,SAOM!B$2:H1223,7,0)</f>
        <v>SES-VATA-0884</v>
      </c>
      <c r="N223" s="64">
        <v>4033</v>
      </c>
      <c r="O223" s="34">
        <f>VLOOKUP(B223,SAOM!B$2:I1223,8,0)</f>
        <v>41117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6" t="e">
        <f>VLOOKUP(B223,SAOM!B219:L947,11,0)</f>
        <v>#N/A</v>
      </c>
      <c r="U223" s="35"/>
      <c r="V223" s="63" t="e">
        <f>VLOOKUP(B223,SAOM!B219:N947,13,0)</f>
        <v>#N/A</v>
      </c>
      <c r="W223" s="34">
        <v>41117</v>
      </c>
      <c r="X223" s="32" t="s">
        <v>5824</v>
      </c>
      <c r="Y223" s="36">
        <v>41120</v>
      </c>
      <c r="Z223" s="53"/>
      <c r="AA223" s="36" t="s">
        <v>4547</v>
      </c>
      <c r="AB223" s="72" t="s">
        <v>4850</v>
      </c>
      <c r="AC223" s="36"/>
      <c r="AD223" s="32"/>
      <c r="AE223" s="37" t="s">
        <v>4850</v>
      </c>
    </row>
    <row r="224" spans="1:31" s="37" customFormat="1">
      <c r="A224" s="30">
        <v>923</v>
      </c>
      <c r="B224" s="61" t="s">
        <v>1301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517</v>
      </c>
      <c r="H224" s="31" t="s">
        <v>499</v>
      </c>
      <c r="I224" s="31" t="s">
        <v>501</v>
      </c>
      <c r="J224" s="32" t="s">
        <v>1302</v>
      </c>
      <c r="K224" s="32" t="s">
        <v>1259</v>
      </c>
      <c r="L224" s="32" t="s">
        <v>1260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6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2241</v>
      </c>
      <c r="Y224" s="36">
        <v>41002</v>
      </c>
      <c r="Z224" s="53"/>
      <c r="AA224" s="36"/>
      <c r="AB224" s="72" t="s">
        <v>4850</v>
      </c>
      <c r="AC224" s="36"/>
      <c r="AD224" s="54"/>
      <c r="AE224" s="37" t="s">
        <v>4850</v>
      </c>
    </row>
    <row r="225" spans="1:31" s="37" customFormat="1" ht="15.75" customHeight="1">
      <c r="A225" s="30">
        <v>916</v>
      </c>
      <c r="B225" s="61" t="s">
        <v>1303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752</v>
      </c>
      <c r="H225" s="31" t="s">
        <v>499</v>
      </c>
      <c r="I225" s="31" t="s">
        <v>499</v>
      </c>
      <c r="J225" s="32" t="s">
        <v>1304</v>
      </c>
      <c r="K225" s="32" t="s">
        <v>1317</v>
      </c>
      <c r="L225" s="32" t="s">
        <v>1318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6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5563</v>
      </c>
      <c r="AB225" s="72" t="s">
        <v>4850</v>
      </c>
      <c r="AC225" s="101"/>
      <c r="AD225" s="32"/>
      <c r="AE225" s="37" t="s">
        <v>4850</v>
      </c>
    </row>
    <row r="226" spans="1:31" s="37" customFormat="1">
      <c r="A226" s="30">
        <v>917</v>
      </c>
      <c r="B226" s="61" t="s">
        <v>1305</v>
      </c>
      <c r="C226" s="34">
        <v>40956</v>
      </c>
      <c r="D226" s="34">
        <v>41001</v>
      </c>
      <c r="E226" s="34">
        <f t="shared" si="3"/>
        <v>41016</v>
      </c>
      <c r="F226" s="34" t="s">
        <v>501</v>
      </c>
      <c r="G226" s="31" t="s">
        <v>517</v>
      </c>
      <c r="H226" s="31" t="s">
        <v>499</v>
      </c>
      <c r="I226" s="31" t="s">
        <v>501</v>
      </c>
      <c r="J226" s="32" t="s">
        <v>1306</v>
      </c>
      <c r="K226" s="32" t="s">
        <v>1319</v>
      </c>
      <c r="L226" s="32" t="s">
        <v>1320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6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1738</v>
      </c>
      <c r="Y226" s="36">
        <v>40981</v>
      </c>
      <c r="Z226" s="53"/>
      <c r="AA226" s="72"/>
      <c r="AB226" s="72" t="s">
        <v>4850</v>
      </c>
      <c r="AC226" s="72"/>
      <c r="AD226" s="32"/>
      <c r="AE226" s="37" t="s">
        <v>4850</v>
      </c>
    </row>
    <row r="227" spans="1:31" s="37" customFormat="1" ht="15" customHeight="1">
      <c r="A227" s="30">
        <v>918</v>
      </c>
      <c r="B227" s="61" t="s">
        <v>1307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752</v>
      </c>
      <c r="H227" s="31" t="s">
        <v>499</v>
      </c>
      <c r="I227" s="31" t="s">
        <v>506</v>
      </c>
      <c r="J227" s="32" t="s">
        <v>1308</v>
      </c>
      <c r="K227" s="32" t="s">
        <v>1321</v>
      </c>
      <c r="L227" s="32" t="s">
        <v>1322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6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5564</v>
      </c>
      <c r="AB227" s="72" t="s">
        <v>4850</v>
      </c>
      <c r="AC227" s="102"/>
      <c r="AD227" s="32"/>
      <c r="AE227" s="37" t="s">
        <v>4850</v>
      </c>
    </row>
    <row r="228" spans="1:31" s="37" customFormat="1">
      <c r="A228" s="30">
        <v>919</v>
      </c>
      <c r="B228" s="61" t="s">
        <v>1309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752</v>
      </c>
      <c r="H228" s="31" t="s">
        <v>499</v>
      </c>
      <c r="I228" s="31" t="s">
        <v>501</v>
      </c>
      <c r="J228" s="32" t="s">
        <v>1310</v>
      </c>
      <c r="K228" s="32" t="s">
        <v>1323</v>
      </c>
      <c r="L228" s="32" t="s">
        <v>1324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6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4527</v>
      </c>
      <c r="AB228" s="72" t="s">
        <v>4850</v>
      </c>
      <c r="AC228" s="36"/>
      <c r="AD228" s="32"/>
      <c r="AE228" s="37" t="s">
        <v>4850</v>
      </c>
    </row>
    <row r="229" spans="1:31" s="37" customFormat="1">
      <c r="A229" s="30">
        <v>920</v>
      </c>
      <c r="B229" s="61" t="s">
        <v>1311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764</v>
      </c>
      <c r="H229" s="31" t="s">
        <v>499</v>
      </c>
      <c r="I229" s="31" t="s">
        <v>506</v>
      </c>
      <c r="J229" s="32" t="s">
        <v>1312</v>
      </c>
      <c r="K229" s="32" t="s">
        <v>1325</v>
      </c>
      <c r="L229" s="32" t="s">
        <v>1326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6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1533</v>
      </c>
      <c r="AB229" s="72" t="s">
        <v>4850</v>
      </c>
      <c r="AC229" s="72"/>
      <c r="AD229" s="32"/>
      <c r="AE229" s="37" t="s">
        <v>4850</v>
      </c>
    </row>
    <row r="230" spans="1:31" s="37" customFormat="1">
      <c r="A230" s="30">
        <v>921</v>
      </c>
      <c r="B230" s="61" t="s">
        <v>1313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682</v>
      </c>
      <c r="H230" s="31" t="s">
        <v>499</v>
      </c>
      <c r="I230" s="31" t="s">
        <v>501</v>
      </c>
      <c r="J230" s="32" t="s">
        <v>1314</v>
      </c>
      <c r="K230" s="32" t="s">
        <v>1327</v>
      </c>
      <c r="L230" s="32" t="s">
        <v>1328</v>
      </c>
      <c r="M230" s="63" t="str">
        <f>VLOOKUP(B230,SAOM!B$2:H1230,7,0)</f>
        <v>-</v>
      </c>
      <c r="N230" s="64">
        <v>4033</v>
      </c>
      <c r="O230" s="34">
        <f>VLOOKUP(B230,SAOM!B$2:I1230,8,0)</f>
        <v>41121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6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4528</v>
      </c>
      <c r="AB230" s="72" t="s">
        <v>4850</v>
      </c>
      <c r="AC230" s="36"/>
      <c r="AD230" s="32"/>
      <c r="AE230" s="37" t="s">
        <v>4850</v>
      </c>
    </row>
    <row r="231" spans="1:31" s="37" customFormat="1">
      <c r="A231" s="30">
        <v>922</v>
      </c>
      <c r="B231" s="61" t="s">
        <v>1315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752</v>
      </c>
      <c r="H231" s="31" t="s">
        <v>499</v>
      </c>
      <c r="I231" s="31" t="s">
        <v>501</v>
      </c>
      <c r="J231" s="32" t="s">
        <v>1316</v>
      </c>
      <c r="K231" s="32" t="s">
        <v>1329</v>
      </c>
      <c r="L231" s="32" t="s">
        <v>1330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6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4555</v>
      </c>
      <c r="AB231" s="72" t="s">
        <v>4850</v>
      </c>
      <c r="AC231" s="36"/>
      <c r="AD231" s="54"/>
      <c r="AE231" s="37" t="s">
        <v>4850</v>
      </c>
    </row>
    <row r="232" spans="1:31" s="37" customFormat="1">
      <c r="A232" s="30">
        <v>879</v>
      </c>
      <c r="B232" s="61" t="s">
        <v>1375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752</v>
      </c>
      <c r="H232" s="31" t="s">
        <v>499</v>
      </c>
      <c r="I232" s="31" t="s">
        <v>501</v>
      </c>
      <c r="J232" s="32" t="s">
        <v>1376</v>
      </c>
      <c r="K232" s="32" t="s">
        <v>1377</v>
      </c>
      <c r="L232" s="32" t="s">
        <v>1378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6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4531</v>
      </c>
      <c r="AB232" s="72" t="s">
        <v>4850</v>
      </c>
      <c r="AC232" s="36"/>
      <c r="AD232" s="32"/>
      <c r="AE232" s="37" t="s">
        <v>4850</v>
      </c>
    </row>
    <row r="233" spans="1:31" s="37" customFormat="1">
      <c r="A233" s="30">
        <v>924</v>
      </c>
      <c r="B233" s="70" t="s">
        <v>1408</v>
      </c>
      <c r="C233" s="34">
        <v>40967</v>
      </c>
      <c r="D233" s="34">
        <v>41012</v>
      </c>
      <c r="E233" s="34">
        <f t="shared" si="3"/>
        <v>41027</v>
      </c>
      <c r="F233" s="34" t="s">
        <v>501</v>
      </c>
      <c r="G233" s="31" t="s">
        <v>517</v>
      </c>
      <c r="H233" s="31" t="s">
        <v>499</v>
      </c>
      <c r="I233" s="31" t="s">
        <v>501</v>
      </c>
      <c r="J233" s="32" t="s">
        <v>1405</v>
      </c>
      <c r="K233" s="32" t="s">
        <v>1406</v>
      </c>
      <c r="L233" s="32" t="s">
        <v>1407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6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1738</v>
      </c>
      <c r="Y233" s="36">
        <v>40982</v>
      </c>
      <c r="Z233" s="53"/>
      <c r="AA233" s="72"/>
      <c r="AB233" s="72" t="s">
        <v>4850</v>
      </c>
      <c r="AC233" s="72"/>
      <c r="AD233" s="54"/>
      <c r="AE233" s="37" t="s">
        <v>4850</v>
      </c>
    </row>
    <row r="234" spans="1:31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ref="E234:E297" si="4">D234+15</f>
        <v>41079</v>
      </c>
      <c r="F234" s="34" t="s">
        <v>501</v>
      </c>
      <c r="G234" s="31" t="s">
        <v>517</v>
      </c>
      <c r="H234" s="31" t="s">
        <v>499</v>
      </c>
      <c r="I234" s="31" t="s">
        <v>501</v>
      </c>
      <c r="J234" s="32" t="s">
        <v>2925</v>
      </c>
      <c r="K234" s="32" t="s">
        <v>3025</v>
      </c>
      <c r="L234" s="32" t="s">
        <v>3026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6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3272</v>
      </c>
      <c r="Y234" s="36">
        <v>41038</v>
      </c>
      <c r="Z234" s="53"/>
      <c r="AA234" s="72"/>
      <c r="AB234" s="72" t="s">
        <v>4850</v>
      </c>
      <c r="AC234" s="72"/>
      <c r="AD234" s="32"/>
      <c r="AE234" s="37" t="s">
        <v>4850</v>
      </c>
    </row>
    <row r="235" spans="1:31" s="37" customFormat="1">
      <c r="A235" s="30">
        <v>930</v>
      </c>
      <c r="B235" s="70" t="s">
        <v>1535</v>
      </c>
      <c r="C235" s="34">
        <v>40977</v>
      </c>
      <c r="D235" s="34">
        <v>41022</v>
      </c>
      <c r="E235" s="34">
        <f t="shared" si="4"/>
        <v>41037</v>
      </c>
      <c r="F235" s="34" t="s">
        <v>501</v>
      </c>
      <c r="G235" s="31" t="s">
        <v>517</v>
      </c>
      <c r="H235" s="31" t="s">
        <v>499</v>
      </c>
      <c r="I235" s="31" t="s">
        <v>501</v>
      </c>
      <c r="J235" s="32" t="s">
        <v>1536</v>
      </c>
      <c r="K235" s="32" t="s">
        <v>1537</v>
      </c>
      <c r="L235" s="32" t="s">
        <v>1538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6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2314</v>
      </c>
      <c r="Y235" s="36">
        <v>40987</v>
      </c>
      <c r="Z235" s="53"/>
      <c r="AA235" s="72"/>
      <c r="AB235" s="72" t="s">
        <v>4850</v>
      </c>
      <c r="AC235" s="72"/>
      <c r="AD235" s="54"/>
      <c r="AE235" s="37" t="s">
        <v>4850</v>
      </c>
    </row>
    <row r="236" spans="1:31" s="37" customFormat="1">
      <c r="A236" s="30">
        <v>850</v>
      </c>
      <c r="B236" s="61" t="s">
        <v>2276</v>
      </c>
      <c r="C236" s="34">
        <v>40984</v>
      </c>
      <c r="D236" s="34">
        <v>41029</v>
      </c>
      <c r="E236" s="34">
        <f t="shared" si="4"/>
        <v>41044</v>
      </c>
      <c r="F236" s="34" t="s">
        <v>501</v>
      </c>
      <c r="G236" s="31" t="s">
        <v>517</v>
      </c>
      <c r="H236" s="31" t="s">
        <v>499</v>
      </c>
      <c r="I236" s="31" t="s">
        <v>501</v>
      </c>
      <c r="J236" s="32" t="s">
        <v>1114</v>
      </c>
      <c r="K236" s="32" t="s">
        <v>1164</v>
      </c>
      <c r="L236" s="32" t="s">
        <v>1165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6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1635</v>
      </c>
      <c r="Y236" s="36">
        <v>40996</v>
      </c>
      <c r="Z236" s="53"/>
      <c r="AA236" s="72"/>
      <c r="AB236" s="72" t="s">
        <v>4850</v>
      </c>
      <c r="AC236" s="72"/>
      <c r="AD236" s="54"/>
      <c r="AE236" s="37" t="s">
        <v>4850</v>
      </c>
    </row>
    <row r="237" spans="1:31" s="37" customFormat="1">
      <c r="A237" s="30">
        <v>854</v>
      </c>
      <c r="B237" s="61" t="s">
        <v>2277</v>
      </c>
      <c r="C237" s="34">
        <v>40984</v>
      </c>
      <c r="D237" s="34">
        <v>41029</v>
      </c>
      <c r="E237" s="34">
        <f t="shared" si="4"/>
        <v>41044</v>
      </c>
      <c r="F237" s="34" t="s">
        <v>501</v>
      </c>
      <c r="G237" s="31" t="s">
        <v>517</v>
      </c>
      <c r="H237" s="31" t="s">
        <v>499</v>
      </c>
      <c r="I237" s="31" t="s">
        <v>501</v>
      </c>
      <c r="J237" s="32" t="s">
        <v>1123</v>
      </c>
      <c r="K237" s="32" t="s">
        <v>1168</v>
      </c>
      <c r="L237" s="32" t="s">
        <v>1169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6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2241</v>
      </c>
      <c r="Y237" s="36">
        <v>40996</v>
      </c>
      <c r="Z237" s="53"/>
      <c r="AA237" s="72"/>
      <c r="AB237" s="72" t="s">
        <v>4850</v>
      </c>
      <c r="AC237" s="72"/>
      <c r="AD237" s="54"/>
      <c r="AE237" s="37" t="s">
        <v>4850</v>
      </c>
    </row>
    <row r="238" spans="1:31" s="37" customFormat="1">
      <c r="A238" s="30">
        <v>913</v>
      </c>
      <c r="B238" s="61" t="s">
        <v>2278</v>
      </c>
      <c r="C238" s="34">
        <v>40984</v>
      </c>
      <c r="D238" s="34">
        <v>41029</v>
      </c>
      <c r="E238" s="34">
        <f t="shared" si="4"/>
        <v>41044</v>
      </c>
      <c r="F238" s="34" t="s">
        <v>501</v>
      </c>
      <c r="G238" s="31" t="s">
        <v>517</v>
      </c>
      <c r="H238" s="31" t="s">
        <v>499</v>
      </c>
      <c r="I238" s="31" t="s">
        <v>501</v>
      </c>
      <c r="J238" s="32" t="s">
        <v>1210</v>
      </c>
      <c r="K238" s="32" t="s">
        <v>1279</v>
      </c>
      <c r="L238" s="32" t="s">
        <v>1280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6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2314</v>
      </c>
      <c r="Y238" s="36">
        <v>40991</v>
      </c>
      <c r="Z238" s="53"/>
      <c r="AA238" s="72"/>
      <c r="AB238" s="72" t="s">
        <v>4850</v>
      </c>
      <c r="AC238" s="72"/>
      <c r="AD238" s="54"/>
      <c r="AE238" s="37" t="s">
        <v>4850</v>
      </c>
    </row>
    <row r="239" spans="1:31" s="37" customFormat="1">
      <c r="A239" s="30" t="s">
        <v>2281</v>
      </c>
      <c r="B239" s="61" t="s">
        <v>2282</v>
      </c>
      <c r="C239" s="34">
        <v>40984</v>
      </c>
      <c r="D239" s="34">
        <v>41029</v>
      </c>
      <c r="E239" s="34">
        <f t="shared" si="4"/>
        <v>41044</v>
      </c>
      <c r="F239" s="34" t="s">
        <v>501</v>
      </c>
      <c r="G239" s="31" t="s">
        <v>517</v>
      </c>
      <c r="H239" s="31" t="s">
        <v>499</v>
      </c>
      <c r="I239" s="31" t="s">
        <v>501</v>
      </c>
      <c r="J239" s="32" t="s">
        <v>1007</v>
      </c>
      <c r="K239" s="32" t="s">
        <v>1026</v>
      </c>
      <c r="L239" s="32" t="s">
        <v>1027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6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1635</v>
      </c>
      <c r="Y239" s="36">
        <v>40996</v>
      </c>
      <c r="Z239" s="53"/>
      <c r="AA239" s="72"/>
      <c r="AB239" s="72" t="s">
        <v>4850</v>
      </c>
      <c r="AC239" s="72"/>
      <c r="AD239" s="54"/>
      <c r="AE239" s="37" t="s">
        <v>4850</v>
      </c>
    </row>
    <row r="240" spans="1:31" s="37" customFormat="1" ht="15.75" customHeight="1">
      <c r="A240" s="30" t="s">
        <v>2279</v>
      </c>
      <c r="B240" s="61" t="s">
        <v>2280</v>
      </c>
      <c r="C240" s="34">
        <v>40984</v>
      </c>
      <c r="D240" s="34">
        <v>41029</v>
      </c>
      <c r="E240" s="34">
        <f t="shared" si="4"/>
        <v>41044</v>
      </c>
      <c r="F240" s="34" t="s">
        <v>501</v>
      </c>
      <c r="G240" s="31" t="s">
        <v>517</v>
      </c>
      <c r="H240" s="31" t="s">
        <v>499</v>
      </c>
      <c r="I240" s="31" t="s">
        <v>501</v>
      </c>
      <c r="J240" s="32" t="s">
        <v>1143</v>
      </c>
      <c r="K240" s="32" t="s">
        <v>1176</v>
      </c>
      <c r="L240" s="32" t="s">
        <v>1177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6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1575</v>
      </c>
      <c r="Y240" s="36">
        <v>40996</v>
      </c>
      <c r="Z240" s="53"/>
      <c r="AA240" s="72"/>
      <c r="AB240" s="72" t="s">
        <v>4850</v>
      </c>
      <c r="AC240" s="72"/>
      <c r="AD240" s="32"/>
      <c r="AE240" s="37" t="s">
        <v>4850</v>
      </c>
    </row>
    <row r="241" spans="1:31" s="37" customFormat="1">
      <c r="A241" s="30">
        <v>896</v>
      </c>
      <c r="B241" s="61" t="s">
        <v>2301</v>
      </c>
      <c r="C241" s="34">
        <v>40984</v>
      </c>
      <c r="D241" s="34">
        <v>41029</v>
      </c>
      <c r="E241" s="34">
        <f t="shared" si="4"/>
        <v>41044</v>
      </c>
      <c r="F241" s="34" t="s">
        <v>501</v>
      </c>
      <c r="G241" s="31" t="s">
        <v>517</v>
      </c>
      <c r="H241" s="31" t="s">
        <v>499</v>
      </c>
      <c r="I241" s="31" t="s">
        <v>501</v>
      </c>
      <c r="J241" s="32" t="s">
        <v>1187</v>
      </c>
      <c r="K241" s="32" t="s">
        <v>1231</v>
      </c>
      <c r="L241" s="32" t="s">
        <v>1232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6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1967</v>
      </c>
      <c r="Y241" s="36">
        <v>40994</v>
      </c>
      <c r="Z241" s="53"/>
      <c r="AA241" s="72"/>
      <c r="AB241" s="72" t="s">
        <v>4850</v>
      </c>
      <c r="AC241" s="72"/>
      <c r="AD241" s="32"/>
      <c r="AE241" s="37" t="s">
        <v>4850</v>
      </c>
    </row>
    <row r="242" spans="1:31" s="37" customFormat="1" ht="18" customHeight="1">
      <c r="A242" s="30" t="s">
        <v>2309</v>
      </c>
      <c r="B242" s="61" t="s">
        <v>2310</v>
      </c>
      <c r="C242" s="34">
        <v>40987</v>
      </c>
      <c r="D242" s="34">
        <v>41002</v>
      </c>
      <c r="E242" s="34">
        <f t="shared" si="4"/>
        <v>41017</v>
      </c>
      <c r="F242" s="34">
        <v>41023</v>
      </c>
      <c r="G242" s="31" t="s">
        <v>1518</v>
      </c>
      <c r="H242" s="31" t="s">
        <v>501</v>
      </c>
      <c r="I242" s="31" t="s">
        <v>501</v>
      </c>
      <c r="J242" s="32" t="s">
        <v>1188</v>
      </c>
      <c r="K242" s="32" t="s">
        <v>1233</v>
      </c>
      <c r="L242" s="32" t="s">
        <v>1234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6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6116</v>
      </c>
      <c r="AB242" s="72" t="s">
        <v>4850</v>
      </c>
      <c r="AC242" s="72"/>
      <c r="AD242" s="54"/>
      <c r="AE242" s="37" t="s">
        <v>4850</v>
      </c>
    </row>
    <row r="243" spans="1:31" s="37" customFormat="1">
      <c r="A243" s="30">
        <v>948</v>
      </c>
      <c r="B243" s="61" t="s">
        <v>2344</v>
      </c>
      <c r="C243" s="34">
        <v>40989</v>
      </c>
      <c r="D243" s="34">
        <v>41089</v>
      </c>
      <c r="E243" s="34">
        <f t="shared" si="4"/>
        <v>41104</v>
      </c>
      <c r="F243" s="34">
        <v>41023</v>
      </c>
      <c r="G243" s="31" t="s">
        <v>517</v>
      </c>
      <c r="H243" s="31" t="s">
        <v>499</v>
      </c>
      <c r="I243" s="31" t="s">
        <v>501</v>
      </c>
      <c r="J243" s="32" t="s">
        <v>2358</v>
      </c>
      <c r="K243" s="32" t="s">
        <v>2408</v>
      </c>
      <c r="L243" s="32" t="s">
        <v>2409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6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5780</v>
      </c>
      <c r="Y243" s="36">
        <v>41106</v>
      </c>
      <c r="Z243" s="53"/>
      <c r="AA243" s="72" t="s">
        <v>4481</v>
      </c>
      <c r="AB243" s="72" t="s">
        <v>4850</v>
      </c>
      <c r="AC243" s="72"/>
      <c r="AD243" s="32"/>
      <c r="AE243" s="37" t="s">
        <v>4850</v>
      </c>
    </row>
    <row r="244" spans="1:31" s="37" customFormat="1" ht="15.75" customHeight="1">
      <c r="A244" s="30">
        <v>938</v>
      </c>
      <c r="B244" s="61" t="s">
        <v>2345</v>
      </c>
      <c r="C244" s="34">
        <v>40989</v>
      </c>
      <c r="D244" s="34">
        <v>41034</v>
      </c>
      <c r="E244" s="34">
        <f t="shared" si="4"/>
        <v>41049</v>
      </c>
      <c r="F244" s="34" t="s">
        <v>501</v>
      </c>
      <c r="G244" s="31" t="s">
        <v>517</v>
      </c>
      <c r="H244" s="31" t="s">
        <v>499</v>
      </c>
      <c r="I244" s="31" t="s">
        <v>501</v>
      </c>
      <c r="J244" s="32" t="s">
        <v>2359</v>
      </c>
      <c r="K244" s="32" t="s">
        <v>2410</v>
      </c>
      <c r="L244" s="32" t="s">
        <v>2411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6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1967</v>
      </c>
      <c r="Y244" s="36">
        <v>40996</v>
      </c>
      <c r="Z244" s="53"/>
      <c r="AA244" s="72"/>
      <c r="AB244" s="72" t="s">
        <v>4850</v>
      </c>
      <c r="AC244" s="72"/>
      <c r="AD244" s="54"/>
      <c r="AE244" s="37" t="s">
        <v>4850</v>
      </c>
    </row>
    <row r="245" spans="1:31" s="37" customFormat="1">
      <c r="A245" s="30">
        <v>939</v>
      </c>
      <c r="B245" s="61" t="s">
        <v>2346</v>
      </c>
      <c r="C245" s="34">
        <v>40989</v>
      </c>
      <c r="D245" s="34">
        <v>41096</v>
      </c>
      <c r="E245" s="34">
        <f t="shared" si="4"/>
        <v>41111</v>
      </c>
      <c r="F245" s="34">
        <v>41002</v>
      </c>
      <c r="G245" s="31" t="s">
        <v>682</v>
      </c>
      <c r="H245" s="31" t="s">
        <v>499</v>
      </c>
      <c r="I245" s="31" t="s">
        <v>501</v>
      </c>
      <c r="J245" s="32" t="s">
        <v>2360</v>
      </c>
      <c r="K245" s="32" t="s">
        <v>2412</v>
      </c>
      <c r="L245" s="32" t="s">
        <v>2413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41122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6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2659</v>
      </c>
      <c r="AB245" s="72" t="s">
        <v>4850</v>
      </c>
      <c r="AC245" s="72"/>
      <c r="AD245" s="54"/>
      <c r="AE245" s="37" t="s">
        <v>4850</v>
      </c>
    </row>
    <row r="246" spans="1:31" s="37" customFormat="1">
      <c r="A246" s="30">
        <v>940</v>
      </c>
      <c r="B246" s="61" t="s">
        <v>2347</v>
      </c>
      <c r="C246" s="34">
        <v>40989</v>
      </c>
      <c r="D246" s="34">
        <v>41034</v>
      </c>
      <c r="E246" s="34">
        <f t="shared" si="4"/>
        <v>41049</v>
      </c>
      <c r="F246" s="34" t="s">
        <v>501</v>
      </c>
      <c r="G246" s="31" t="s">
        <v>517</v>
      </c>
      <c r="H246" s="31" t="s">
        <v>499</v>
      </c>
      <c r="I246" s="31" t="s">
        <v>501</v>
      </c>
      <c r="J246" s="103" t="s">
        <v>2443</v>
      </c>
      <c r="K246" s="32" t="s">
        <v>2414</v>
      </c>
      <c r="L246" s="32" t="s">
        <v>2415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6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2314</v>
      </c>
      <c r="Y246" s="36">
        <v>40996</v>
      </c>
      <c r="Z246" s="53"/>
      <c r="AA246" s="72"/>
      <c r="AB246" s="72" t="s">
        <v>4850</v>
      </c>
      <c r="AC246" s="72"/>
      <c r="AD246" s="32"/>
      <c r="AE246" s="37" t="s">
        <v>4850</v>
      </c>
    </row>
    <row r="247" spans="1:31" s="37" customFormat="1">
      <c r="A247" s="30">
        <v>942</v>
      </c>
      <c r="B247" s="61" t="s">
        <v>2348</v>
      </c>
      <c r="C247" s="34">
        <v>40989</v>
      </c>
      <c r="D247" s="34">
        <v>41034</v>
      </c>
      <c r="E247" s="34">
        <f t="shared" si="4"/>
        <v>41049</v>
      </c>
      <c r="F247" s="34" t="s">
        <v>501</v>
      </c>
      <c r="G247" s="31" t="s">
        <v>517</v>
      </c>
      <c r="H247" s="31" t="s">
        <v>499</v>
      </c>
      <c r="I247" s="31" t="s">
        <v>501</v>
      </c>
      <c r="J247" s="32" t="s">
        <v>2361</v>
      </c>
      <c r="K247" s="32" t="s">
        <v>2416</v>
      </c>
      <c r="L247" s="32" t="s">
        <v>2417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6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2314</v>
      </c>
      <c r="Y247" s="36">
        <v>40998</v>
      </c>
      <c r="Z247" s="53"/>
      <c r="AA247" s="72"/>
      <c r="AB247" s="72" t="s">
        <v>4850</v>
      </c>
      <c r="AC247" s="72"/>
      <c r="AD247" s="32"/>
      <c r="AE247" s="37" t="s">
        <v>4850</v>
      </c>
    </row>
    <row r="248" spans="1:31" s="37" customFormat="1">
      <c r="A248" s="30">
        <v>943</v>
      </c>
      <c r="B248" s="61" t="s">
        <v>2349</v>
      </c>
      <c r="C248" s="34">
        <v>40989</v>
      </c>
      <c r="D248" s="34">
        <v>41089</v>
      </c>
      <c r="E248" s="34">
        <f t="shared" si="4"/>
        <v>41104</v>
      </c>
      <c r="F248" s="34">
        <v>41023</v>
      </c>
      <c r="G248" s="31" t="s">
        <v>682</v>
      </c>
      <c r="H248" s="31" t="s">
        <v>499</v>
      </c>
      <c r="I248" s="31" t="s">
        <v>501</v>
      </c>
      <c r="J248" s="32" t="s">
        <v>2362</v>
      </c>
      <c r="K248" s="32" t="s">
        <v>2418</v>
      </c>
      <c r="L248" s="32" t="s">
        <v>2419</v>
      </c>
      <c r="M248" s="63" t="str">
        <f>VLOOKUP(B248,SAOM!B$2:H1248,7,0)</f>
        <v>-</v>
      </c>
      <c r="N248" s="64">
        <v>4033</v>
      </c>
      <c r="O248" s="34">
        <f>VLOOKUP(B248,SAOM!B$2:I1248,8,0)</f>
        <v>41148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6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4493</v>
      </c>
      <c r="AB248" s="72" t="s">
        <v>4850</v>
      </c>
      <c r="AC248" s="72"/>
      <c r="AD248" s="32"/>
      <c r="AE248" s="37" t="s">
        <v>4850</v>
      </c>
    </row>
    <row r="249" spans="1:31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4"/>
        <v>41079</v>
      </c>
      <c r="F249" s="34" t="s">
        <v>501</v>
      </c>
      <c r="G249" s="31" t="s">
        <v>517</v>
      </c>
      <c r="H249" s="31" t="s">
        <v>499</v>
      </c>
      <c r="I249" s="31" t="s">
        <v>501</v>
      </c>
      <c r="J249" s="32" t="s">
        <v>2925</v>
      </c>
      <c r="K249" s="32" t="s">
        <v>3025</v>
      </c>
      <c r="L249" s="32" t="s">
        <v>3026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6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2241</v>
      </c>
      <c r="Y249" s="36">
        <v>41040</v>
      </c>
      <c r="Z249" s="53"/>
      <c r="AA249" s="72" t="s">
        <v>3205</v>
      </c>
      <c r="AB249" s="72" t="s">
        <v>4850</v>
      </c>
      <c r="AC249" s="72"/>
      <c r="AD249" s="32"/>
      <c r="AE249" s="37" t="s">
        <v>4850</v>
      </c>
    </row>
    <row r="250" spans="1:31" s="37" customFormat="1">
      <c r="A250" s="30">
        <v>945</v>
      </c>
      <c r="B250" s="61" t="s">
        <v>2351</v>
      </c>
      <c r="C250" s="34">
        <v>40989</v>
      </c>
      <c r="D250" s="34">
        <v>41034</v>
      </c>
      <c r="E250" s="34">
        <f t="shared" si="4"/>
        <v>41049</v>
      </c>
      <c r="F250" s="34">
        <v>41023</v>
      </c>
      <c r="G250" s="31" t="s">
        <v>764</v>
      </c>
      <c r="H250" s="31" t="s">
        <v>499</v>
      </c>
      <c r="I250" s="31" t="s">
        <v>506</v>
      </c>
      <c r="J250" s="32" t="s">
        <v>2364</v>
      </c>
      <c r="K250" s="32" t="s">
        <v>2422</v>
      </c>
      <c r="L250" s="32" t="s">
        <v>2423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6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3058</v>
      </c>
      <c r="AB250" s="72" t="s">
        <v>4850</v>
      </c>
      <c r="AC250" s="72"/>
      <c r="AD250" s="32"/>
      <c r="AE250" s="37" t="s">
        <v>4850</v>
      </c>
    </row>
    <row r="251" spans="1:31" s="37" customFormat="1">
      <c r="A251" s="30">
        <v>946</v>
      </c>
      <c r="B251" s="61" t="s">
        <v>2352</v>
      </c>
      <c r="C251" s="34">
        <v>40989</v>
      </c>
      <c r="D251" s="34">
        <v>41034</v>
      </c>
      <c r="E251" s="34">
        <f t="shared" si="4"/>
        <v>41049</v>
      </c>
      <c r="F251" s="34">
        <v>41023</v>
      </c>
      <c r="G251" s="31" t="s">
        <v>764</v>
      </c>
      <c r="H251" s="31" t="s">
        <v>499</v>
      </c>
      <c r="I251" s="31" t="s">
        <v>506</v>
      </c>
      <c r="J251" s="32" t="s">
        <v>2365</v>
      </c>
      <c r="K251" s="32" t="s">
        <v>2424</v>
      </c>
      <c r="L251" s="32" t="s">
        <v>2425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6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3057</v>
      </c>
      <c r="AB251" s="72" t="s">
        <v>4850</v>
      </c>
      <c r="AC251" s="72"/>
      <c r="AD251" s="32"/>
      <c r="AE251" s="37" t="s">
        <v>4850</v>
      </c>
    </row>
    <row r="252" spans="1:31" s="37" customFormat="1">
      <c r="A252" s="30">
        <v>947</v>
      </c>
      <c r="B252" s="61" t="s">
        <v>2353</v>
      </c>
      <c r="C252" s="34">
        <v>40989</v>
      </c>
      <c r="D252" s="34">
        <v>41034</v>
      </c>
      <c r="E252" s="34">
        <f t="shared" si="4"/>
        <v>41049</v>
      </c>
      <c r="F252" s="34" t="s">
        <v>501</v>
      </c>
      <c r="G252" s="31" t="s">
        <v>517</v>
      </c>
      <c r="H252" s="31" t="s">
        <v>499</v>
      </c>
      <c r="I252" s="31" t="s">
        <v>501</v>
      </c>
      <c r="J252" s="32" t="s">
        <v>2366</v>
      </c>
      <c r="K252" s="32" t="s">
        <v>2426</v>
      </c>
      <c r="L252" s="32" t="s">
        <v>2427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6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2241</v>
      </c>
      <c r="Y252" s="36">
        <v>41010</v>
      </c>
      <c r="Z252" s="53"/>
      <c r="AA252" s="72"/>
      <c r="AB252" s="72" t="s">
        <v>4850</v>
      </c>
      <c r="AC252" s="72"/>
      <c r="AD252" s="32"/>
      <c r="AE252" s="37" t="s">
        <v>4850</v>
      </c>
    </row>
    <row r="253" spans="1:31" s="37" customFormat="1">
      <c r="A253" s="30">
        <v>937</v>
      </c>
      <c r="B253" s="61" t="s">
        <v>2354</v>
      </c>
      <c r="C253" s="34">
        <v>40989</v>
      </c>
      <c r="D253" s="34">
        <v>41034</v>
      </c>
      <c r="E253" s="34">
        <f t="shared" si="4"/>
        <v>41049</v>
      </c>
      <c r="F253" s="34" t="s">
        <v>501</v>
      </c>
      <c r="G253" s="31" t="s">
        <v>517</v>
      </c>
      <c r="H253" s="31" t="s">
        <v>499</v>
      </c>
      <c r="I253" s="31" t="s">
        <v>501</v>
      </c>
      <c r="J253" s="32" t="s">
        <v>2428</v>
      </c>
      <c r="K253" s="32" t="s">
        <v>2429</v>
      </c>
      <c r="L253" s="32" t="s">
        <v>2430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6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1967</v>
      </c>
      <c r="Y253" s="36">
        <v>41002</v>
      </c>
      <c r="Z253" s="53"/>
      <c r="AA253" s="72"/>
      <c r="AB253" s="72" t="s">
        <v>4850</v>
      </c>
      <c r="AC253" s="72"/>
      <c r="AD253" s="32"/>
      <c r="AE253" s="37" t="s">
        <v>4850</v>
      </c>
    </row>
    <row r="254" spans="1:31" s="37" customFormat="1">
      <c r="A254" s="30">
        <v>936</v>
      </c>
      <c r="B254" s="61" t="s">
        <v>2355</v>
      </c>
      <c r="C254" s="34">
        <v>40989</v>
      </c>
      <c r="D254" s="34">
        <v>41089</v>
      </c>
      <c r="E254" s="34">
        <f t="shared" si="4"/>
        <v>41104</v>
      </c>
      <c r="F254" s="34">
        <v>41095</v>
      </c>
      <c r="G254" s="31" t="s">
        <v>6467</v>
      </c>
      <c r="H254" s="31" t="s">
        <v>499</v>
      </c>
      <c r="I254" s="31" t="s">
        <v>501</v>
      </c>
      <c r="J254" s="32" t="s">
        <v>2367</v>
      </c>
      <c r="K254" s="32" t="s">
        <v>2431</v>
      </c>
      <c r="L254" s="32" t="s">
        <v>2432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6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5523</v>
      </c>
      <c r="AB254" s="72" t="s">
        <v>4850</v>
      </c>
      <c r="AC254" s="72"/>
      <c r="AD254" s="32"/>
      <c r="AE254" s="37" t="s">
        <v>4850</v>
      </c>
    </row>
    <row r="255" spans="1:31" s="37" customFormat="1">
      <c r="A255" s="30">
        <v>935</v>
      </c>
      <c r="B255" s="61" t="s">
        <v>2356</v>
      </c>
      <c r="C255" s="34">
        <v>40989</v>
      </c>
      <c r="D255" s="34">
        <v>41034</v>
      </c>
      <c r="E255" s="34">
        <f t="shared" si="4"/>
        <v>41049</v>
      </c>
      <c r="F255" s="34" t="s">
        <v>501</v>
      </c>
      <c r="G255" s="31" t="s">
        <v>517</v>
      </c>
      <c r="H255" s="31" t="s">
        <v>499</v>
      </c>
      <c r="I255" s="31" t="s">
        <v>501</v>
      </c>
      <c r="J255" s="32" t="s">
        <v>2368</v>
      </c>
      <c r="K255" s="32" t="s">
        <v>2433</v>
      </c>
      <c r="L255" s="32" t="s">
        <v>2434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6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1967</v>
      </c>
      <c r="Y255" s="36">
        <v>41002</v>
      </c>
      <c r="Z255" s="53"/>
      <c r="AA255" s="72"/>
      <c r="AB255" s="72" t="s">
        <v>4850</v>
      </c>
      <c r="AC255" s="72"/>
      <c r="AD255" s="32"/>
      <c r="AE255" s="37" t="s">
        <v>4850</v>
      </c>
    </row>
    <row r="256" spans="1:31" s="37" customFormat="1">
      <c r="A256" s="30">
        <v>934</v>
      </c>
      <c r="B256" s="61" t="s">
        <v>2357</v>
      </c>
      <c r="C256" s="34">
        <v>40989</v>
      </c>
      <c r="D256" s="34">
        <v>41034</v>
      </c>
      <c r="E256" s="34">
        <f t="shared" si="4"/>
        <v>41049</v>
      </c>
      <c r="F256" s="34" t="s">
        <v>501</v>
      </c>
      <c r="G256" s="31" t="s">
        <v>517</v>
      </c>
      <c r="H256" s="31" t="s">
        <v>499</v>
      </c>
      <c r="I256" s="31" t="s">
        <v>501</v>
      </c>
      <c r="J256" s="32" t="s">
        <v>2435</v>
      </c>
      <c r="K256" s="32" t="s">
        <v>2436</v>
      </c>
      <c r="L256" s="32" t="s">
        <v>2437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6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2241</v>
      </c>
      <c r="Y256" s="36">
        <v>41016</v>
      </c>
      <c r="Z256" s="53"/>
      <c r="AA256" s="72"/>
      <c r="AB256" s="72" t="s">
        <v>4850</v>
      </c>
      <c r="AC256" s="72"/>
      <c r="AD256" s="32"/>
      <c r="AE256" s="37" t="s">
        <v>4850</v>
      </c>
    </row>
    <row r="257" spans="1:31" s="125" customFormat="1">
      <c r="A257" s="117">
        <v>3509</v>
      </c>
      <c r="B257" s="118">
        <v>3509</v>
      </c>
      <c r="C257" s="119">
        <v>41044</v>
      </c>
      <c r="D257" s="119">
        <v>41117</v>
      </c>
      <c r="E257" s="119">
        <f t="shared" si="4"/>
        <v>41132</v>
      </c>
      <c r="F257" s="119">
        <v>41050</v>
      </c>
      <c r="G257" s="120" t="s">
        <v>2466</v>
      </c>
      <c r="H257" s="120" t="s">
        <v>499</v>
      </c>
      <c r="I257" s="120" t="s">
        <v>501</v>
      </c>
      <c r="J257" s="121" t="s">
        <v>2050</v>
      </c>
      <c r="K257" s="121" t="s">
        <v>1071</v>
      </c>
      <c r="L257" s="121" t="s">
        <v>1072</v>
      </c>
      <c r="M257" s="118" t="str">
        <f>VLOOKUP(B257,SAOM!B$2:H1392,7,0)</f>
        <v>SES-LADA-3509</v>
      </c>
      <c r="N257" s="136">
        <v>4033</v>
      </c>
      <c r="O257" s="119">
        <f>VLOOKUP(B257,SAOM!B$2:I1392,8,0)</f>
        <v>41110</v>
      </c>
      <c r="P257" s="119" t="e">
        <f>VLOOKUP(B257,AG_Lider!A$1:F1751,6,0)</f>
        <v>#N/A</v>
      </c>
      <c r="Q257" s="122" t="str">
        <f>VLOOKUP(B257,SAOM!B$2:J1392,9,0)</f>
        <v>Claudia Resende do Nascimento</v>
      </c>
      <c r="R257" s="119" t="str">
        <f>VLOOKUP(B257,SAOM!B$2:K1838,10,0)</f>
        <v>Praça Amaro Lopes, 606</v>
      </c>
      <c r="S257" s="122" t="e">
        <f>VLOOKUP(B257,SAOM!B406:M1134,12,0)</f>
        <v>#N/A</v>
      </c>
      <c r="T257" s="128" t="e">
        <f>VLOOKUP(B257,SAOM!B406:L1134,11,0)</f>
        <v>#N/A</v>
      </c>
      <c r="U257" s="123"/>
      <c r="V257" s="118" t="e">
        <f>VLOOKUP(B257,SAOM!B406:N1134,13,0)</f>
        <v>#N/A</v>
      </c>
      <c r="W257" s="119">
        <v>41109</v>
      </c>
      <c r="X257" s="121" t="s">
        <v>6013</v>
      </c>
      <c r="Y257" s="124"/>
      <c r="Z257" s="98"/>
      <c r="AA257" s="96" t="s">
        <v>6012</v>
      </c>
      <c r="AB257" s="72" t="s">
        <v>4850</v>
      </c>
      <c r="AC257" s="96"/>
      <c r="AD257" s="121" t="s">
        <v>6017</v>
      </c>
      <c r="AE257" s="125" t="s">
        <v>4850</v>
      </c>
    </row>
    <row r="258" spans="1:31" s="37" customFormat="1">
      <c r="A258" s="30">
        <v>951</v>
      </c>
      <c r="B258" s="61" t="s">
        <v>2502</v>
      </c>
      <c r="C258" s="34">
        <v>40997</v>
      </c>
      <c r="D258" s="34">
        <v>41042</v>
      </c>
      <c r="E258" s="34">
        <f t="shared" si="4"/>
        <v>41057</v>
      </c>
      <c r="F258" s="34" t="s">
        <v>501</v>
      </c>
      <c r="G258" s="31" t="s">
        <v>517</v>
      </c>
      <c r="H258" s="31" t="s">
        <v>499</v>
      </c>
      <c r="I258" s="31" t="s">
        <v>501</v>
      </c>
      <c r="J258" s="32" t="s">
        <v>2503</v>
      </c>
      <c r="K258" s="32" t="s">
        <v>2534</v>
      </c>
      <c r="L258" s="32" t="s">
        <v>2535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6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1635</v>
      </c>
      <c r="Y258" s="36">
        <v>41003</v>
      </c>
      <c r="Z258" s="53"/>
      <c r="AA258" s="72"/>
      <c r="AB258" s="72" t="s">
        <v>4850</v>
      </c>
      <c r="AC258" s="72"/>
      <c r="AD258" s="32"/>
      <c r="AE258" s="37" t="s">
        <v>4850</v>
      </c>
    </row>
    <row r="259" spans="1:31" s="37" customFormat="1">
      <c r="A259" s="30">
        <v>949</v>
      </c>
      <c r="B259" s="61" t="s">
        <v>2507</v>
      </c>
      <c r="C259" s="34">
        <v>40997</v>
      </c>
      <c r="D259" s="34">
        <v>41118</v>
      </c>
      <c r="E259" s="34">
        <f t="shared" si="4"/>
        <v>41133</v>
      </c>
      <c r="F259" s="34">
        <v>41002</v>
      </c>
      <c r="G259" s="31" t="s">
        <v>682</v>
      </c>
      <c r="H259" s="31" t="s">
        <v>499</v>
      </c>
      <c r="I259" s="31" t="s">
        <v>501</v>
      </c>
      <c r="J259" s="32" t="s">
        <v>2508</v>
      </c>
      <c r="K259" s="32" t="s">
        <v>2536</v>
      </c>
      <c r="L259" s="32" t="s">
        <v>2537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41146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6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4434</v>
      </c>
      <c r="AB259" s="72" t="s">
        <v>4850</v>
      </c>
      <c r="AC259" s="72"/>
      <c r="AD259" s="32"/>
      <c r="AE259" s="37" t="s">
        <v>4850</v>
      </c>
    </row>
    <row r="260" spans="1:31" s="37" customFormat="1">
      <c r="A260" s="30">
        <v>950</v>
      </c>
      <c r="B260" s="61" t="s">
        <v>2512</v>
      </c>
      <c r="C260" s="34">
        <v>40997</v>
      </c>
      <c r="D260" s="34">
        <v>41118</v>
      </c>
      <c r="E260" s="34">
        <f t="shared" si="4"/>
        <v>41133</v>
      </c>
      <c r="F260" s="34">
        <v>41002</v>
      </c>
      <c r="G260" s="31" t="s">
        <v>682</v>
      </c>
      <c r="H260" s="31" t="s">
        <v>499</v>
      </c>
      <c r="I260" s="31" t="s">
        <v>501</v>
      </c>
      <c r="J260" s="32" t="s">
        <v>2513</v>
      </c>
      <c r="K260" s="32" t="s">
        <v>2538</v>
      </c>
      <c r="L260" s="32" t="s">
        <v>2539</v>
      </c>
      <c r="M260" s="63" t="str">
        <f>VLOOKUP(B260,SAOM!B$2:H1260,7,0)</f>
        <v>-</v>
      </c>
      <c r="N260" s="64">
        <v>4033</v>
      </c>
      <c r="O260" s="34">
        <f>VLOOKUP(B260,SAOM!B$2:I1260,8,0)</f>
        <v>41121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6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2658</v>
      </c>
      <c r="AB260" s="72" t="s">
        <v>4850</v>
      </c>
      <c r="AC260" s="72"/>
      <c r="AD260" s="32"/>
      <c r="AE260" s="37" t="s">
        <v>4850</v>
      </c>
    </row>
    <row r="261" spans="1:31" s="37" customFormat="1">
      <c r="A261" s="30">
        <v>952</v>
      </c>
      <c r="B261" s="61" t="s">
        <v>2516</v>
      </c>
      <c r="C261" s="34">
        <v>40997</v>
      </c>
      <c r="D261" s="34">
        <v>41042</v>
      </c>
      <c r="E261" s="34">
        <f t="shared" si="4"/>
        <v>41057</v>
      </c>
      <c r="F261" s="34" t="s">
        <v>501</v>
      </c>
      <c r="G261" s="31" t="s">
        <v>517</v>
      </c>
      <c r="H261" s="31" t="s">
        <v>499</v>
      </c>
      <c r="I261" s="31" t="s">
        <v>501</v>
      </c>
      <c r="J261" s="32" t="s">
        <v>2517</v>
      </c>
      <c r="K261" s="32" t="s">
        <v>2540</v>
      </c>
      <c r="L261" s="32" t="s">
        <v>2541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6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2446</v>
      </c>
      <c r="Y261" s="36">
        <v>41026</v>
      </c>
      <c r="Z261" s="53"/>
      <c r="AA261" s="72"/>
      <c r="AB261" s="72" t="s">
        <v>4850</v>
      </c>
      <c r="AC261" s="72"/>
      <c r="AD261" s="32"/>
      <c r="AE261" s="37" t="s">
        <v>4850</v>
      </c>
    </row>
    <row r="262" spans="1:31" s="37" customFormat="1">
      <c r="A262" s="30">
        <v>953</v>
      </c>
      <c r="B262" s="61" t="s">
        <v>2521</v>
      </c>
      <c r="C262" s="34">
        <v>40997</v>
      </c>
      <c r="D262" s="34">
        <v>41114</v>
      </c>
      <c r="E262" s="34">
        <f t="shared" si="4"/>
        <v>41129</v>
      </c>
      <c r="F262" s="34">
        <v>41015</v>
      </c>
      <c r="G262" s="31" t="s">
        <v>752</v>
      </c>
      <c r="H262" s="31" t="s">
        <v>499</v>
      </c>
      <c r="I262" s="31" t="s">
        <v>501</v>
      </c>
      <c r="J262" s="32" t="s">
        <v>4787</v>
      </c>
      <c r="K262" s="32" t="s">
        <v>2542</v>
      </c>
      <c r="L262" s="32" t="s">
        <v>2543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6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4786</v>
      </c>
      <c r="AB262" s="72" t="s">
        <v>4850</v>
      </c>
      <c r="AC262" s="72"/>
      <c r="AD262" s="32"/>
      <c r="AE262" s="37" t="s">
        <v>4850</v>
      </c>
    </row>
    <row r="263" spans="1:31" s="37" customFormat="1">
      <c r="A263" s="30">
        <v>954</v>
      </c>
      <c r="B263" s="61" t="s">
        <v>2532</v>
      </c>
      <c r="C263" s="34">
        <v>40997</v>
      </c>
      <c r="D263" s="34">
        <v>41042</v>
      </c>
      <c r="E263" s="34">
        <f t="shared" si="4"/>
        <v>41057</v>
      </c>
      <c r="F263" s="34" t="s">
        <v>501</v>
      </c>
      <c r="G263" s="31" t="s">
        <v>517</v>
      </c>
      <c r="H263" s="31" t="s">
        <v>499</v>
      </c>
      <c r="I263" s="31" t="s">
        <v>501</v>
      </c>
      <c r="J263" s="32" t="s">
        <v>2525</v>
      </c>
      <c r="K263" s="32" t="s">
        <v>2544</v>
      </c>
      <c r="L263" s="32" t="s">
        <v>2545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6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1967</v>
      </c>
      <c r="Y263" s="36">
        <v>41024</v>
      </c>
      <c r="Z263" s="53"/>
      <c r="AA263" s="72"/>
      <c r="AB263" s="72" t="s">
        <v>4850</v>
      </c>
      <c r="AC263" s="72"/>
      <c r="AD263" s="32"/>
      <c r="AE263" s="37" t="s">
        <v>4850</v>
      </c>
    </row>
    <row r="264" spans="1:31" s="37" customFormat="1">
      <c r="A264" s="30">
        <v>956</v>
      </c>
      <c r="B264" s="61" t="s">
        <v>2533</v>
      </c>
      <c r="C264" s="34">
        <v>40997</v>
      </c>
      <c r="D264" s="34">
        <v>41042</v>
      </c>
      <c r="E264" s="34">
        <f t="shared" si="4"/>
        <v>41057</v>
      </c>
      <c r="F264" s="34" t="s">
        <v>501</v>
      </c>
      <c r="G264" s="31" t="s">
        <v>517</v>
      </c>
      <c r="H264" s="31" t="s">
        <v>499</v>
      </c>
      <c r="I264" s="31" t="s">
        <v>501</v>
      </c>
      <c r="J264" s="32" t="s">
        <v>2737</v>
      </c>
      <c r="K264" s="32" t="s">
        <v>2546</v>
      </c>
      <c r="L264" s="32" t="s">
        <v>2547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6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2241</v>
      </c>
      <c r="Y264" s="36">
        <v>41023</v>
      </c>
      <c r="Z264" s="53"/>
      <c r="AA264" s="72"/>
      <c r="AB264" s="72" t="s">
        <v>4850</v>
      </c>
      <c r="AC264" s="72"/>
      <c r="AD264" s="32"/>
      <c r="AE264" s="37" t="s">
        <v>4850</v>
      </c>
    </row>
    <row r="265" spans="1:31" s="37" customFormat="1">
      <c r="A265" s="30">
        <v>3231</v>
      </c>
      <c r="B265" s="61" t="s">
        <v>2636</v>
      </c>
      <c r="C265" s="34">
        <v>41001</v>
      </c>
      <c r="D265" s="34">
        <v>41046</v>
      </c>
      <c r="E265" s="34">
        <f t="shared" si="4"/>
        <v>41061</v>
      </c>
      <c r="F265" s="34" t="s">
        <v>501</v>
      </c>
      <c r="G265" s="31" t="s">
        <v>517</v>
      </c>
      <c r="H265" s="31" t="s">
        <v>499</v>
      </c>
      <c r="I265" s="31" t="s">
        <v>501</v>
      </c>
      <c r="J265" s="32" t="s">
        <v>118</v>
      </c>
      <c r="K265" s="32" t="s">
        <v>664</v>
      </c>
      <c r="L265" s="32" t="s">
        <v>665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6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2314</v>
      </c>
      <c r="Y265" s="36">
        <v>41011</v>
      </c>
      <c r="Z265" s="53"/>
      <c r="AA265" s="72"/>
      <c r="AB265" s="72" t="s">
        <v>4850</v>
      </c>
      <c r="AC265" s="72"/>
      <c r="AD265" s="32" t="s">
        <v>4062</v>
      </c>
      <c r="AE265" s="37" t="s">
        <v>4850</v>
      </c>
    </row>
    <row r="266" spans="1:31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501</v>
      </c>
      <c r="G266" s="31" t="s">
        <v>517</v>
      </c>
      <c r="H266" s="31" t="s">
        <v>499</v>
      </c>
      <c r="I266" s="31" t="s">
        <v>501</v>
      </c>
      <c r="J266" s="32" t="s">
        <v>2925</v>
      </c>
      <c r="K266" s="32" t="s">
        <v>3025</v>
      </c>
      <c r="L266" s="32" t="s">
        <v>3026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6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2241</v>
      </c>
      <c r="Y266" s="36">
        <v>41040</v>
      </c>
      <c r="Z266" s="53"/>
      <c r="AA266" s="72"/>
      <c r="AB266" s="72" t="s">
        <v>4850</v>
      </c>
      <c r="AC266" s="72"/>
      <c r="AD266" s="32"/>
      <c r="AE266" s="37" t="s">
        <v>4850</v>
      </c>
    </row>
    <row r="267" spans="1:31" s="37" customFormat="1">
      <c r="A267" s="30">
        <v>3233</v>
      </c>
      <c r="B267" s="61" t="s">
        <v>2638</v>
      </c>
      <c r="C267" s="34">
        <v>41002</v>
      </c>
      <c r="D267" s="34">
        <v>41047</v>
      </c>
      <c r="E267" s="34">
        <f t="shared" si="4"/>
        <v>41062</v>
      </c>
      <c r="F267" s="34" t="s">
        <v>501</v>
      </c>
      <c r="G267" s="31" t="s">
        <v>517</v>
      </c>
      <c r="H267" s="31" t="s">
        <v>499</v>
      </c>
      <c r="I267" s="31" t="s">
        <v>501</v>
      </c>
      <c r="J267" s="32" t="s">
        <v>118</v>
      </c>
      <c r="K267" s="32" t="s">
        <v>664</v>
      </c>
      <c r="L267" s="32" t="s">
        <v>665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6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4064</v>
      </c>
      <c r="Y267" s="36">
        <v>41016</v>
      </c>
      <c r="Z267" s="53"/>
      <c r="AA267" s="72"/>
      <c r="AB267" s="72" t="s">
        <v>4850</v>
      </c>
      <c r="AC267" s="72"/>
      <c r="AD267" s="32"/>
      <c r="AE267" s="37" t="s">
        <v>4850</v>
      </c>
    </row>
    <row r="268" spans="1:31" s="37" customFormat="1">
      <c r="A268" s="30">
        <v>3234</v>
      </c>
      <c r="B268" s="61" t="s">
        <v>2639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764</v>
      </c>
      <c r="H268" s="31" t="s">
        <v>499</v>
      </c>
      <c r="I268" s="31" t="s">
        <v>506</v>
      </c>
      <c r="J268" s="32" t="s">
        <v>118</v>
      </c>
      <c r="K268" s="32" t="s">
        <v>664</v>
      </c>
      <c r="L268" s="32" t="s">
        <v>665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6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3059</v>
      </c>
      <c r="AB268" s="72" t="s">
        <v>4850</v>
      </c>
      <c r="AC268" s="72"/>
      <c r="AD268" s="32"/>
      <c r="AE268" s="37" t="s">
        <v>4850</v>
      </c>
    </row>
    <row r="269" spans="1:31" s="37" customFormat="1">
      <c r="A269" s="30">
        <v>3236</v>
      </c>
      <c r="B269" s="61" t="s">
        <v>2640</v>
      </c>
      <c r="C269" s="34">
        <v>41002</v>
      </c>
      <c r="D269" s="34">
        <v>41047</v>
      </c>
      <c r="E269" s="34">
        <f t="shared" si="4"/>
        <v>41062</v>
      </c>
      <c r="F269" s="34" t="s">
        <v>501</v>
      </c>
      <c r="G269" s="31" t="s">
        <v>517</v>
      </c>
      <c r="H269" s="31" t="s">
        <v>499</v>
      </c>
      <c r="I269" s="31" t="s">
        <v>501</v>
      </c>
      <c r="J269" s="32" t="s">
        <v>118</v>
      </c>
      <c r="K269" s="32" t="s">
        <v>664</v>
      </c>
      <c r="L269" s="32" t="s">
        <v>665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6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2446</v>
      </c>
      <c r="Y269" s="36">
        <v>41012</v>
      </c>
      <c r="Z269" s="53"/>
      <c r="AA269" s="72"/>
      <c r="AB269" s="72" t="s">
        <v>4850</v>
      </c>
      <c r="AC269" s="72"/>
      <c r="AD269" s="32"/>
      <c r="AE269" s="37" t="s">
        <v>4850</v>
      </c>
    </row>
    <row r="270" spans="1:31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501</v>
      </c>
      <c r="G270" s="31" t="s">
        <v>517</v>
      </c>
      <c r="H270" s="31" t="s">
        <v>684</v>
      </c>
      <c r="I270" s="31" t="s">
        <v>501</v>
      </c>
      <c r="J270" s="32" t="s">
        <v>118</v>
      </c>
      <c r="K270" s="32" t="s">
        <v>664</v>
      </c>
      <c r="L270" s="32" t="s">
        <v>665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6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4422</v>
      </c>
      <c r="Y270" s="36">
        <v>41019</v>
      </c>
      <c r="Z270" s="53"/>
      <c r="AA270" s="72"/>
      <c r="AB270" s="72" t="s">
        <v>4850</v>
      </c>
      <c r="AC270" s="72"/>
      <c r="AD270" s="32"/>
      <c r="AE270" s="37" t="s">
        <v>4850</v>
      </c>
    </row>
    <row r="271" spans="1:31" s="37" customFormat="1">
      <c r="A271" s="30">
        <v>3238</v>
      </c>
      <c r="B271" s="61" t="s">
        <v>2641</v>
      </c>
      <c r="C271" s="34">
        <v>41002</v>
      </c>
      <c r="D271" s="34">
        <v>41047</v>
      </c>
      <c r="E271" s="34">
        <f t="shared" si="4"/>
        <v>41062</v>
      </c>
      <c r="F271" s="34" t="s">
        <v>501</v>
      </c>
      <c r="G271" s="31" t="s">
        <v>517</v>
      </c>
      <c r="H271" s="31" t="s">
        <v>499</v>
      </c>
      <c r="I271" s="31" t="s">
        <v>501</v>
      </c>
      <c r="J271" s="32" t="s">
        <v>118</v>
      </c>
      <c r="K271" s="32" t="s">
        <v>664</v>
      </c>
      <c r="L271" s="32" t="s">
        <v>665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6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1738</v>
      </c>
      <c r="Y271" s="36">
        <v>41019</v>
      </c>
      <c r="Z271" s="53"/>
      <c r="AA271" s="72"/>
      <c r="AB271" s="72" t="s">
        <v>4850</v>
      </c>
      <c r="AC271" s="72"/>
      <c r="AD271" s="32"/>
      <c r="AE271" s="37" t="s">
        <v>4850</v>
      </c>
    </row>
    <row r="272" spans="1:31" s="37" customFormat="1">
      <c r="A272" s="30">
        <v>3239</v>
      </c>
      <c r="B272" s="61" t="s">
        <v>2642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764</v>
      </c>
      <c r="H272" s="31" t="s">
        <v>499</v>
      </c>
      <c r="I272" s="31" t="s">
        <v>506</v>
      </c>
      <c r="J272" s="32" t="s">
        <v>118</v>
      </c>
      <c r="K272" s="32" t="s">
        <v>664</v>
      </c>
      <c r="L272" s="32" t="s">
        <v>665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6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2805</v>
      </c>
      <c r="AB272" s="72" t="s">
        <v>4850</v>
      </c>
      <c r="AC272" s="72"/>
      <c r="AD272" s="32"/>
      <c r="AE272" s="37" t="s">
        <v>4850</v>
      </c>
    </row>
    <row r="273" spans="1:31" s="37" customFormat="1">
      <c r="A273" s="30">
        <v>3240</v>
      </c>
      <c r="B273" s="61" t="s">
        <v>2643</v>
      </c>
      <c r="C273" s="34">
        <v>41002</v>
      </c>
      <c r="D273" s="34">
        <v>41047</v>
      </c>
      <c r="E273" s="34">
        <f t="shared" si="4"/>
        <v>41062</v>
      </c>
      <c r="F273" s="34" t="s">
        <v>501</v>
      </c>
      <c r="G273" s="31" t="s">
        <v>517</v>
      </c>
      <c r="H273" s="31" t="s">
        <v>499</v>
      </c>
      <c r="I273" s="31" t="s">
        <v>501</v>
      </c>
      <c r="J273" s="32" t="s">
        <v>118</v>
      </c>
      <c r="K273" s="32" t="s">
        <v>664</v>
      </c>
      <c r="L273" s="32" t="s">
        <v>665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6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1738</v>
      </c>
      <c r="Y273" s="36">
        <v>41017</v>
      </c>
      <c r="Z273" s="53"/>
      <c r="AA273" s="72"/>
      <c r="AB273" s="72" t="s">
        <v>4850</v>
      </c>
      <c r="AC273" s="72"/>
      <c r="AD273" s="32"/>
      <c r="AE273" s="37" t="s">
        <v>4850</v>
      </c>
    </row>
    <row r="274" spans="1:31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501</v>
      </c>
      <c r="G274" s="31" t="s">
        <v>764</v>
      </c>
      <c r="H274" s="31" t="s">
        <v>684</v>
      </c>
      <c r="I274" s="31" t="s">
        <v>500</v>
      </c>
      <c r="J274" s="32" t="s">
        <v>118</v>
      </c>
      <c r="K274" s="32" t="s">
        <v>664</v>
      </c>
      <c r="L274" s="32" t="s">
        <v>665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6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3274</v>
      </c>
      <c r="AB274" s="72" t="s">
        <v>4850</v>
      </c>
      <c r="AC274" s="72"/>
      <c r="AD274" s="32"/>
      <c r="AE274" s="37" t="s">
        <v>4850</v>
      </c>
    </row>
    <row r="275" spans="1:31" s="37" customFormat="1">
      <c r="A275" s="30">
        <v>3242</v>
      </c>
      <c r="B275" s="61" t="s">
        <v>2644</v>
      </c>
      <c r="C275" s="34">
        <v>41002</v>
      </c>
      <c r="D275" s="34">
        <v>41047</v>
      </c>
      <c r="E275" s="34">
        <f t="shared" si="4"/>
        <v>41062</v>
      </c>
      <c r="F275" s="34" t="s">
        <v>501</v>
      </c>
      <c r="G275" s="31" t="s">
        <v>517</v>
      </c>
      <c r="H275" s="31" t="s">
        <v>499</v>
      </c>
      <c r="I275" s="31" t="s">
        <v>501</v>
      </c>
      <c r="J275" s="32" t="s">
        <v>118</v>
      </c>
      <c r="K275" s="32" t="s">
        <v>664</v>
      </c>
      <c r="L275" s="32" t="s">
        <v>665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6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1738</v>
      </c>
      <c r="Y275" s="36">
        <v>41015</v>
      </c>
      <c r="Z275" s="53"/>
      <c r="AA275" s="72"/>
      <c r="AB275" s="72" t="s">
        <v>4850</v>
      </c>
      <c r="AC275" s="72"/>
      <c r="AD275" s="32"/>
      <c r="AE275" s="37" t="s">
        <v>4850</v>
      </c>
    </row>
    <row r="276" spans="1:31" s="37" customFormat="1">
      <c r="A276" s="30">
        <v>3243</v>
      </c>
      <c r="B276" s="61" t="s">
        <v>2645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517</v>
      </c>
      <c r="H276" s="31" t="s">
        <v>499</v>
      </c>
      <c r="I276" s="31" t="s">
        <v>501</v>
      </c>
      <c r="J276" s="32" t="s">
        <v>118</v>
      </c>
      <c r="K276" s="32" t="s">
        <v>664</v>
      </c>
      <c r="L276" s="32" t="s">
        <v>665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6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1575</v>
      </c>
      <c r="Y276" s="36">
        <v>41018</v>
      </c>
      <c r="Z276" s="53"/>
      <c r="AA276" s="72" t="s">
        <v>2804</v>
      </c>
      <c r="AB276" s="72" t="s">
        <v>4850</v>
      </c>
      <c r="AC276" s="72"/>
      <c r="AD276" s="32"/>
      <c r="AE276" s="37" t="s">
        <v>4850</v>
      </c>
    </row>
    <row r="277" spans="1:31" s="37" customFormat="1">
      <c r="A277" s="30">
        <v>3244</v>
      </c>
      <c r="B277" s="61" t="s">
        <v>2646</v>
      </c>
      <c r="C277" s="34">
        <v>41002</v>
      </c>
      <c r="D277" s="34">
        <v>41047</v>
      </c>
      <c r="E277" s="34">
        <f t="shared" si="4"/>
        <v>41062</v>
      </c>
      <c r="F277" s="34" t="s">
        <v>501</v>
      </c>
      <c r="G277" s="31" t="s">
        <v>517</v>
      </c>
      <c r="H277" s="31" t="s">
        <v>499</v>
      </c>
      <c r="I277" s="31" t="s">
        <v>501</v>
      </c>
      <c r="J277" s="32" t="s">
        <v>118</v>
      </c>
      <c r="K277" s="32" t="s">
        <v>664</v>
      </c>
      <c r="L277" s="32" t="s">
        <v>665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6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4064</v>
      </c>
      <c r="Y277" s="36">
        <v>41012</v>
      </c>
      <c r="Z277" s="53"/>
      <c r="AA277" s="72"/>
      <c r="AB277" s="72" t="s">
        <v>4850</v>
      </c>
      <c r="AC277" s="72"/>
      <c r="AD277" s="32"/>
      <c r="AE277" s="37" t="s">
        <v>4850</v>
      </c>
    </row>
    <row r="278" spans="1:31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501</v>
      </c>
      <c r="G278" s="31" t="s">
        <v>517</v>
      </c>
      <c r="H278" s="31" t="s">
        <v>499</v>
      </c>
      <c r="I278" s="31" t="s">
        <v>501</v>
      </c>
      <c r="J278" s="32" t="s">
        <v>2925</v>
      </c>
      <c r="K278" s="32" t="s">
        <v>3025</v>
      </c>
      <c r="L278" s="32" t="s">
        <v>3026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6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2241</v>
      </c>
      <c r="Y278" s="36">
        <v>41039</v>
      </c>
      <c r="Z278" s="53"/>
      <c r="AA278" s="72" t="s">
        <v>3206</v>
      </c>
      <c r="AB278" s="72" t="s">
        <v>4850</v>
      </c>
      <c r="AC278" s="72"/>
      <c r="AD278" s="32"/>
      <c r="AE278" s="37" t="s">
        <v>4850</v>
      </c>
    </row>
    <row r="279" spans="1:31" s="37" customFormat="1">
      <c r="A279" s="30">
        <v>3246</v>
      </c>
      <c r="B279" s="61" t="s">
        <v>2647</v>
      </c>
      <c r="C279" s="34">
        <v>41002</v>
      </c>
      <c r="D279" s="34">
        <v>41047</v>
      </c>
      <c r="E279" s="34">
        <f t="shared" si="4"/>
        <v>41062</v>
      </c>
      <c r="F279" s="34" t="s">
        <v>501</v>
      </c>
      <c r="G279" s="31" t="s">
        <v>517</v>
      </c>
      <c r="H279" s="31" t="s">
        <v>499</v>
      </c>
      <c r="I279" s="31" t="s">
        <v>501</v>
      </c>
      <c r="J279" s="32" t="s">
        <v>118</v>
      </c>
      <c r="K279" s="32" t="s">
        <v>664</v>
      </c>
      <c r="L279" s="32" t="s">
        <v>665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6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2446</v>
      </c>
      <c r="Y279" s="36">
        <v>41016</v>
      </c>
      <c r="Z279" s="53"/>
      <c r="AA279" s="72"/>
      <c r="AB279" s="72" t="s">
        <v>4850</v>
      </c>
      <c r="AC279" s="72"/>
      <c r="AD279" s="32"/>
      <c r="AE279" s="37" t="s">
        <v>4850</v>
      </c>
    </row>
    <row r="280" spans="1:31" s="37" customFormat="1">
      <c r="A280" s="30">
        <v>3247</v>
      </c>
      <c r="B280" s="61" t="s">
        <v>2648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517</v>
      </c>
      <c r="H280" s="31" t="s">
        <v>499</v>
      </c>
      <c r="I280" s="31" t="s">
        <v>501</v>
      </c>
      <c r="J280" s="32" t="s">
        <v>118</v>
      </c>
      <c r="K280" s="32" t="s">
        <v>664</v>
      </c>
      <c r="L280" s="32" t="s">
        <v>665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6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1738</v>
      </c>
      <c r="Y280" s="36">
        <v>41023</v>
      </c>
      <c r="Z280" s="53"/>
      <c r="AA280" s="72" t="s">
        <v>2804</v>
      </c>
      <c r="AB280" s="72" t="s">
        <v>4850</v>
      </c>
      <c r="AC280" s="72"/>
      <c r="AD280" s="32"/>
      <c r="AE280" s="37" t="s">
        <v>4850</v>
      </c>
    </row>
    <row r="281" spans="1:31" s="37" customFormat="1">
      <c r="A281" s="30">
        <v>3248</v>
      </c>
      <c r="B281" s="61" t="s">
        <v>2649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517</v>
      </c>
      <c r="H281" s="31" t="s">
        <v>499</v>
      </c>
      <c r="I281" s="31" t="s">
        <v>501</v>
      </c>
      <c r="J281" s="32" t="s">
        <v>118</v>
      </c>
      <c r="K281" s="32" t="s">
        <v>664</v>
      </c>
      <c r="L281" s="32" t="s">
        <v>665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6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2314</v>
      </c>
      <c r="Y281" s="36">
        <v>41023</v>
      </c>
      <c r="Z281" s="53"/>
      <c r="AA281" s="72"/>
      <c r="AB281" s="72" t="s">
        <v>4850</v>
      </c>
      <c r="AC281" s="72"/>
      <c r="AD281" s="32"/>
      <c r="AE281" s="37" t="s">
        <v>4850</v>
      </c>
    </row>
    <row r="282" spans="1:31" s="37" customFormat="1">
      <c r="A282" s="30">
        <v>3249</v>
      </c>
      <c r="B282" s="61" t="s">
        <v>2650</v>
      </c>
      <c r="C282" s="34">
        <v>41002</v>
      </c>
      <c r="D282" s="34">
        <v>41047</v>
      </c>
      <c r="E282" s="34">
        <f t="shared" si="4"/>
        <v>41062</v>
      </c>
      <c r="F282" s="34" t="s">
        <v>501</v>
      </c>
      <c r="G282" s="31" t="s">
        <v>517</v>
      </c>
      <c r="H282" s="31" t="s">
        <v>499</v>
      </c>
      <c r="I282" s="31" t="s">
        <v>501</v>
      </c>
      <c r="J282" s="32" t="s">
        <v>118</v>
      </c>
      <c r="K282" s="32" t="s">
        <v>664</v>
      </c>
      <c r="L282" s="32" t="s">
        <v>665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6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1635</v>
      </c>
      <c r="Y282" s="36">
        <v>41023</v>
      </c>
      <c r="Z282" s="53"/>
      <c r="AA282" s="72"/>
      <c r="AB282" s="72" t="s">
        <v>4850</v>
      </c>
      <c r="AC282" s="72"/>
      <c r="AD282" s="32" t="s">
        <v>4002</v>
      </c>
      <c r="AE282" s="37" t="s">
        <v>4850</v>
      </c>
    </row>
    <row r="283" spans="1:31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764</v>
      </c>
      <c r="H283" s="31" t="s">
        <v>684</v>
      </c>
      <c r="I283" s="31" t="s">
        <v>500</v>
      </c>
      <c r="J283" s="32" t="s">
        <v>118</v>
      </c>
      <c r="K283" s="32" t="s">
        <v>664</v>
      </c>
      <c r="L283" s="32" t="s">
        <v>665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6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3275</v>
      </c>
      <c r="AB283" s="72" t="s">
        <v>4850</v>
      </c>
      <c r="AC283" s="72"/>
      <c r="AD283" s="32"/>
      <c r="AE283" s="37" t="s">
        <v>4850</v>
      </c>
    </row>
    <row r="284" spans="1:31" s="37" customFormat="1">
      <c r="A284" s="30">
        <v>3252</v>
      </c>
      <c r="B284" s="61" t="s">
        <v>2651</v>
      </c>
      <c r="C284" s="34">
        <v>41002</v>
      </c>
      <c r="D284" s="34">
        <v>41047</v>
      </c>
      <c r="E284" s="34">
        <f t="shared" si="4"/>
        <v>41062</v>
      </c>
      <c r="F284" s="34" t="s">
        <v>501</v>
      </c>
      <c r="G284" s="31" t="s">
        <v>517</v>
      </c>
      <c r="H284" s="31" t="s">
        <v>499</v>
      </c>
      <c r="I284" s="31" t="s">
        <v>501</v>
      </c>
      <c r="J284" s="32" t="s">
        <v>118</v>
      </c>
      <c r="K284" s="32" t="s">
        <v>664</v>
      </c>
      <c r="L284" s="32" t="s">
        <v>665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6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1635</v>
      </c>
      <c r="Y284" s="36">
        <v>41012</v>
      </c>
      <c r="Z284" s="53"/>
      <c r="AA284" s="72"/>
      <c r="AB284" s="72" t="s">
        <v>4850</v>
      </c>
      <c r="AC284" s="72"/>
      <c r="AD284" s="32"/>
      <c r="AE284" s="37" t="s">
        <v>4850</v>
      </c>
    </row>
    <row r="285" spans="1:31" s="37" customFormat="1">
      <c r="A285" s="30">
        <v>3253</v>
      </c>
      <c r="B285" s="61" t="s">
        <v>2652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764</v>
      </c>
      <c r="H285" s="31" t="s">
        <v>499</v>
      </c>
      <c r="I285" s="31" t="s">
        <v>506</v>
      </c>
      <c r="J285" s="32" t="s">
        <v>118</v>
      </c>
      <c r="K285" s="32" t="s">
        <v>664</v>
      </c>
      <c r="L285" s="32" t="s">
        <v>665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6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2806</v>
      </c>
      <c r="AB285" s="72" t="s">
        <v>4850</v>
      </c>
      <c r="AC285" s="72"/>
      <c r="AD285" s="32"/>
      <c r="AE285" s="37" t="s">
        <v>4850</v>
      </c>
    </row>
    <row r="286" spans="1:31" s="37" customFormat="1">
      <c r="A286" s="30">
        <v>3254</v>
      </c>
      <c r="B286" s="61" t="s">
        <v>2653</v>
      </c>
      <c r="C286" s="34">
        <v>41002</v>
      </c>
      <c r="D286" s="34">
        <v>41047</v>
      </c>
      <c r="E286" s="34">
        <f t="shared" si="4"/>
        <v>41062</v>
      </c>
      <c r="F286" s="34" t="s">
        <v>501</v>
      </c>
      <c r="G286" s="31" t="s">
        <v>517</v>
      </c>
      <c r="H286" s="31" t="s">
        <v>499</v>
      </c>
      <c r="I286" s="31" t="s">
        <v>501</v>
      </c>
      <c r="J286" s="32" t="s">
        <v>118</v>
      </c>
      <c r="K286" s="32" t="s">
        <v>664</v>
      </c>
      <c r="L286" s="32" t="s">
        <v>665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6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2314</v>
      </c>
      <c r="Y286" s="36">
        <v>41025</v>
      </c>
      <c r="Z286" s="53"/>
      <c r="AA286" s="72"/>
      <c r="AB286" s="72" t="s">
        <v>4850</v>
      </c>
      <c r="AC286" s="72"/>
      <c r="AD286" s="32"/>
      <c r="AE286" s="37" t="s">
        <v>4850</v>
      </c>
    </row>
    <row r="287" spans="1:31" s="37" customFormat="1">
      <c r="A287" s="30">
        <v>3251</v>
      </c>
      <c r="B287" s="61" t="s">
        <v>2654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764</v>
      </c>
      <c r="H287" s="31" t="s">
        <v>499</v>
      </c>
      <c r="I287" s="31" t="s">
        <v>506</v>
      </c>
      <c r="J287" s="32" t="s">
        <v>118</v>
      </c>
      <c r="K287" s="32" t="s">
        <v>664</v>
      </c>
      <c r="L287" s="32" t="s">
        <v>665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6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2899</v>
      </c>
      <c r="AB287" s="72" t="s">
        <v>4850</v>
      </c>
      <c r="AC287" s="72"/>
      <c r="AD287" s="32"/>
      <c r="AE287" s="37" t="s">
        <v>4850</v>
      </c>
    </row>
    <row r="288" spans="1:31" s="37" customFormat="1">
      <c r="A288" s="30">
        <v>3255</v>
      </c>
      <c r="B288" s="61" t="s">
        <v>2655</v>
      </c>
      <c r="C288" s="34">
        <v>41002</v>
      </c>
      <c r="D288" s="34">
        <v>41047</v>
      </c>
      <c r="E288" s="34">
        <f t="shared" si="4"/>
        <v>41062</v>
      </c>
      <c r="F288" s="34" t="s">
        <v>501</v>
      </c>
      <c r="G288" s="31" t="s">
        <v>517</v>
      </c>
      <c r="H288" s="31" t="s">
        <v>499</v>
      </c>
      <c r="I288" s="31" t="s">
        <v>501</v>
      </c>
      <c r="J288" s="32" t="s">
        <v>118</v>
      </c>
      <c r="K288" s="32" t="s">
        <v>664</v>
      </c>
      <c r="L288" s="32" t="s">
        <v>665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6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1635</v>
      </c>
      <c r="Y288" s="36">
        <v>41023</v>
      </c>
      <c r="Z288" s="53"/>
      <c r="AA288" s="72"/>
      <c r="AB288" s="72" t="s">
        <v>4850</v>
      </c>
      <c r="AC288" s="72"/>
      <c r="AD288" s="32"/>
      <c r="AE288" s="37" t="s">
        <v>4850</v>
      </c>
    </row>
    <row r="289" spans="1:31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501</v>
      </c>
      <c r="G289" s="31" t="s">
        <v>517</v>
      </c>
      <c r="H289" s="31" t="s">
        <v>499</v>
      </c>
      <c r="I289" s="31" t="s">
        <v>501</v>
      </c>
      <c r="J289" s="32" t="s">
        <v>3379</v>
      </c>
      <c r="K289" s="32" t="s">
        <v>3423</v>
      </c>
      <c r="L289" s="32" t="s">
        <v>3424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6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2898</v>
      </c>
      <c r="Y289" s="36">
        <v>41054</v>
      </c>
      <c r="Z289" s="53"/>
      <c r="AA289" s="72" t="s">
        <v>3792</v>
      </c>
      <c r="AB289" s="72" t="s">
        <v>4850</v>
      </c>
      <c r="AC289" s="72"/>
      <c r="AD289" s="32" t="s">
        <v>3993</v>
      </c>
      <c r="AE289" s="37" t="s">
        <v>4850</v>
      </c>
    </row>
    <row r="290" spans="1:31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501</v>
      </c>
      <c r="G290" s="31" t="s">
        <v>517</v>
      </c>
      <c r="H290" s="31" t="s">
        <v>499</v>
      </c>
      <c r="I290" s="31" t="s">
        <v>501</v>
      </c>
      <c r="J290" s="32" t="s">
        <v>3379</v>
      </c>
      <c r="K290" s="32" t="s">
        <v>3423</v>
      </c>
      <c r="L290" s="32" t="s">
        <v>3424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6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2898</v>
      </c>
      <c r="Y290" s="36">
        <v>41057</v>
      </c>
      <c r="Z290" s="53"/>
      <c r="AA290" s="72"/>
      <c r="AB290" s="72" t="s">
        <v>4850</v>
      </c>
      <c r="AC290" s="72"/>
      <c r="AD290" s="32" t="s">
        <v>3994</v>
      </c>
      <c r="AE290" s="37" t="s">
        <v>4850</v>
      </c>
    </row>
    <row r="291" spans="1:31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501</v>
      </c>
      <c r="G291" s="31" t="s">
        <v>517</v>
      </c>
      <c r="H291" s="31" t="s">
        <v>499</v>
      </c>
      <c r="I291" s="31" t="s">
        <v>501</v>
      </c>
      <c r="J291" s="32" t="s">
        <v>2672</v>
      </c>
      <c r="K291" s="32" t="s">
        <v>2698</v>
      </c>
      <c r="L291" s="32" t="s">
        <v>2699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6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1967</v>
      </c>
      <c r="Y291" s="36">
        <v>41015</v>
      </c>
      <c r="Z291" s="53"/>
      <c r="AA291" s="72"/>
      <c r="AB291" s="72" t="s">
        <v>4850</v>
      </c>
      <c r="AC291" s="72"/>
      <c r="AD291" s="32"/>
      <c r="AE291" s="37" t="s">
        <v>4850</v>
      </c>
    </row>
    <row r="292" spans="1:31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682</v>
      </c>
      <c r="H292" s="31" t="s">
        <v>499</v>
      </c>
      <c r="I292" s="31" t="s">
        <v>501</v>
      </c>
      <c r="J292" s="32" t="s">
        <v>2676</v>
      </c>
      <c r="K292" s="32" t="s">
        <v>2700</v>
      </c>
      <c r="L292" s="32" t="s">
        <v>2701</v>
      </c>
      <c r="M292" s="63" t="str">
        <f>VLOOKUP(B292,SAOM!B$2:H1292,7,0)</f>
        <v>SES-ENAS-3267</v>
      </c>
      <c r="N292" s="64">
        <v>4035</v>
      </c>
      <c r="O292" s="34">
        <f>VLOOKUP(B292,SAOM!B$2:I1292,8,0)</f>
        <v>41121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6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4486</v>
      </c>
      <c r="AB292" s="72" t="s">
        <v>4850</v>
      </c>
      <c r="AC292" s="72"/>
      <c r="AD292" s="32"/>
      <c r="AE292" s="37" t="s">
        <v>4850</v>
      </c>
    </row>
    <row r="293" spans="1:31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752</v>
      </c>
      <c r="H293" s="31" t="s">
        <v>499</v>
      </c>
      <c r="I293" s="31" t="s">
        <v>501</v>
      </c>
      <c r="J293" s="32" t="s">
        <v>2680</v>
      </c>
      <c r="K293" s="32" t="s">
        <v>2702</v>
      </c>
      <c r="L293" s="32" t="s">
        <v>2703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6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5565</v>
      </c>
      <c r="AB293" s="72" t="s">
        <v>4850</v>
      </c>
      <c r="AC293" s="104"/>
      <c r="AD293" s="32"/>
      <c r="AE293" s="37" t="s">
        <v>4850</v>
      </c>
    </row>
    <row r="294" spans="1:31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682</v>
      </c>
      <c r="H294" s="31" t="s">
        <v>499</v>
      </c>
      <c r="I294" s="31" t="s">
        <v>501</v>
      </c>
      <c r="J294" s="32" t="s">
        <v>2682</v>
      </c>
      <c r="K294" s="32" t="s">
        <v>2704</v>
      </c>
      <c r="L294" s="32" t="s">
        <v>2705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41121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6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4546</v>
      </c>
      <c r="AB294" s="72" t="s">
        <v>4850</v>
      </c>
      <c r="AC294" s="72"/>
      <c r="AD294" s="32"/>
      <c r="AE294" s="37" t="s">
        <v>4850</v>
      </c>
    </row>
    <row r="295" spans="1:31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501</v>
      </c>
      <c r="G295" s="31" t="s">
        <v>517</v>
      </c>
      <c r="H295" s="31" t="s">
        <v>499</v>
      </c>
      <c r="I295" s="31" t="s">
        <v>501</v>
      </c>
      <c r="J295" s="32" t="s">
        <v>2685</v>
      </c>
      <c r="K295" s="32" t="s">
        <v>2706</v>
      </c>
      <c r="L295" s="32" t="s">
        <v>2707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6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1635</v>
      </c>
      <c r="Y295" s="36">
        <v>41026</v>
      </c>
      <c r="Z295" s="53"/>
      <c r="AA295" s="72"/>
      <c r="AB295" s="72" t="s">
        <v>4850</v>
      </c>
      <c r="AC295" s="72"/>
      <c r="AD295" s="32"/>
      <c r="AE295" s="37" t="s">
        <v>4850</v>
      </c>
    </row>
    <row r="296" spans="1:31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501</v>
      </c>
      <c r="G296" s="31" t="s">
        <v>517</v>
      </c>
      <c r="H296" s="31" t="s">
        <v>499</v>
      </c>
      <c r="I296" s="31" t="s">
        <v>501</v>
      </c>
      <c r="J296" s="32" t="s">
        <v>2689</v>
      </c>
      <c r="K296" s="32" t="s">
        <v>2708</v>
      </c>
      <c r="L296" s="32" t="s">
        <v>2709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6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2898</v>
      </c>
      <c r="Y296" s="36">
        <v>41018</v>
      </c>
      <c r="Z296" s="53"/>
      <c r="AA296" s="72"/>
      <c r="AB296" s="72" t="s">
        <v>4850</v>
      </c>
      <c r="AC296" s="72"/>
      <c r="AD296" s="32"/>
      <c r="AE296" s="37" t="s">
        <v>4850</v>
      </c>
    </row>
    <row r="297" spans="1:31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501</v>
      </c>
      <c r="G297" s="31" t="s">
        <v>517</v>
      </c>
      <c r="H297" s="31" t="s">
        <v>499</v>
      </c>
      <c r="I297" s="31" t="s">
        <v>501</v>
      </c>
      <c r="J297" s="32" t="s">
        <v>2689</v>
      </c>
      <c r="K297" s="32" t="s">
        <v>2708</v>
      </c>
      <c r="L297" s="32" t="s">
        <v>2709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6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1967</v>
      </c>
      <c r="Y297" s="36">
        <v>41017</v>
      </c>
      <c r="Z297" s="53"/>
      <c r="AA297" s="72"/>
      <c r="AB297" s="72" t="s">
        <v>4850</v>
      </c>
      <c r="AC297" s="72"/>
      <c r="AD297" s="32"/>
      <c r="AE297" s="37" t="s">
        <v>4850</v>
      </c>
    </row>
    <row r="298" spans="1:31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ref="E298:E361" si="5">D298+15</f>
        <v>41063</v>
      </c>
      <c r="F298" s="34" t="s">
        <v>501</v>
      </c>
      <c r="G298" s="31" t="s">
        <v>517</v>
      </c>
      <c r="H298" s="31" t="s">
        <v>499</v>
      </c>
      <c r="I298" s="31" t="s">
        <v>501</v>
      </c>
      <c r="J298" s="32" t="s">
        <v>2694</v>
      </c>
      <c r="K298" s="32" t="s">
        <v>2710</v>
      </c>
      <c r="L298" s="32" t="s">
        <v>2711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6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1967</v>
      </c>
      <c r="Y298" s="36">
        <v>41023</v>
      </c>
      <c r="Z298" s="53"/>
      <c r="AA298" s="72"/>
      <c r="AB298" s="72" t="s">
        <v>4850</v>
      </c>
      <c r="AC298" s="72"/>
      <c r="AD298" s="32"/>
      <c r="AE298" s="37" t="s">
        <v>4850</v>
      </c>
    </row>
    <row r="299" spans="1:31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5"/>
        <v>41111</v>
      </c>
      <c r="F299" s="34">
        <v>41015</v>
      </c>
      <c r="G299" s="31" t="s">
        <v>488</v>
      </c>
      <c r="H299" s="31" t="s">
        <v>499</v>
      </c>
      <c r="I299" s="31" t="s">
        <v>501</v>
      </c>
      <c r="J299" s="32" t="s">
        <v>2712</v>
      </c>
      <c r="K299" s="32" t="s">
        <v>2713</v>
      </c>
      <c r="L299" s="32" t="s">
        <v>2714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41121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6" t="str">
        <f>VLOOKUP(B299,SAOM!B295:L1023,11,0)</f>
        <v>39875-000</v>
      </c>
      <c r="U299" s="35"/>
      <c r="V299" s="63" t="str">
        <f>VLOOKUP(B299,SAOM!B295:N1023,13,0)</f>
        <v>-</v>
      </c>
      <c r="W299" s="34">
        <v>41121</v>
      </c>
      <c r="X299" s="32"/>
      <c r="Y299" s="36"/>
      <c r="Z299" s="53"/>
      <c r="AA299" s="72" t="s">
        <v>4480</v>
      </c>
      <c r="AB299" s="72" t="s">
        <v>4850</v>
      </c>
      <c r="AC299" s="72"/>
      <c r="AD299" s="32"/>
      <c r="AE299" s="37" t="s">
        <v>4850</v>
      </c>
    </row>
    <row r="300" spans="1:31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5"/>
        <v>41084</v>
      </c>
      <c r="F300" s="34" t="s">
        <v>501</v>
      </c>
      <c r="G300" s="31" t="s">
        <v>517</v>
      </c>
      <c r="H300" s="31" t="s">
        <v>499</v>
      </c>
      <c r="I300" s="31" t="s">
        <v>501</v>
      </c>
      <c r="J300" s="32" t="s">
        <v>188</v>
      </c>
      <c r="K300" s="32" t="s">
        <v>3155</v>
      </c>
      <c r="L300" s="32" t="s">
        <v>3156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6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1635</v>
      </c>
      <c r="Y300" s="36">
        <v>41046</v>
      </c>
      <c r="Z300" s="53"/>
      <c r="AA300" s="72"/>
      <c r="AB300" s="72" t="s">
        <v>4850</v>
      </c>
      <c r="AC300" s="72"/>
      <c r="AD300" s="32" t="s">
        <v>3989</v>
      </c>
      <c r="AE300" s="37" t="s">
        <v>4850</v>
      </c>
    </row>
    <row r="301" spans="1:31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5"/>
        <v>41134</v>
      </c>
      <c r="F301" s="34">
        <v>41019</v>
      </c>
      <c r="G301" s="31" t="s">
        <v>682</v>
      </c>
      <c r="H301" s="31" t="s">
        <v>499</v>
      </c>
      <c r="I301" s="31" t="s">
        <v>501</v>
      </c>
      <c r="J301" s="32" t="s">
        <v>2753</v>
      </c>
      <c r="K301" s="32" t="s">
        <v>2790</v>
      </c>
      <c r="L301" s="32" t="s">
        <v>2791</v>
      </c>
      <c r="M301" s="63" t="str">
        <f>VLOOKUP(B301,SAOM!B$2:H1301,7,0)</f>
        <v>-</v>
      </c>
      <c r="N301" s="64">
        <v>4033</v>
      </c>
      <c r="O301" s="34">
        <f>VLOOKUP(B301,SAOM!B$2:I1301,8,0)</f>
        <v>41121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6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4494</v>
      </c>
      <c r="AB301" s="72" t="s">
        <v>4850</v>
      </c>
      <c r="AC301" s="72"/>
      <c r="AD301" s="32"/>
      <c r="AE301" s="37" t="s">
        <v>4850</v>
      </c>
    </row>
    <row r="302" spans="1:31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5"/>
        <v>41144</v>
      </c>
      <c r="F302" s="34">
        <v>41019</v>
      </c>
      <c r="G302" s="31" t="s">
        <v>752</v>
      </c>
      <c r="H302" s="31" t="s">
        <v>499</v>
      </c>
      <c r="I302" s="31" t="s">
        <v>506</v>
      </c>
      <c r="J302" s="32" t="s">
        <v>1791</v>
      </c>
      <c r="K302" s="32" t="s">
        <v>2542</v>
      </c>
      <c r="L302" s="32" t="s">
        <v>2543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6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4965</v>
      </c>
      <c r="AB302" s="72" t="s">
        <v>4850</v>
      </c>
      <c r="AC302" s="72"/>
      <c r="AD302" s="32"/>
      <c r="AE302" s="37" t="s">
        <v>4850</v>
      </c>
    </row>
    <row r="303" spans="1:31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5"/>
        <v>41134</v>
      </c>
      <c r="F303" s="34">
        <v>41019</v>
      </c>
      <c r="G303" s="31" t="s">
        <v>752</v>
      </c>
      <c r="H303" s="31" t="s">
        <v>499</v>
      </c>
      <c r="I303" s="31" t="s">
        <v>501</v>
      </c>
      <c r="J303" s="32" t="s">
        <v>2760</v>
      </c>
      <c r="K303" s="32" t="s">
        <v>2792</v>
      </c>
      <c r="L303" s="32" t="s">
        <v>2793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6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4495</v>
      </c>
      <c r="AB303" s="72" t="s">
        <v>4850</v>
      </c>
      <c r="AC303" s="72"/>
      <c r="AD303" s="32"/>
      <c r="AE303" s="37" t="s">
        <v>4850</v>
      </c>
    </row>
    <row r="304" spans="1:31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5"/>
        <v>41084</v>
      </c>
      <c r="F304" s="34" t="s">
        <v>501</v>
      </c>
      <c r="G304" s="31" t="s">
        <v>517</v>
      </c>
      <c r="H304" s="31" t="s">
        <v>499</v>
      </c>
      <c r="I304" s="31" t="s">
        <v>501</v>
      </c>
      <c r="J304" s="32" t="s">
        <v>188</v>
      </c>
      <c r="K304" s="32" t="s">
        <v>3155</v>
      </c>
      <c r="L304" s="32" t="s">
        <v>3156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6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1635</v>
      </c>
      <c r="Y304" s="36">
        <v>41046</v>
      </c>
      <c r="Z304" s="53"/>
      <c r="AA304" s="72"/>
      <c r="AB304" s="72" t="s">
        <v>4850</v>
      </c>
      <c r="AC304" s="72"/>
      <c r="AD304" s="32" t="s">
        <v>3989</v>
      </c>
      <c r="AE304" s="37" t="s">
        <v>4850</v>
      </c>
    </row>
    <row r="305" spans="1:31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5"/>
        <v>41084</v>
      </c>
      <c r="F305" s="34" t="s">
        <v>501</v>
      </c>
      <c r="G305" s="31" t="s">
        <v>517</v>
      </c>
      <c r="H305" s="31" t="s">
        <v>499</v>
      </c>
      <c r="I305" s="31" t="s">
        <v>501</v>
      </c>
      <c r="J305" s="32" t="s">
        <v>3071</v>
      </c>
      <c r="K305" s="32" t="s">
        <v>3149</v>
      </c>
      <c r="L305" s="32" t="s">
        <v>3150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6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1635</v>
      </c>
      <c r="Y305" s="36">
        <v>41051</v>
      </c>
      <c r="Z305" s="53"/>
      <c r="AA305" s="72"/>
      <c r="AB305" s="72" t="s">
        <v>4850</v>
      </c>
      <c r="AC305" s="72"/>
      <c r="AD305" s="32" t="s">
        <v>3991</v>
      </c>
      <c r="AE305" s="37" t="s">
        <v>4850</v>
      </c>
    </row>
    <row r="306" spans="1:31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5"/>
        <v>41084</v>
      </c>
      <c r="F306" s="34" t="s">
        <v>501</v>
      </c>
      <c r="G306" s="31" t="s">
        <v>517</v>
      </c>
      <c r="H306" s="31" t="s">
        <v>499</v>
      </c>
      <c r="I306" s="31" t="s">
        <v>501</v>
      </c>
      <c r="J306" s="32" t="s">
        <v>3071</v>
      </c>
      <c r="K306" s="32" t="s">
        <v>3149</v>
      </c>
      <c r="L306" s="32" t="s">
        <v>3150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6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1635</v>
      </c>
      <c r="Y306" s="36">
        <v>41040</v>
      </c>
      <c r="Z306" s="53"/>
      <c r="AA306" s="72"/>
      <c r="AB306" s="72" t="s">
        <v>4850</v>
      </c>
      <c r="AC306" s="72"/>
      <c r="AD306" s="32"/>
      <c r="AE306" s="37" t="s">
        <v>4850</v>
      </c>
    </row>
    <row r="307" spans="1:31" s="112" customFormat="1">
      <c r="A307" s="69">
        <v>3328</v>
      </c>
      <c r="B307" s="61">
        <v>3328</v>
      </c>
      <c r="C307" s="49">
        <v>41015</v>
      </c>
      <c r="D307" s="49">
        <v>41119</v>
      </c>
      <c r="E307" s="49">
        <f t="shared" si="5"/>
        <v>41134</v>
      </c>
      <c r="F307" s="49">
        <v>41019</v>
      </c>
      <c r="G307" s="99" t="s">
        <v>517</v>
      </c>
      <c r="H307" s="99" t="s">
        <v>499</v>
      </c>
      <c r="I307" s="99" t="s">
        <v>501</v>
      </c>
      <c r="J307" s="70" t="s">
        <v>2776</v>
      </c>
      <c r="K307" s="70" t="s">
        <v>2800</v>
      </c>
      <c r="L307" s="70" t="s">
        <v>2801</v>
      </c>
      <c r="M307" s="61" t="str">
        <f>VLOOKUP(B307,SAOM!B$2:H1307,7,0)</f>
        <v>SES-IBNA-3328</v>
      </c>
      <c r="N307" s="129">
        <v>4033</v>
      </c>
      <c r="O307" s="49">
        <f>VLOOKUP(B307,SAOM!B$2:I1307,8,0)</f>
        <v>41114</v>
      </c>
      <c r="P307" s="49" t="e">
        <f>VLOOKUP(B307,AG_Lider!A$1:F1666,6,0)</f>
        <v>#N/A</v>
      </c>
      <c r="Q307" s="108" t="str">
        <f>VLOOKUP(B307,SAOM!B$2:J1307,9,0)</f>
        <v>Elmara Junia Carvalho Diniz</v>
      </c>
      <c r="R307" s="49" t="str">
        <f>VLOOKUP(B307,SAOM!B$2:K1753,10,0)</f>
        <v>PRAÇA DOS BANDEIRANTES, 143 - Centro</v>
      </c>
      <c r="S307" s="108" t="str">
        <f>VLOOKUP(B307,SAOM!B303:M1031,12,0)</f>
        <v>35 3844-1233</v>
      </c>
      <c r="T307" s="130" t="str">
        <f>VLOOKUP(B307,SAOM!B303:L1031,11,0)</f>
        <v>37223-000</v>
      </c>
      <c r="U307" s="109"/>
      <c r="V307" s="61" t="str">
        <f>VLOOKUP(B307,SAOM!B303:N1031,13,0)</f>
        <v>00:20:0e:10:4c:f3</v>
      </c>
      <c r="W307" s="49">
        <v>41114</v>
      </c>
      <c r="X307" s="32" t="s">
        <v>1562</v>
      </c>
      <c r="Y307" s="110">
        <v>41114</v>
      </c>
      <c r="Z307" s="111"/>
      <c r="AA307" s="95" t="s">
        <v>6449</v>
      </c>
      <c r="AB307" s="95" t="s">
        <v>4850</v>
      </c>
      <c r="AC307" s="95"/>
      <c r="AD307" s="70"/>
      <c r="AE307" s="112" t="s">
        <v>4850</v>
      </c>
    </row>
    <row r="308" spans="1:31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5"/>
        <v>41084</v>
      </c>
      <c r="F308" s="34" t="s">
        <v>501</v>
      </c>
      <c r="G308" s="31" t="s">
        <v>517</v>
      </c>
      <c r="H308" s="31" t="s">
        <v>499</v>
      </c>
      <c r="I308" s="31" t="s">
        <v>501</v>
      </c>
      <c r="J308" s="32" t="s">
        <v>3071</v>
      </c>
      <c r="K308" s="32" t="s">
        <v>3149</v>
      </c>
      <c r="L308" s="32" t="s">
        <v>3150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6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1635</v>
      </c>
      <c r="Y308" s="36">
        <v>41039</v>
      </c>
      <c r="Z308" s="53"/>
      <c r="AA308" s="72"/>
      <c r="AB308" s="72" t="s">
        <v>4850</v>
      </c>
      <c r="AC308" s="72"/>
      <c r="AD308" s="32"/>
      <c r="AE308" s="37" t="s">
        <v>4850</v>
      </c>
    </row>
    <row r="309" spans="1:31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5"/>
        <v>41130</v>
      </c>
      <c r="F309" s="34">
        <v>41023</v>
      </c>
      <c r="G309" s="31" t="s">
        <v>517</v>
      </c>
      <c r="H309" s="31" t="s">
        <v>499</v>
      </c>
      <c r="I309" s="31" t="s">
        <v>501</v>
      </c>
      <c r="J309" s="32" t="s">
        <v>2784</v>
      </c>
      <c r="K309" s="32" t="s">
        <v>2802</v>
      </c>
      <c r="L309" s="32" t="s">
        <v>2803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41116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6" t="str">
        <f>VLOOKUP(B309,SAOM!B305:L1033,11,0)</f>
        <v>37175-000</v>
      </c>
      <c r="U309" s="35"/>
      <c r="V309" s="63" t="str">
        <f>VLOOKUP(B309,SAOM!B305:N1033,13,0)</f>
        <v>00:20:0e:10:49:96</v>
      </c>
      <c r="W309" s="34">
        <v>41116</v>
      </c>
      <c r="X309" s="32" t="s">
        <v>6273</v>
      </c>
      <c r="Y309" s="36">
        <v>41116</v>
      </c>
      <c r="Z309" s="53"/>
      <c r="AA309" s="72" t="s">
        <v>4503</v>
      </c>
      <c r="AB309" s="72" t="s">
        <v>4850</v>
      </c>
      <c r="AC309" s="72"/>
      <c r="AD309" s="32"/>
      <c r="AE309" s="37" t="s">
        <v>4850</v>
      </c>
    </row>
    <row r="310" spans="1:31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5"/>
        <v>41131</v>
      </c>
      <c r="F310" s="34">
        <v>41023</v>
      </c>
      <c r="G310" s="31" t="s">
        <v>682</v>
      </c>
      <c r="H310" s="31" t="s">
        <v>499</v>
      </c>
      <c r="I310" s="31" t="s">
        <v>501</v>
      </c>
      <c r="J310" s="32" t="s">
        <v>2815</v>
      </c>
      <c r="K310" s="32" t="s">
        <v>2831</v>
      </c>
      <c r="L310" s="32" t="s">
        <v>2832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41148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6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4501</v>
      </c>
      <c r="AB310" s="72" t="s">
        <v>4850</v>
      </c>
      <c r="AC310" s="72"/>
      <c r="AD310" s="32"/>
      <c r="AE310" s="37" t="s">
        <v>4850</v>
      </c>
    </row>
    <row r="311" spans="1:31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5"/>
        <v>41084</v>
      </c>
      <c r="F311" s="34" t="s">
        <v>501</v>
      </c>
      <c r="G311" s="31" t="s">
        <v>517</v>
      </c>
      <c r="H311" s="31" t="s">
        <v>499</v>
      </c>
      <c r="I311" s="31" t="s">
        <v>501</v>
      </c>
      <c r="J311" s="32" t="s">
        <v>3071</v>
      </c>
      <c r="K311" s="32" t="s">
        <v>3149</v>
      </c>
      <c r="L311" s="32" t="s">
        <v>3150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6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1635</v>
      </c>
      <c r="Y311" s="36">
        <v>41038</v>
      </c>
      <c r="Z311" s="53"/>
      <c r="AA311" s="72" t="s">
        <v>3207</v>
      </c>
      <c r="AB311" s="72" t="s">
        <v>4850</v>
      </c>
      <c r="AC311" s="72"/>
      <c r="AD311" s="32"/>
      <c r="AE311" s="37" t="s">
        <v>4850</v>
      </c>
    </row>
    <row r="312" spans="1:31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5"/>
        <v>41084</v>
      </c>
      <c r="F312" s="34" t="s">
        <v>501</v>
      </c>
      <c r="G312" s="31" t="s">
        <v>517</v>
      </c>
      <c r="H312" s="31" t="s">
        <v>499</v>
      </c>
      <c r="I312" s="31" t="s">
        <v>501</v>
      </c>
      <c r="J312" s="32" t="s">
        <v>3078</v>
      </c>
      <c r="K312" s="32" t="s">
        <v>3153</v>
      </c>
      <c r="L312" s="32" t="s">
        <v>3154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6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2446</v>
      </c>
      <c r="Y312" s="36">
        <v>41040</v>
      </c>
      <c r="Z312" s="53"/>
      <c r="AA312" s="72" t="s">
        <v>3285</v>
      </c>
      <c r="AB312" s="72" t="s">
        <v>4850</v>
      </c>
      <c r="AC312" s="72"/>
      <c r="AD312" s="32"/>
      <c r="AE312" s="37" t="s">
        <v>4850</v>
      </c>
    </row>
    <row r="313" spans="1:31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5"/>
        <v>41076</v>
      </c>
      <c r="F313" s="34" t="s">
        <v>501</v>
      </c>
      <c r="G313" s="31" t="s">
        <v>517</v>
      </c>
      <c r="H313" s="31" t="s">
        <v>499</v>
      </c>
      <c r="I313" s="31" t="s">
        <v>501</v>
      </c>
      <c r="J313" s="32" t="s">
        <v>2827</v>
      </c>
      <c r="K313" s="32" t="s">
        <v>2837</v>
      </c>
      <c r="L313" s="32" t="s">
        <v>2838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6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2446</v>
      </c>
      <c r="Y313" s="36">
        <v>41023</v>
      </c>
      <c r="Z313" s="53"/>
      <c r="AA313" s="72"/>
      <c r="AB313" s="72" t="s">
        <v>4850</v>
      </c>
      <c r="AC313" s="72"/>
      <c r="AD313" s="32"/>
      <c r="AE313" s="37" t="s">
        <v>4850</v>
      </c>
    </row>
    <row r="314" spans="1:31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5"/>
        <v>41084</v>
      </c>
      <c r="F314" s="34" t="s">
        <v>501</v>
      </c>
      <c r="G314" s="31" t="s">
        <v>517</v>
      </c>
      <c r="H314" s="31" t="s">
        <v>499</v>
      </c>
      <c r="I314" s="31" t="s">
        <v>501</v>
      </c>
      <c r="J314" s="32" t="s">
        <v>3078</v>
      </c>
      <c r="K314" s="32" t="s">
        <v>3153</v>
      </c>
      <c r="L314" s="32" t="s">
        <v>3154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6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2446</v>
      </c>
      <c r="Y314" s="36">
        <v>41043</v>
      </c>
      <c r="Z314" s="53"/>
      <c r="AA314" s="72" t="s">
        <v>3285</v>
      </c>
      <c r="AB314" s="72" t="s">
        <v>4850</v>
      </c>
      <c r="AC314" s="72"/>
      <c r="AD314" s="32"/>
      <c r="AE314" s="37" t="s">
        <v>4850</v>
      </c>
    </row>
    <row r="315" spans="1:31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5"/>
        <v>41132</v>
      </c>
      <c r="F315" s="34">
        <v>41023</v>
      </c>
      <c r="G315" s="31" t="s">
        <v>517</v>
      </c>
      <c r="H315" s="31" t="s">
        <v>499</v>
      </c>
      <c r="I315" s="31" t="s">
        <v>501</v>
      </c>
      <c r="J315" s="32" t="s">
        <v>2855</v>
      </c>
      <c r="K315" s="32" t="s">
        <v>2884</v>
      </c>
      <c r="L315" s="32" t="s">
        <v>2885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6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5944</v>
      </c>
      <c r="Y315" s="36">
        <v>41108</v>
      </c>
      <c r="Z315" s="53"/>
      <c r="AA315" s="72" t="s">
        <v>4498</v>
      </c>
      <c r="AB315" s="72" t="s">
        <v>4850</v>
      </c>
      <c r="AC315" s="72"/>
      <c r="AD315" s="127" t="s">
        <v>5943</v>
      </c>
      <c r="AE315" s="37" t="s">
        <v>4850</v>
      </c>
    </row>
    <row r="316" spans="1:31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5"/>
        <v>41132</v>
      </c>
      <c r="F316" s="34">
        <v>41023</v>
      </c>
      <c r="G316" s="31" t="s">
        <v>517</v>
      </c>
      <c r="H316" s="31" t="s">
        <v>499</v>
      </c>
      <c r="I316" s="31" t="s">
        <v>501</v>
      </c>
      <c r="J316" s="32" t="s">
        <v>2859</v>
      </c>
      <c r="K316" s="32" t="s">
        <v>2886</v>
      </c>
      <c r="L316" s="32" t="s">
        <v>2887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6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70" t="s">
        <v>2726</v>
      </c>
      <c r="Y316" s="36">
        <v>41115</v>
      </c>
      <c r="Z316" s="53"/>
      <c r="AA316" s="72" t="s">
        <v>4497</v>
      </c>
      <c r="AB316" s="72" t="s">
        <v>4850</v>
      </c>
      <c r="AC316" s="72"/>
      <c r="AD316" s="32" t="s">
        <v>6130</v>
      </c>
      <c r="AE316" s="37" t="s">
        <v>4850</v>
      </c>
    </row>
    <row r="317" spans="1:31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5"/>
        <v>41084</v>
      </c>
      <c r="F317" s="34" t="s">
        <v>501</v>
      </c>
      <c r="G317" s="31" t="s">
        <v>517</v>
      </c>
      <c r="H317" s="31" t="s">
        <v>499</v>
      </c>
      <c r="I317" s="31" t="s">
        <v>501</v>
      </c>
      <c r="J317" s="32" t="s">
        <v>3085</v>
      </c>
      <c r="K317" s="32" t="s">
        <v>3151</v>
      </c>
      <c r="L317" s="32" t="s">
        <v>3152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6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2446</v>
      </c>
      <c r="Y317" s="36">
        <v>41043</v>
      </c>
      <c r="Z317" s="53"/>
      <c r="AA317" s="72"/>
      <c r="AB317" s="72" t="s">
        <v>4850</v>
      </c>
      <c r="AC317" s="72"/>
      <c r="AD317" s="32"/>
      <c r="AE317" s="37" t="s">
        <v>4850</v>
      </c>
    </row>
    <row r="318" spans="1:31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5"/>
        <v>41119</v>
      </c>
      <c r="F318" s="34">
        <v>41057</v>
      </c>
      <c r="G318" s="31" t="s">
        <v>682</v>
      </c>
      <c r="H318" s="31" t="s">
        <v>499</v>
      </c>
      <c r="I318" s="31" t="s">
        <v>501</v>
      </c>
      <c r="J318" s="32" t="s">
        <v>2867</v>
      </c>
      <c r="K318" s="32" t="s">
        <v>2890</v>
      </c>
      <c r="L318" s="32" t="s">
        <v>2891</v>
      </c>
      <c r="M318" s="63" t="str">
        <f>VLOOKUP(B318,SAOM!B$2:H1318,7,0)</f>
        <v>SES-JERI-3339</v>
      </c>
      <c r="N318" s="64">
        <v>4033</v>
      </c>
      <c r="O318" s="34">
        <f>VLOOKUP(B318,SAOM!B$2:I1318,8,0)</f>
        <v>41121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6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4499</v>
      </c>
      <c r="AB318" s="72" t="s">
        <v>4850</v>
      </c>
      <c r="AC318" s="105"/>
      <c r="AD318" s="32"/>
      <c r="AE318" s="37" t="s">
        <v>4850</v>
      </c>
    </row>
    <row r="319" spans="1:31" s="37" customFormat="1">
      <c r="A319" s="30">
        <v>944</v>
      </c>
      <c r="B319" s="61" t="s">
        <v>2350</v>
      </c>
      <c r="C319" s="34">
        <v>40989</v>
      </c>
      <c r="D319" s="34">
        <v>41034</v>
      </c>
      <c r="E319" s="34">
        <f t="shared" si="5"/>
        <v>41049</v>
      </c>
      <c r="F319" s="34" t="s">
        <v>501</v>
      </c>
      <c r="G319" s="31" t="s">
        <v>517</v>
      </c>
      <c r="H319" s="31" t="s">
        <v>499</v>
      </c>
      <c r="I319" s="31" t="s">
        <v>501</v>
      </c>
      <c r="J319" s="32" t="s">
        <v>2363</v>
      </c>
      <c r="K319" s="32" t="s">
        <v>2420</v>
      </c>
      <c r="L319" s="32" t="s">
        <v>2421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6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3163</v>
      </c>
      <c r="Y319" s="36">
        <v>41031</v>
      </c>
      <c r="Z319" s="53"/>
      <c r="AA319" s="72"/>
      <c r="AB319" s="72" t="s">
        <v>4850</v>
      </c>
      <c r="AC319" s="72"/>
      <c r="AD319" s="32"/>
      <c r="AE319" s="37" t="s">
        <v>4850</v>
      </c>
    </row>
    <row r="320" spans="1:31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5"/>
        <v>41104</v>
      </c>
      <c r="F320" s="34" t="s">
        <v>501</v>
      </c>
      <c r="G320" s="31" t="s">
        <v>517</v>
      </c>
      <c r="H320" s="31" t="s">
        <v>499</v>
      </c>
      <c r="I320" s="31" t="s">
        <v>501</v>
      </c>
      <c r="J320" s="32" t="s">
        <v>2517</v>
      </c>
      <c r="K320" s="32" t="s">
        <v>3425</v>
      </c>
      <c r="L320" s="32" t="s">
        <v>3426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6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2446</v>
      </c>
      <c r="Y320" s="36">
        <v>41057</v>
      </c>
      <c r="Z320" s="53"/>
      <c r="AA320" s="72"/>
      <c r="AB320" s="72" t="s">
        <v>4850</v>
      </c>
      <c r="AC320" s="72"/>
      <c r="AD320" s="32" t="s">
        <v>3991</v>
      </c>
      <c r="AE320" s="37" t="s">
        <v>4850</v>
      </c>
    </row>
    <row r="321" spans="1:31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5"/>
        <v>41132</v>
      </c>
      <c r="F321" s="34">
        <v>41023</v>
      </c>
      <c r="G321" s="31" t="s">
        <v>752</v>
      </c>
      <c r="H321" s="31" t="s">
        <v>499</v>
      </c>
      <c r="I321" s="31" t="s">
        <v>501</v>
      </c>
      <c r="J321" s="32" t="s">
        <v>2879</v>
      </c>
      <c r="K321" s="32" t="s">
        <v>2896</v>
      </c>
      <c r="L321" s="32" t="s">
        <v>2897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6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4500</v>
      </c>
      <c r="AB321" s="72" t="s">
        <v>4850</v>
      </c>
      <c r="AC321" s="72"/>
      <c r="AD321" s="32"/>
      <c r="AE321" s="37" t="s">
        <v>4850</v>
      </c>
    </row>
    <row r="322" spans="1:31" s="185" customFormat="1">
      <c r="A322" s="173">
        <v>3350</v>
      </c>
      <c r="B322" s="174">
        <v>3350</v>
      </c>
      <c r="C322" s="175">
        <v>41019</v>
      </c>
      <c r="D322" s="175">
        <v>41119</v>
      </c>
      <c r="E322" s="175">
        <f t="shared" si="5"/>
        <v>41134</v>
      </c>
      <c r="F322" s="175">
        <v>41023</v>
      </c>
      <c r="G322" s="176" t="s">
        <v>2466</v>
      </c>
      <c r="H322" s="176" t="s">
        <v>499</v>
      </c>
      <c r="I322" s="176" t="s">
        <v>501</v>
      </c>
      <c r="J322" s="177" t="s">
        <v>2909</v>
      </c>
      <c r="K322" s="177" t="s">
        <v>3017</v>
      </c>
      <c r="L322" s="177" t="s">
        <v>3018</v>
      </c>
      <c r="M322" s="174" t="str">
        <f>VLOOKUP(B322,SAOM!B$2:H1322,7,0)</f>
        <v>SES-MAIA-3350</v>
      </c>
      <c r="N322" s="178">
        <v>4033</v>
      </c>
      <c r="O322" s="175">
        <f>VLOOKUP(B322,SAOM!B$2:I1322,8,0)</f>
        <v>41121</v>
      </c>
      <c r="P322" s="175" t="e">
        <f>VLOOKUP(B322,AG_Lider!A$1:F1681,6,0)</f>
        <v>#N/A</v>
      </c>
      <c r="Q322" s="179" t="str">
        <f>VLOOKUP(B322,SAOM!B$2:J1322,9,0)</f>
        <v>Juniel Sacrabelli (GRS)</v>
      </c>
      <c r="R322" s="175" t="str">
        <f>VLOOKUP(B322,SAOM!B$2:K1768,10,0)</f>
        <v>Rua Rafael Moreira da Silva, 90</v>
      </c>
      <c r="S322" s="179" t="str">
        <f>VLOOKUP(B322,SAOM!B318:M1046,12,0)</f>
        <v>31 3844-1190</v>
      </c>
      <c r="T322" s="180" t="str">
        <f>VLOOKUP(B322,SAOM!B318:L1046,11,0)</f>
        <v>35185-000</v>
      </c>
      <c r="U322" s="181"/>
      <c r="V322" s="174" t="str">
        <f>VLOOKUP(B322,SAOM!B318:N1046,13,0)</f>
        <v>-</v>
      </c>
      <c r="W322" s="175">
        <v>41121</v>
      </c>
      <c r="X322" s="177" t="s">
        <v>6578</v>
      </c>
      <c r="Y322" s="182"/>
      <c r="Z322" s="183"/>
      <c r="AA322" s="184" t="s">
        <v>4502</v>
      </c>
      <c r="AB322" s="184" t="s">
        <v>4850</v>
      </c>
      <c r="AC322" s="184"/>
      <c r="AD322" s="177"/>
      <c r="AE322" s="185" t="s">
        <v>4850</v>
      </c>
    </row>
    <row r="323" spans="1:31" s="112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5"/>
        <v>41141</v>
      </c>
      <c r="F323" s="49">
        <v>41023</v>
      </c>
      <c r="G323" s="99" t="s">
        <v>517</v>
      </c>
      <c r="H323" s="99" t="s">
        <v>499</v>
      </c>
      <c r="I323" s="99" t="s">
        <v>501</v>
      </c>
      <c r="J323" s="70" t="s">
        <v>2913</v>
      </c>
      <c r="K323" s="70" t="s">
        <v>3019</v>
      </c>
      <c r="L323" s="70" t="s">
        <v>3020</v>
      </c>
      <c r="M323" s="61" t="str">
        <f>VLOOKUP(B323,SAOM!B$2:H1323,7,0)</f>
        <v>SES-MAOS-3351</v>
      </c>
      <c r="N323" s="129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0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2726</v>
      </c>
      <c r="Y323" s="110">
        <v>41108</v>
      </c>
      <c r="Z323" s="111"/>
      <c r="AA323" s="95" t="s">
        <v>5770</v>
      </c>
      <c r="AB323" s="72" t="s">
        <v>4850</v>
      </c>
      <c r="AC323" s="95"/>
      <c r="AD323" s="70" t="s">
        <v>5947</v>
      </c>
      <c r="AE323" s="112" t="s">
        <v>4850</v>
      </c>
    </row>
    <row r="324" spans="1:31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5"/>
        <v>41141</v>
      </c>
      <c r="F324" s="34">
        <v>41023</v>
      </c>
      <c r="G324" s="31" t="s">
        <v>682</v>
      </c>
      <c r="H324" s="31" t="s">
        <v>499</v>
      </c>
      <c r="I324" s="31" t="s">
        <v>501</v>
      </c>
      <c r="J324" s="32" t="s">
        <v>2917</v>
      </c>
      <c r="K324" s="32" t="s">
        <v>3021</v>
      </c>
      <c r="L324" s="32" t="s">
        <v>3022</v>
      </c>
      <c r="M324" s="63" t="str">
        <f>VLOOKUP(B324,SAOM!B$2:H1324,7,0)</f>
        <v>-</v>
      </c>
      <c r="N324" s="64">
        <v>4035</v>
      </c>
      <c r="O324" s="34">
        <f>VLOOKUP(B324,SAOM!B$2:I1324,8,0)</f>
        <v>41121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6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4793</v>
      </c>
      <c r="AB324" s="72" t="s">
        <v>4850</v>
      </c>
      <c r="AC324" s="72"/>
      <c r="AD324" s="32"/>
      <c r="AE324" s="37" t="s">
        <v>4850</v>
      </c>
    </row>
    <row r="325" spans="1:31" s="37" customFormat="1">
      <c r="A325" s="30">
        <v>3259</v>
      </c>
      <c r="B325" s="61" t="s">
        <v>2656</v>
      </c>
      <c r="C325" s="34">
        <v>41002</v>
      </c>
      <c r="D325" s="34">
        <v>41047</v>
      </c>
      <c r="E325" s="34">
        <f t="shared" si="5"/>
        <v>41062</v>
      </c>
      <c r="F325" s="34" t="s">
        <v>501</v>
      </c>
      <c r="G325" s="31" t="s">
        <v>517</v>
      </c>
      <c r="H325" s="31" t="s">
        <v>499</v>
      </c>
      <c r="I325" s="31" t="s">
        <v>501</v>
      </c>
      <c r="J325" s="32" t="s">
        <v>2629</v>
      </c>
      <c r="K325" s="32" t="s">
        <v>664</v>
      </c>
      <c r="L325" s="32" t="s">
        <v>665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6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2314</v>
      </c>
      <c r="Y325" s="36">
        <v>41039</v>
      </c>
      <c r="Z325" s="53"/>
      <c r="AA325" s="72" t="s">
        <v>3204</v>
      </c>
      <c r="AB325" s="72" t="s">
        <v>4850</v>
      </c>
      <c r="AC325" s="72"/>
      <c r="AD325" s="32"/>
      <c r="AE325" s="37" t="s">
        <v>4850</v>
      </c>
    </row>
    <row r="326" spans="1:31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5"/>
        <v>41104</v>
      </c>
      <c r="F326" s="34" t="s">
        <v>501</v>
      </c>
      <c r="G326" s="31" t="s">
        <v>517</v>
      </c>
      <c r="H326" s="31" t="s">
        <v>684</v>
      </c>
      <c r="I326" s="31" t="s">
        <v>501</v>
      </c>
      <c r="J326" s="32" t="s">
        <v>3344</v>
      </c>
      <c r="K326" s="32" t="s">
        <v>3415</v>
      </c>
      <c r="L326" s="32" t="s">
        <v>3416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6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3271</v>
      </c>
      <c r="Y326" s="36">
        <v>41053</v>
      </c>
      <c r="Z326" s="53"/>
      <c r="AA326" s="72"/>
      <c r="AB326" s="72" t="s">
        <v>4850</v>
      </c>
      <c r="AC326" s="72"/>
      <c r="AD326" s="32" t="s">
        <v>3995</v>
      </c>
      <c r="AE326" s="37" t="s">
        <v>4850</v>
      </c>
    </row>
    <row r="327" spans="1:31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si="5"/>
        <v>41075</v>
      </c>
      <c r="F327" s="34" t="s">
        <v>501</v>
      </c>
      <c r="G327" s="31" t="s">
        <v>517</v>
      </c>
      <c r="H327" s="31" t="s">
        <v>499</v>
      </c>
      <c r="I327" s="31" t="s">
        <v>501</v>
      </c>
      <c r="J327" s="32" t="s">
        <v>2749</v>
      </c>
      <c r="K327" s="32" t="s">
        <v>2788</v>
      </c>
      <c r="L327" s="32" t="s">
        <v>2789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6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2241</v>
      </c>
      <c r="Y327" s="36">
        <v>41036</v>
      </c>
      <c r="Z327" s="53"/>
      <c r="AA327" s="72"/>
      <c r="AB327" s="72" t="s">
        <v>4850</v>
      </c>
      <c r="AC327" s="72"/>
      <c r="AD327" s="32"/>
      <c r="AE327" s="37" t="s">
        <v>4850</v>
      </c>
    </row>
    <row r="328" spans="1:31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682</v>
      </c>
      <c r="H328" s="31" t="s">
        <v>499</v>
      </c>
      <c r="I328" s="31" t="s">
        <v>501</v>
      </c>
      <c r="J328" s="32" t="s">
        <v>2925</v>
      </c>
      <c r="K328" s="32" t="s">
        <v>3025</v>
      </c>
      <c r="L328" s="32" t="s">
        <v>3026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6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4788</v>
      </c>
      <c r="AB328" s="72" t="s">
        <v>4850</v>
      </c>
      <c r="AC328" s="72"/>
      <c r="AD328" s="32"/>
      <c r="AE328" s="37" t="s">
        <v>4850</v>
      </c>
    </row>
    <row r="329" spans="1:31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501</v>
      </c>
      <c r="G329" s="31" t="s">
        <v>517</v>
      </c>
      <c r="H329" s="31" t="s">
        <v>499</v>
      </c>
      <c r="I329" s="31" t="s">
        <v>501</v>
      </c>
      <c r="J329" s="32" t="s">
        <v>3046</v>
      </c>
      <c r="K329" s="32" t="s">
        <v>3055</v>
      </c>
      <c r="L329" s="32" t="s">
        <v>3056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6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1738</v>
      </c>
      <c r="Y329" s="36">
        <v>41054</v>
      </c>
      <c r="Z329" s="53"/>
      <c r="AA329" s="72" t="s">
        <v>3772</v>
      </c>
      <c r="AB329" s="72" t="s">
        <v>4850</v>
      </c>
      <c r="AC329" s="72"/>
      <c r="AD329" s="32" t="s">
        <v>3996</v>
      </c>
      <c r="AE329" s="37" t="s">
        <v>4850</v>
      </c>
    </row>
    <row r="330" spans="1:31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501</v>
      </c>
      <c r="G330" s="31" t="s">
        <v>517</v>
      </c>
      <c r="H330" s="31" t="s">
        <v>499</v>
      </c>
      <c r="I330" s="31" t="s">
        <v>501</v>
      </c>
      <c r="J330" s="32" t="s">
        <v>3046</v>
      </c>
      <c r="K330" s="32" t="s">
        <v>3055</v>
      </c>
      <c r="L330" s="32" t="s">
        <v>3056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6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1738</v>
      </c>
      <c r="Y330" s="36">
        <v>41046</v>
      </c>
      <c r="Z330" s="53"/>
      <c r="AA330" s="72"/>
      <c r="AB330" s="72" t="s">
        <v>4850</v>
      </c>
      <c r="AC330" s="72"/>
      <c r="AD330" s="32" t="s">
        <v>3989</v>
      </c>
      <c r="AE330" s="37" t="s">
        <v>4850</v>
      </c>
    </row>
    <row r="331" spans="1:31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501</v>
      </c>
      <c r="G331" s="31" t="s">
        <v>517</v>
      </c>
      <c r="H331" s="31" t="s">
        <v>499</v>
      </c>
      <c r="I331" s="31" t="s">
        <v>501</v>
      </c>
      <c r="J331" s="32" t="s">
        <v>2712</v>
      </c>
      <c r="K331" s="32" t="s">
        <v>3027</v>
      </c>
      <c r="L331" s="32" t="s">
        <v>3028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6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2241</v>
      </c>
      <c r="Y331" s="36">
        <v>41066</v>
      </c>
      <c r="Z331" s="53"/>
      <c r="AA331" s="72"/>
      <c r="AB331" s="72" t="s">
        <v>4850</v>
      </c>
      <c r="AC331" s="72"/>
      <c r="AD331" s="32" t="s">
        <v>4034</v>
      </c>
      <c r="AE331" s="37" t="s">
        <v>4850</v>
      </c>
    </row>
    <row r="332" spans="1:31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501</v>
      </c>
      <c r="G332" s="31" t="s">
        <v>517</v>
      </c>
      <c r="H332" s="31" t="s">
        <v>499</v>
      </c>
      <c r="I332" s="31" t="s">
        <v>501</v>
      </c>
      <c r="J332" s="32" t="s">
        <v>2712</v>
      </c>
      <c r="K332" s="32" t="s">
        <v>3027</v>
      </c>
      <c r="L332" s="32" t="s">
        <v>3028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6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1635</v>
      </c>
      <c r="Y332" s="36">
        <v>41060</v>
      </c>
      <c r="Z332" s="53"/>
      <c r="AA332" s="72"/>
      <c r="AB332" s="72" t="s">
        <v>4850</v>
      </c>
      <c r="AC332" s="72"/>
      <c r="AD332" s="32" t="s">
        <v>3991</v>
      </c>
      <c r="AE332" s="37" t="s">
        <v>4850</v>
      </c>
    </row>
    <row r="333" spans="1:31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501</v>
      </c>
      <c r="G333" s="31" t="s">
        <v>517</v>
      </c>
      <c r="H333" s="31" t="s">
        <v>499</v>
      </c>
      <c r="I333" s="31" t="s">
        <v>501</v>
      </c>
      <c r="J333" s="32" t="s">
        <v>2712</v>
      </c>
      <c r="K333" s="32" t="s">
        <v>3027</v>
      </c>
      <c r="L333" s="32" t="s">
        <v>3028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6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1738</v>
      </c>
      <c r="Y333" s="36">
        <v>41078</v>
      </c>
      <c r="Z333" s="53"/>
      <c r="AA333" s="72" t="s">
        <v>4190</v>
      </c>
      <c r="AB333" s="72" t="s">
        <v>4850</v>
      </c>
      <c r="AC333" s="72"/>
      <c r="AD333" s="32" t="s">
        <v>4061</v>
      </c>
      <c r="AE333" s="37" t="s">
        <v>4850</v>
      </c>
    </row>
    <row r="334" spans="1:31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501</v>
      </c>
      <c r="G334" s="31" t="s">
        <v>517</v>
      </c>
      <c r="H334" s="31" t="s">
        <v>499</v>
      </c>
      <c r="I334" s="31" t="s">
        <v>501</v>
      </c>
      <c r="J334" s="32" t="s">
        <v>190</v>
      </c>
      <c r="K334" s="32" t="s">
        <v>3029</v>
      </c>
      <c r="L334" s="32" t="s">
        <v>3030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6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1738</v>
      </c>
      <c r="Y334" s="36">
        <v>41066</v>
      </c>
      <c r="Z334" s="53"/>
      <c r="AA334" s="72" t="s">
        <v>4032</v>
      </c>
      <c r="AB334" s="72" t="s">
        <v>4850</v>
      </c>
      <c r="AC334" s="72"/>
      <c r="AD334" s="32" t="s">
        <v>4036</v>
      </c>
      <c r="AE334" s="37" t="s">
        <v>4850</v>
      </c>
    </row>
    <row r="335" spans="1:31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501</v>
      </c>
      <c r="G335" s="31" t="s">
        <v>517</v>
      </c>
      <c r="H335" s="31" t="s">
        <v>499</v>
      </c>
      <c r="I335" s="31" t="s">
        <v>501</v>
      </c>
      <c r="J335" s="32" t="s">
        <v>190</v>
      </c>
      <c r="K335" s="32" t="s">
        <v>3029</v>
      </c>
      <c r="L335" s="32" t="s">
        <v>3030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6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1738</v>
      </c>
      <c r="Y335" s="36">
        <v>41064</v>
      </c>
      <c r="Z335" s="53"/>
      <c r="AA335" s="72" t="s">
        <v>4001</v>
      </c>
      <c r="AB335" s="72" t="s">
        <v>4850</v>
      </c>
      <c r="AC335" s="72"/>
      <c r="AD335" s="32" t="s">
        <v>4002</v>
      </c>
      <c r="AE335" s="37" t="s">
        <v>4850</v>
      </c>
    </row>
    <row r="336" spans="1:31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501</v>
      </c>
      <c r="G336" s="31" t="s">
        <v>517</v>
      </c>
      <c r="H336" s="31" t="s">
        <v>499</v>
      </c>
      <c r="I336" s="31" t="s">
        <v>501</v>
      </c>
      <c r="J336" s="32" t="s">
        <v>2764</v>
      </c>
      <c r="K336" s="32" t="s">
        <v>2794</v>
      </c>
      <c r="L336" s="32" t="s">
        <v>2795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6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1635</v>
      </c>
      <c r="Y336" s="36">
        <v>41033</v>
      </c>
      <c r="Z336" s="53"/>
      <c r="AA336" s="72"/>
      <c r="AB336" s="72" t="s">
        <v>4850</v>
      </c>
      <c r="AC336" s="72"/>
      <c r="AD336" s="32"/>
      <c r="AE336" s="37" t="s">
        <v>4850</v>
      </c>
    </row>
    <row r="337" spans="1:31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501</v>
      </c>
      <c r="G337" s="31" t="s">
        <v>517</v>
      </c>
      <c r="H337" s="31" t="s">
        <v>499</v>
      </c>
      <c r="I337" s="31" t="s">
        <v>501</v>
      </c>
      <c r="J337" s="32" t="s">
        <v>2768</v>
      </c>
      <c r="K337" s="32" t="s">
        <v>2796</v>
      </c>
      <c r="L337" s="32" t="s">
        <v>2797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6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1967</v>
      </c>
      <c r="Y337" s="36">
        <v>41031</v>
      </c>
      <c r="Z337" s="53"/>
      <c r="AA337" s="72"/>
      <c r="AB337" s="72" t="s">
        <v>4850</v>
      </c>
      <c r="AC337" s="72"/>
      <c r="AD337" s="32"/>
      <c r="AE337" s="37" t="s">
        <v>4850</v>
      </c>
    </row>
    <row r="338" spans="1:31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501</v>
      </c>
      <c r="G338" s="31" t="s">
        <v>517</v>
      </c>
      <c r="H338" s="31" t="s">
        <v>499</v>
      </c>
      <c r="I338" s="31" t="s">
        <v>501</v>
      </c>
      <c r="J338" s="32" t="s">
        <v>2772</v>
      </c>
      <c r="K338" s="32" t="s">
        <v>2798</v>
      </c>
      <c r="L338" s="32" t="s">
        <v>2799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6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2241</v>
      </c>
      <c r="Y338" s="36">
        <v>41032</v>
      </c>
      <c r="Z338" s="53"/>
      <c r="AA338" s="72"/>
      <c r="AB338" s="72" t="s">
        <v>4850</v>
      </c>
      <c r="AC338" s="72"/>
      <c r="AD338" s="32"/>
      <c r="AE338" s="37" t="s">
        <v>4850</v>
      </c>
    </row>
    <row r="339" spans="1:31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517</v>
      </c>
      <c r="H339" s="31" t="s">
        <v>499</v>
      </c>
      <c r="I339" s="31" t="s">
        <v>501</v>
      </c>
      <c r="J339" s="32" t="s">
        <v>2780</v>
      </c>
      <c r="K339" s="32" t="s">
        <v>2800</v>
      </c>
      <c r="L339" s="32" t="s">
        <v>2801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6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1635</v>
      </c>
      <c r="Y339" s="36">
        <v>41054</v>
      </c>
      <c r="Z339" s="53"/>
      <c r="AA339" s="72" t="s">
        <v>3791</v>
      </c>
      <c r="AB339" s="72" t="s">
        <v>4850</v>
      </c>
      <c r="AC339" s="72"/>
      <c r="AD339" s="32" t="s">
        <v>3991</v>
      </c>
      <c r="AE339" s="37" t="s">
        <v>4850</v>
      </c>
    </row>
    <row r="340" spans="1:31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501</v>
      </c>
      <c r="G340" s="31" t="s">
        <v>517</v>
      </c>
      <c r="H340" s="31" t="s">
        <v>499</v>
      </c>
      <c r="I340" s="31" t="s">
        <v>501</v>
      </c>
      <c r="J340" s="32" t="s">
        <v>2823</v>
      </c>
      <c r="K340" s="32" t="s">
        <v>2835</v>
      </c>
      <c r="L340" s="32" t="s">
        <v>2836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6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1738</v>
      </c>
      <c r="Y340" s="36">
        <v>41053</v>
      </c>
      <c r="Z340" s="53"/>
      <c r="AA340" s="72"/>
      <c r="AB340" s="72" t="s">
        <v>4850</v>
      </c>
      <c r="AC340" s="72"/>
      <c r="AD340" s="32" t="s">
        <v>3991</v>
      </c>
      <c r="AE340" s="37" t="s">
        <v>4850</v>
      </c>
    </row>
    <row r="341" spans="1:31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501</v>
      </c>
      <c r="G341" s="31" t="s">
        <v>517</v>
      </c>
      <c r="H341" s="31" t="s">
        <v>499</v>
      </c>
      <c r="I341" s="31" t="s">
        <v>501</v>
      </c>
      <c r="J341" s="32" t="s">
        <v>2819</v>
      </c>
      <c r="K341" s="32" t="s">
        <v>2833</v>
      </c>
      <c r="L341" s="32" t="s">
        <v>2834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6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2241</v>
      </c>
      <c r="Y341" s="36">
        <v>41059</v>
      </c>
      <c r="Z341" s="53"/>
      <c r="AA341" s="72"/>
      <c r="AB341" s="72" t="s">
        <v>4850</v>
      </c>
      <c r="AC341" s="72"/>
      <c r="AD341" s="32" t="s">
        <v>3997</v>
      </c>
      <c r="AE341" s="37" t="s">
        <v>4850</v>
      </c>
    </row>
    <row r="342" spans="1:31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501</v>
      </c>
      <c r="G342" s="31" t="s">
        <v>517</v>
      </c>
      <c r="H342" s="31" t="s">
        <v>499</v>
      </c>
      <c r="I342" s="31" t="s">
        <v>501</v>
      </c>
      <c r="J342" s="32" t="s">
        <v>2863</v>
      </c>
      <c r="K342" s="32" t="s">
        <v>2888</v>
      </c>
      <c r="L342" s="32" t="s">
        <v>2889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6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3163</v>
      </c>
      <c r="Y342" s="36">
        <v>41032</v>
      </c>
      <c r="Z342" s="53"/>
      <c r="AA342" s="72"/>
      <c r="AB342" s="72" t="s">
        <v>4850</v>
      </c>
      <c r="AC342" s="72"/>
      <c r="AD342" s="32"/>
      <c r="AE342" s="37" t="s">
        <v>4850</v>
      </c>
    </row>
    <row r="343" spans="1:31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501</v>
      </c>
      <c r="G343" s="31" t="s">
        <v>517</v>
      </c>
      <c r="H343" s="31" t="s">
        <v>499</v>
      </c>
      <c r="I343" s="31" t="s">
        <v>501</v>
      </c>
      <c r="J343" s="32" t="s">
        <v>2851</v>
      </c>
      <c r="K343" s="32" t="s">
        <v>2882</v>
      </c>
      <c r="L343" s="32" t="s">
        <v>2883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6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2898</v>
      </c>
      <c r="Y343" s="36">
        <v>41032</v>
      </c>
      <c r="Z343" s="53"/>
      <c r="AA343" s="72"/>
      <c r="AB343" s="72" t="s">
        <v>4850</v>
      </c>
      <c r="AC343" s="72"/>
      <c r="AD343" s="32"/>
      <c r="AE343" s="37" t="s">
        <v>4850</v>
      </c>
    </row>
    <row r="344" spans="1:31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501</v>
      </c>
      <c r="G344" s="31" t="s">
        <v>517</v>
      </c>
      <c r="H344" s="31" t="s">
        <v>499</v>
      </c>
      <c r="I344" s="31" t="s">
        <v>501</v>
      </c>
      <c r="J344" s="32" t="s">
        <v>2871</v>
      </c>
      <c r="K344" s="32" t="s">
        <v>2892</v>
      </c>
      <c r="L344" s="32" t="s">
        <v>2893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6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1635</v>
      </c>
      <c r="Y344" s="36">
        <v>41032</v>
      </c>
      <c r="Z344" s="53"/>
      <c r="AA344" s="72"/>
      <c r="AB344" s="72" t="s">
        <v>4850</v>
      </c>
      <c r="AC344" s="72"/>
      <c r="AD344" s="32"/>
      <c r="AE344" s="37" t="s">
        <v>4850</v>
      </c>
    </row>
    <row r="345" spans="1:31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501</v>
      </c>
      <c r="G345" s="31" t="s">
        <v>517</v>
      </c>
      <c r="H345" s="31" t="s">
        <v>499</v>
      </c>
      <c r="I345" s="31" t="s">
        <v>501</v>
      </c>
      <c r="J345" s="32" t="s">
        <v>3085</v>
      </c>
      <c r="K345" s="32" t="s">
        <v>3151</v>
      </c>
      <c r="L345" s="32" t="s">
        <v>3152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6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2446</v>
      </c>
      <c r="Y345" s="36">
        <v>41060</v>
      </c>
      <c r="Z345" s="53"/>
      <c r="AA345" s="72" t="s">
        <v>3975</v>
      </c>
      <c r="AB345" s="72" t="s">
        <v>4850</v>
      </c>
      <c r="AC345" s="72"/>
      <c r="AD345" s="32" t="s">
        <v>3989</v>
      </c>
      <c r="AE345" s="37" t="s">
        <v>4850</v>
      </c>
    </row>
    <row r="346" spans="1:31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501</v>
      </c>
      <c r="G346" s="31" t="s">
        <v>517</v>
      </c>
      <c r="H346" s="31" t="s">
        <v>499</v>
      </c>
      <c r="I346" s="31" t="s">
        <v>501</v>
      </c>
      <c r="J346" s="32" t="s">
        <v>2050</v>
      </c>
      <c r="K346" s="32" t="s">
        <v>1071</v>
      </c>
      <c r="L346" s="32" t="s">
        <v>1072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6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2314</v>
      </c>
      <c r="Y346" s="36">
        <v>41053</v>
      </c>
      <c r="Z346" s="53"/>
      <c r="AA346" s="72"/>
      <c r="AB346" s="72" t="s">
        <v>4850</v>
      </c>
      <c r="AC346" s="72"/>
      <c r="AD346" s="32" t="s">
        <v>3991</v>
      </c>
      <c r="AE346" s="37" t="s">
        <v>4850</v>
      </c>
    </row>
    <row r="347" spans="1:31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501</v>
      </c>
      <c r="G347" s="31" t="s">
        <v>517</v>
      </c>
      <c r="H347" s="31" t="s">
        <v>499</v>
      </c>
      <c r="I347" s="31" t="s">
        <v>501</v>
      </c>
      <c r="J347" s="32" t="s">
        <v>2875</v>
      </c>
      <c r="K347" s="32" t="s">
        <v>2894</v>
      </c>
      <c r="L347" s="32" t="s">
        <v>2895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6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2314</v>
      </c>
      <c r="Y347" s="36">
        <v>41031</v>
      </c>
      <c r="Z347" s="53"/>
      <c r="AA347" s="72"/>
      <c r="AB347" s="72" t="s">
        <v>4850</v>
      </c>
      <c r="AC347" s="72"/>
      <c r="AD347" s="32"/>
      <c r="AE347" s="37" t="s">
        <v>4850</v>
      </c>
    </row>
    <row r="348" spans="1:31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501</v>
      </c>
      <c r="G348" s="31" t="s">
        <v>517</v>
      </c>
      <c r="H348" s="31" t="s">
        <v>499</v>
      </c>
      <c r="I348" s="31" t="s">
        <v>501</v>
      </c>
      <c r="J348" s="32" t="s">
        <v>2921</v>
      </c>
      <c r="K348" s="32" t="s">
        <v>3023</v>
      </c>
      <c r="L348" s="32" t="s">
        <v>3024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6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2314</v>
      </c>
      <c r="Y348" s="36">
        <v>41036</v>
      </c>
      <c r="Z348" s="53"/>
      <c r="AA348" s="72" t="s">
        <v>3193</v>
      </c>
      <c r="AB348" s="72" t="s">
        <v>4850</v>
      </c>
      <c r="AC348" s="72"/>
      <c r="AD348" s="32"/>
      <c r="AE348" s="37" t="s">
        <v>4850</v>
      </c>
    </row>
    <row r="349" spans="1:31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501</v>
      </c>
      <c r="G349" s="31" t="s">
        <v>517</v>
      </c>
      <c r="H349" s="31" t="s">
        <v>499</v>
      </c>
      <c r="I349" s="31" t="s">
        <v>501</v>
      </c>
      <c r="J349" s="32" t="s">
        <v>3039</v>
      </c>
      <c r="K349" s="32" t="s">
        <v>3053</v>
      </c>
      <c r="L349" s="32" t="s">
        <v>3054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6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1738</v>
      </c>
      <c r="Y349" s="36">
        <v>41040</v>
      </c>
      <c r="Z349" s="53"/>
      <c r="AA349" s="72" t="s">
        <v>3286</v>
      </c>
      <c r="AB349" s="72" t="s">
        <v>4850</v>
      </c>
      <c r="AC349" s="72"/>
      <c r="AD349" s="32"/>
      <c r="AE349" s="37" t="s">
        <v>4850</v>
      </c>
    </row>
    <row r="350" spans="1:31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501</v>
      </c>
      <c r="G350" s="31" t="s">
        <v>517</v>
      </c>
      <c r="H350" s="31" t="s">
        <v>499</v>
      </c>
      <c r="I350" s="31" t="s">
        <v>501</v>
      </c>
      <c r="J350" s="32" t="s">
        <v>3039</v>
      </c>
      <c r="K350" s="32" t="s">
        <v>3053</v>
      </c>
      <c r="L350" s="32" t="s">
        <v>3054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6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1738</v>
      </c>
      <c r="Y350" s="36">
        <v>41039</v>
      </c>
      <c r="Z350" s="53"/>
      <c r="AA350" s="72"/>
      <c r="AB350" s="72" t="s">
        <v>4850</v>
      </c>
      <c r="AC350" s="72"/>
      <c r="AD350" s="32"/>
      <c r="AE350" s="37" t="s">
        <v>4850</v>
      </c>
    </row>
    <row r="351" spans="1:31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501</v>
      </c>
      <c r="G351" s="31" t="s">
        <v>517</v>
      </c>
      <c r="H351" s="31" t="s">
        <v>499</v>
      </c>
      <c r="I351" s="31" t="s">
        <v>501</v>
      </c>
      <c r="J351" s="32" t="s">
        <v>3142</v>
      </c>
      <c r="K351" s="32" t="s">
        <v>3159</v>
      </c>
      <c r="L351" s="32" t="s">
        <v>3160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6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2241</v>
      </c>
      <c r="Y351" s="36">
        <v>41060</v>
      </c>
      <c r="Z351" s="53"/>
      <c r="AA351" s="72"/>
      <c r="AB351" s="72" t="s">
        <v>4850</v>
      </c>
      <c r="AC351" s="72"/>
      <c r="AD351" s="32" t="s">
        <v>3990</v>
      </c>
      <c r="AE351" s="37" t="s">
        <v>4850</v>
      </c>
    </row>
    <row r="352" spans="1:31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501</v>
      </c>
      <c r="G352" s="31" t="s">
        <v>517</v>
      </c>
      <c r="H352" s="31" t="s">
        <v>499</v>
      </c>
      <c r="I352" s="31" t="s">
        <v>501</v>
      </c>
      <c r="J352" s="32" t="s">
        <v>3142</v>
      </c>
      <c r="K352" s="32" t="s">
        <v>3159</v>
      </c>
      <c r="L352" s="32" t="s">
        <v>3160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6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2241</v>
      </c>
      <c r="Y352" s="36">
        <v>41061</v>
      </c>
      <c r="Z352" s="53"/>
      <c r="AA352" s="72"/>
      <c r="AB352" s="72" t="s">
        <v>4850</v>
      </c>
      <c r="AC352" s="72"/>
      <c r="AD352" s="32" t="s">
        <v>4000</v>
      </c>
      <c r="AE352" s="37" t="s">
        <v>4850</v>
      </c>
    </row>
    <row r="353" spans="1:31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501</v>
      </c>
      <c r="G353" s="31" t="s">
        <v>517</v>
      </c>
      <c r="H353" s="31" t="s">
        <v>499</v>
      </c>
      <c r="I353" s="31" t="s">
        <v>501</v>
      </c>
      <c r="J353" s="32" t="s">
        <v>3212</v>
      </c>
      <c r="K353" s="32" t="s">
        <v>3264</v>
      </c>
      <c r="L353" s="32" t="s">
        <v>3265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6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4558</v>
      </c>
      <c r="Y353" s="36">
        <v>41085</v>
      </c>
      <c r="Z353" s="53"/>
      <c r="AA353" s="88"/>
      <c r="AB353" s="72" t="s">
        <v>4850</v>
      </c>
      <c r="AC353" s="88"/>
      <c r="AD353" s="32" t="s">
        <v>4557</v>
      </c>
      <c r="AE353" s="37" t="s">
        <v>4850</v>
      </c>
    </row>
    <row r="354" spans="1:31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501</v>
      </c>
      <c r="G354" s="31" t="s">
        <v>517</v>
      </c>
      <c r="H354" s="31" t="s">
        <v>499</v>
      </c>
      <c r="I354" s="31" t="s">
        <v>501</v>
      </c>
      <c r="J354" s="32" t="s">
        <v>2128</v>
      </c>
      <c r="K354" s="32" t="s">
        <v>3266</v>
      </c>
      <c r="L354" s="32" t="s">
        <v>3267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6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3064</v>
      </c>
      <c r="Y354" s="36">
        <v>41082</v>
      </c>
      <c r="Z354" s="53"/>
      <c r="AA354" s="72"/>
      <c r="AB354" s="72" t="s">
        <v>4850</v>
      </c>
      <c r="AC354" s="72"/>
      <c r="AD354" s="32" t="s">
        <v>4549</v>
      </c>
      <c r="AE354" s="37" t="s">
        <v>4850</v>
      </c>
    </row>
    <row r="355" spans="1:31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517</v>
      </c>
      <c r="H355" s="31" t="s">
        <v>499</v>
      </c>
      <c r="I355" s="31" t="s">
        <v>501</v>
      </c>
      <c r="J355" s="32" t="s">
        <v>3472</v>
      </c>
      <c r="K355" s="32" t="s">
        <v>1048</v>
      </c>
      <c r="L355" s="32" t="s">
        <v>1049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6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2747</v>
      </c>
      <c r="Y355" s="36">
        <v>41092</v>
      </c>
      <c r="Z355" s="53"/>
      <c r="AA355" s="88" t="s">
        <v>4955</v>
      </c>
      <c r="AB355" s="72" t="s">
        <v>4850</v>
      </c>
      <c r="AC355" s="88"/>
      <c r="AD355" s="32" t="s">
        <v>4956</v>
      </c>
      <c r="AE355" s="37" t="s">
        <v>4850</v>
      </c>
    </row>
    <row r="356" spans="1:31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501</v>
      </c>
      <c r="G356" s="31" t="s">
        <v>682</v>
      </c>
      <c r="H356" s="31" t="s">
        <v>499</v>
      </c>
      <c r="I356" s="31" t="s">
        <v>501</v>
      </c>
      <c r="J356" s="32" t="s">
        <v>3472</v>
      </c>
      <c r="K356" s="32" t="s">
        <v>1048</v>
      </c>
      <c r="L356" s="32" t="s">
        <v>1049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6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4850</v>
      </c>
      <c r="AC356" s="72"/>
      <c r="AD356" s="32"/>
      <c r="AE356" s="37" t="s">
        <v>4850</v>
      </c>
    </row>
    <row r="357" spans="1:31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501</v>
      </c>
      <c r="G357" s="31" t="s">
        <v>517</v>
      </c>
      <c r="H357" s="31" t="s">
        <v>499</v>
      </c>
      <c r="I357" s="31" t="s">
        <v>501</v>
      </c>
      <c r="J357" s="32" t="s">
        <v>2128</v>
      </c>
      <c r="K357" s="32" t="s">
        <v>1287</v>
      </c>
      <c r="L357" s="32" t="s">
        <v>1288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6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3064</v>
      </c>
      <c r="Y357" s="36">
        <v>41085</v>
      </c>
      <c r="Z357" s="53"/>
      <c r="AA357" s="72"/>
      <c r="AB357" s="72" t="s">
        <v>4850</v>
      </c>
      <c r="AC357" s="72"/>
      <c r="AD357" s="32" t="s">
        <v>4559</v>
      </c>
      <c r="AE357" s="37" t="s">
        <v>4850</v>
      </c>
    </row>
    <row r="358" spans="1:31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501</v>
      </c>
      <c r="G358" s="31" t="s">
        <v>517</v>
      </c>
      <c r="H358" s="31" t="s">
        <v>499</v>
      </c>
      <c r="I358" s="31" t="s">
        <v>501</v>
      </c>
      <c r="J358" s="32" t="s">
        <v>121</v>
      </c>
      <c r="K358" s="32" t="s">
        <v>526</v>
      </c>
      <c r="L358" s="32" t="s">
        <v>3268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6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2241</v>
      </c>
      <c r="Y358" s="36">
        <v>41086</v>
      </c>
      <c r="Z358" s="53"/>
      <c r="AA358" s="72"/>
      <c r="AB358" s="72" t="s">
        <v>4850</v>
      </c>
      <c r="AC358" s="72"/>
      <c r="AD358" s="32" t="s">
        <v>4736</v>
      </c>
      <c r="AE358" s="37" t="s">
        <v>4850</v>
      </c>
    </row>
    <row r="359" spans="1:31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501</v>
      </c>
      <c r="G359" s="31" t="s">
        <v>517</v>
      </c>
      <c r="H359" s="31" t="s">
        <v>499</v>
      </c>
      <c r="I359" s="31" t="s">
        <v>501</v>
      </c>
      <c r="J359" s="32" t="s">
        <v>2128</v>
      </c>
      <c r="K359" s="32" t="s">
        <v>1287</v>
      </c>
      <c r="L359" s="32" t="s">
        <v>1288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6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3064</v>
      </c>
      <c r="Y359" s="36">
        <v>41095</v>
      </c>
      <c r="Z359" s="53"/>
      <c r="AA359" s="72"/>
      <c r="AB359" s="72" t="s">
        <v>4850</v>
      </c>
      <c r="AC359" s="72"/>
      <c r="AD359" s="32" t="s">
        <v>5518</v>
      </c>
      <c r="AE359" s="37" t="s">
        <v>4850</v>
      </c>
    </row>
    <row r="360" spans="1:31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501</v>
      </c>
      <c r="G360" s="31" t="s">
        <v>517</v>
      </c>
      <c r="H360" s="31" t="s">
        <v>499</v>
      </c>
      <c r="I360" s="31" t="s">
        <v>501</v>
      </c>
      <c r="J360" s="32" t="s">
        <v>2128</v>
      </c>
      <c r="K360" s="32" t="s">
        <v>1287</v>
      </c>
      <c r="L360" s="32" t="s">
        <v>1288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6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3064</v>
      </c>
      <c r="Y360" s="36">
        <v>41087</v>
      </c>
      <c r="Z360" s="53"/>
      <c r="AA360" s="72"/>
      <c r="AB360" s="72" t="s">
        <v>4850</v>
      </c>
      <c r="AC360" s="72"/>
      <c r="AD360" s="32" t="s">
        <v>4790</v>
      </c>
      <c r="AE360" s="37" t="s">
        <v>4850</v>
      </c>
    </row>
    <row r="361" spans="1:31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501</v>
      </c>
      <c r="G361" s="31" t="s">
        <v>517</v>
      </c>
      <c r="H361" s="31" t="s">
        <v>499</v>
      </c>
      <c r="I361" s="31" t="s">
        <v>501</v>
      </c>
      <c r="J361" s="32" t="s">
        <v>2128</v>
      </c>
      <c r="K361" s="32" t="s">
        <v>1287</v>
      </c>
      <c r="L361" s="32" t="s">
        <v>1288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6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3064</v>
      </c>
      <c r="Y361" s="36">
        <v>41087</v>
      </c>
      <c r="Z361" s="53"/>
      <c r="AA361" s="72"/>
      <c r="AB361" s="72" t="s">
        <v>4850</v>
      </c>
      <c r="AC361" s="72"/>
      <c r="AD361" s="32" t="s">
        <v>4782</v>
      </c>
      <c r="AE361" s="37" t="s">
        <v>4850</v>
      </c>
    </row>
    <row r="362" spans="1:31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ref="E362:E425" si="6">D362+15</f>
        <v>41098</v>
      </c>
      <c r="F362" s="34" t="s">
        <v>501</v>
      </c>
      <c r="G362" s="31" t="s">
        <v>517</v>
      </c>
      <c r="H362" s="31" t="s">
        <v>499</v>
      </c>
      <c r="I362" s="31" t="s">
        <v>501</v>
      </c>
      <c r="J362" s="32" t="s">
        <v>3245</v>
      </c>
      <c r="K362" s="32" t="s">
        <v>3269</v>
      </c>
      <c r="L362" s="32" t="s">
        <v>3270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6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2747</v>
      </c>
      <c r="Y362" s="36">
        <v>41101</v>
      </c>
      <c r="Z362" s="53"/>
      <c r="AA362" s="72"/>
      <c r="AB362" s="72" t="s">
        <v>4850</v>
      </c>
      <c r="AC362" s="72"/>
      <c r="AD362" t="s">
        <v>4985</v>
      </c>
      <c r="AE362" s="37" t="s">
        <v>4850</v>
      </c>
    </row>
    <row r="363" spans="1:31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6"/>
        <v>41098</v>
      </c>
      <c r="F363" s="34" t="s">
        <v>501</v>
      </c>
      <c r="G363" s="31" t="s">
        <v>517</v>
      </c>
      <c r="H363" s="31" t="s">
        <v>499</v>
      </c>
      <c r="I363" s="31" t="s">
        <v>501</v>
      </c>
      <c r="J363" s="32" t="s">
        <v>1922</v>
      </c>
      <c r="K363" s="32" t="s">
        <v>855</v>
      </c>
      <c r="L363" s="32" t="s">
        <v>856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6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1662</v>
      </c>
      <c r="Y363" s="36">
        <v>41087</v>
      </c>
      <c r="Z363" s="53"/>
      <c r="AA363" s="72"/>
      <c r="AB363" s="72" t="s">
        <v>4850</v>
      </c>
      <c r="AC363" s="72"/>
      <c r="AD363" s="32" t="s">
        <v>4812</v>
      </c>
      <c r="AE363" s="37" t="s">
        <v>4850</v>
      </c>
    </row>
    <row r="364" spans="1:31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6"/>
        <v>41098</v>
      </c>
      <c r="F364" s="34" t="s">
        <v>501</v>
      </c>
      <c r="G364" s="31" t="s">
        <v>517</v>
      </c>
      <c r="H364" s="31" t="s">
        <v>499</v>
      </c>
      <c r="I364" s="31" t="s">
        <v>501</v>
      </c>
      <c r="J364" s="32" t="s">
        <v>3212</v>
      </c>
      <c r="K364" s="32" t="s">
        <v>3264</v>
      </c>
      <c r="L364" s="32" t="s">
        <v>3265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6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1635</v>
      </c>
      <c r="Y364" s="36">
        <v>41082</v>
      </c>
      <c r="Z364" s="53"/>
      <c r="AA364" s="72" t="s">
        <v>4551</v>
      </c>
      <c r="AB364" s="72" t="s">
        <v>4850</v>
      </c>
      <c r="AC364" s="72"/>
      <c r="AD364" s="32" t="s">
        <v>4550</v>
      </c>
      <c r="AE364" s="37" t="s">
        <v>4850</v>
      </c>
    </row>
    <row r="365" spans="1:31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6"/>
        <v>41098</v>
      </c>
      <c r="F365" s="34" t="s">
        <v>501</v>
      </c>
      <c r="G365" s="31" t="s">
        <v>517</v>
      </c>
      <c r="H365" s="31" t="s">
        <v>499</v>
      </c>
      <c r="I365" s="31" t="s">
        <v>501</v>
      </c>
      <c r="J365" s="32" t="s">
        <v>3212</v>
      </c>
      <c r="K365" s="32" t="s">
        <v>3264</v>
      </c>
      <c r="L365" s="32" t="s">
        <v>3265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6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1635</v>
      </c>
      <c r="Y365" s="36">
        <v>41082</v>
      </c>
      <c r="Z365" s="53"/>
      <c r="AA365" s="72"/>
      <c r="AB365" s="72" t="s">
        <v>4850</v>
      </c>
      <c r="AC365" s="72"/>
      <c r="AD365" s="32" t="s">
        <v>4521</v>
      </c>
      <c r="AE365" s="37" t="s">
        <v>4850</v>
      </c>
    </row>
    <row r="366" spans="1:31" s="37" customFormat="1">
      <c r="A366" s="30">
        <v>3458</v>
      </c>
      <c r="B366" s="61">
        <v>3458</v>
      </c>
      <c r="C366" s="34">
        <v>41038</v>
      </c>
      <c r="D366" s="34">
        <f>C366+45</f>
        <v>41083</v>
      </c>
      <c r="E366" s="34">
        <f t="shared" si="6"/>
        <v>41098</v>
      </c>
      <c r="F366" s="34" t="s">
        <v>501</v>
      </c>
      <c r="G366" s="31" t="s">
        <v>517</v>
      </c>
      <c r="H366" s="31" t="s">
        <v>499</v>
      </c>
      <c r="I366" s="31" t="s">
        <v>501</v>
      </c>
      <c r="J366" s="32" t="s">
        <v>1922</v>
      </c>
      <c r="K366" s="32" t="s">
        <v>855</v>
      </c>
      <c r="L366" s="32" t="s">
        <v>856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6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3064</v>
      </c>
      <c r="Y366" s="36">
        <v>41095</v>
      </c>
      <c r="Z366" s="53"/>
      <c r="AA366" s="72"/>
      <c r="AB366" s="72" t="s">
        <v>4850</v>
      </c>
      <c r="AC366" s="72"/>
      <c r="AD366" s="32" t="s">
        <v>5519</v>
      </c>
      <c r="AE366" s="37" t="s">
        <v>4850</v>
      </c>
    </row>
    <row r="367" spans="1:31" s="37" customFormat="1">
      <c r="A367" s="30">
        <v>3461</v>
      </c>
      <c r="B367" s="61">
        <v>3461</v>
      </c>
      <c r="C367" s="34">
        <v>41038</v>
      </c>
      <c r="D367" s="34">
        <f>C367+45</f>
        <v>41083</v>
      </c>
      <c r="E367" s="34">
        <f t="shared" si="6"/>
        <v>41098</v>
      </c>
      <c r="F367" s="34" t="s">
        <v>501</v>
      </c>
      <c r="G367" s="31" t="s">
        <v>517</v>
      </c>
      <c r="H367" s="31" t="s">
        <v>499</v>
      </c>
      <c r="I367" s="31" t="s">
        <v>501</v>
      </c>
      <c r="J367" s="32" t="s">
        <v>1922</v>
      </c>
      <c r="K367" s="32" t="s">
        <v>855</v>
      </c>
      <c r="L367" s="32" t="s">
        <v>856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6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3064</v>
      </c>
      <c r="Y367" s="36">
        <v>41095</v>
      </c>
      <c r="Z367" s="53"/>
      <c r="AA367" s="72"/>
      <c r="AB367" s="72" t="s">
        <v>4850</v>
      </c>
      <c r="AC367" s="72"/>
      <c r="AD367" s="32" t="s">
        <v>5520</v>
      </c>
      <c r="AE367" s="37" t="s">
        <v>4850</v>
      </c>
    </row>
    <row r="368" spans="1:31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6"/>
        <v>41098</v>
      </c>
      <c r="F368" s="34">
        <v>41089</v>
      </c>
      <c r="G368" s="31" t="s">
        <v>764</v>
      </c>
      <c r="H368" s="31" t="s">
        <v>499</v>
      </c>
      <c r="I368" s="31" t="s">
        <v>506</v>
      </c>
      <c r="J368" s="32" t="s">
        <v>1922</v>
      </c>
      <c r="K368" s="32" t="s">
        <v>855</v>
      </c>
      <c r="L368" s="32" t="s">
        <v>856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6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4851</v>
      </c>
      <c r="AB368" s="72" t="s">
        <v>4850</v>
      </c>
      <c r="AC368" s="72"/>
      <c r="AD368" s="32"/>
      <c r="AE368" s="37" t="s">
        <v>4850</v>
      </c>
    </row>
    <row r="369" spans="1:31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6"/>
        <v>41100</v>
      </c>
      <c r="F369" s="34" t="s">
        <v>501</v>
      </c>
      <c r="G369" s="31" t="s">
        <v>517</v>
      </c>
      <c r="H369" s="31" t="s">
        <v>499</v>
      </c>
      <c r="I369" s="31" t="s">
        <v>501</v>
      </c>
      <c r="J369" s="32" t="s">
        <v>1922</v>
      </c>
      <c r="K369" s="32" t="s">
        <v>855</v>
      </c>
      <c r="L369" s="32" t="s">
        <v>856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6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1977</v>
      </c>
      <c r="Y369" s="36">
        <v>41089</v>
      </c>
      <c r="Z369" s="53"/>
      <c r="AA369" s="72"/>
      <c r="AB369" s="72" t="s">
        <v>4850</v>
      </c>
      <c r="AC369" s="72"/>
      <c r="AD369" s="32" t="s">
        <v>4923</v>
      </c>
      <c r="AE369" s="37" t="s">
        <v>4850</v>
      </c>
    </row>
    <row r="370" spans="1:31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6"/>
        <v>41134</v>
      </c>
      <c r="F370" s="34">
        <v>41095</v>
      </c>
      <c r="G370" s="31" t="s">
        <v>764</v>
      </c>
      <c r="H370" s="31" t="s">
        <v>499</v>
      </c>
      <c r="I370" s="31" t="s">
        <v>501</v>
      </c>
      <c r="J370" s="32" t="s">
        <v>1922</v>
      </c>
      <c r="K370" s="32" t="s">
        <v>855</v>
      </c>
      <c r="L370" s="32" t="s">
        <v>856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6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5513</v>
      </c>
      <c r="AB370" s="72" t="s">
        <v>4850</v>
      </c>
      <c r="AC370" s="88"/>
      <c r="AD370" s="32"/>
      <c r="AE370" s="37" t="s">
        <v>4850</v>
      </c>
    </row>
    <row r="371" spans="1:31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6"/>
        <v>41100</v>
      </c>
      <c r="F371" s="34" t="s">
        <v>501</v>
      </c>
      <c r="G371" s="31" t="s">
        <v>517</v>
      </c>
      <c r="H371" s="31" t="s">
        <v>499</v>
      </c>
      <c r="I371" s="31" t="s">
        <v>501</v>
      </c>
      <c r="J371" s="32" t="s">
        <v>1922</v>
      </c>
      <c r="K371" s="32" t="s">
        <v>855</v>
      </c>
      <c r="L371" s="32" t="s">
        <v>856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6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1662</v>
      </c>
      <c r="Y371" s="36">
        <v>41087</v>
      </c>
      <c r="Z371" s="53"/>
      <c r="AA371" s="72"/>
      <c r="AB371" s="72" t="s">
        <v>4850</v>
      </c>
      <c r="AC371" s="72"/>
      <c r="AD371" s="32" t="s">
        <v>4784</v>
      </c>
      <c r="AE371" s="37" t="s">
        <v>4850</v>
      </c>
    </row>
    <row r="372" spans="1:31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6"/>
        <v>41100</v>
      </c>
      <c r="F372" s="34" t="s">
        <v>501</v>
      </c>
      <c r="G372" s="31" t="s">
        <v>517</v>
      </c>
      <c r="H372" s="31" t="s">
        <v>499</v>
      </c>
      <c r="I372" s="31" t="s">
        <v>501</v>
      </c>
      <c r="J372" s="32" t="s">
        <v>1922</v>
      </c>
      <c r="K372" s="32" t="s">
        <v>855</v>
      </c>
      <c r="L372" s="32" t="s">
        <v>856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6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1977</v>
      </c>
      <c r="Y372" s="36">
        <v>41082</v>
      </c>
      <c r="Z372" s="53"/>
      <c r="AA372" s="72"/>
      <c r="AB372" s="72" t="s">
        <v>4850</v>
      </c>
      <c r="AC372" s="72"/>
      <c r="AD372" s="32" t="s">
        <v>4519</v>
      </c>
      <c r="AE372" s="37" t="s">
        <v>4850</v>
      </c>
    </row>
    <row r="373" spans="1:31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6"/>
        <v>41100</v>
      </c>
      <c r="F373" s="34" t="s">
        <v>501</v>
      </c>
      <c r="G373" s="31" t="s">
        <v>517</v>
      </c>
      <c r="H373" s="31" t="s">
        <v>499</v>
      </c>
      <c r="I373" s="31" t="s">
        <v>501</v>
      </c>
      <c r="J373" s="32" t="s">
        <v>1922</v>
      </c>
      <c r="K373" s="32" t="s">
        <v>855</v>
      </c>
      <c r="L373" s="32" t="s">
        <v>856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6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1635</v>
      </c>
      <c r="Y373" s="36">
        <v>41087</v>
      </c>
      <c r="Z373" s="53"/>
      <c r="AA373" s="72"/>
      <c r="AB373" s="72" t="s">
        <v>4850</v>
      </c>
      <c r="AC373" s="72"/>
      <c r="AD373" s="32" t="s">
        <v>4791</v>
      </c>
      <c r="AE373" s="37" t="s">
        <v>4850</v>
      </c>
    </row>
    <row r="374" spans="1:31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6"/>
        <v>41100</v>
      </c>
      <c r="F374" s="34" t="s">
        <v>501</v>
      </c>
      <c r="G374" s="31" t="s">
        <v>517</v>
      </c>
      <c r="H374" s="31" t="s">
        <v>499</v>
      </c>
      <c r="I374" s="31" t="s">
        <v>501</v>
      </c>
      <c r="J374" s="32" t="s">
        <v>1922</v>
      </c>
      <c r="K374" s="32" t="s">
        <v>855</v>
      </c>
      <c r="L374" s="32" t="s">
        <v>856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6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1635</v>
      </c>
      <c r="Y374" s="36">
        <v>41089</v>
      </c>
      <c r="Z374" s="53"/>
      <c r="AA374" s="72"/>
      <c r="AB374" s="72" t="s">
        <v>4850</v>
      </c>
      <c r="AC374" s="72"/>
      <c r="AD374" s="32" t="s">
        <v>4922</v>
      </c>
      <c r="AE374" s="37" t="s">
        <v>4850</v>
      </c>
    </row>
    <row r="375" spans="1:31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6"/>
        <v>41100</v>
      </c>
      <c r="F375" s="34">
        <v>41044</v>
      </c>
      <c r="G375" s="31" t="s">
        <v>517</v>
      </c>
      <c r="H375" s="31" t="s">
        <v>499</v>
      </c>
      <c r="I375" s="31" t="s">
        <v>501</v>
      </c>
      <c r="J375" s="32" t="s">
        <v>1922</v>
      </c>
      <c r="K375" s="32" t="s">
        <v>855</v>
      </c>
      <c r="L375" s="32" t="s">
        <v>856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6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1635</v>
      </c>
      <c r="Y375" s="36">
        <v>41089</v>
      </c>
      <c r="Z375" s="53"/>
      <c r="AA375" s="72" t="s">
        <v>3323</v>
      </c>
      <c r="AB375" s="72" t="s">
        <v>4850</v>
      </c>
      <c r="AC375" s="72"/>
      <c r="AD375" s="32" t="s">
        <v>3991</v>
      </c>
      <c r="AE375" s="37" t="s">
        <v>4850</v>
      </c>
    </row>
    <row r="376" spans="1:31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6"/>
        <v>41100</v>
      </c>
      <c r="F376" s="34" t="s">
        <v>501</v>
      </c>
      <c r="G376" s="31" t="s">
        <v>517</v>
      </c>
      <c r="H376" s="31" t="s">
        <v>499</v>
      </c>
      <c r="I376" s="31" t="s">
        <v>501</v>
      </c>
      <c r="J376" s="32" t="s">
        <v>1922</v>
      </c>
      <c r="K376" s="32" t="s">
        <v>855</v>
      </c>
      <c r="L376" s="32" t="s">
        <v>856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6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1562</v>
      </c>
      <c r="Y376" s="36">
        <v>41096</v>
      </c>
      <c r="Z376" s="53"/>
      <c r="AA376" s="72" t="s">
        <v>5550</v>
      </c>
      <c r="AB376" s="72" t="s">
        <v>4850</v>
      </c>
      <c r="AC376" s="72"/>
      <c r="AD376" s="32" t="s">
        <v>5551</v>
      </c>
      <c r="AE376" s="37" t="s">
        <v>4850</v>
      </c>
    </row>
    <row r="377" spans="1:31" s="37" customFormat="1">
      <c r="A377" s="30">
        <v>3476</v>
      </c>
      <c r="B377" s="61">
        <v>3476</v>
      </c>
      <c r="C377" s="34">
        <v>41044</v>
      </c>
      <c r="D377" s="34">
        <f>C377+45</f>
        <v>41089</v>
      </c>
      <c r="E377" s="34">
        <f t="shared" si="6"/>
        <v>41104</v>
      </c>
      <c r="F377" s="34" t="s">
        <v>501</v>
      </c>
      <c r="G377" s="31" t="s">
        <v>517</v>
      </c>
      <c r="H377" s="31" t="s">
        <v>499</v>
      </c>
      <c r="I377" s="31" t="s">
        <v>501</v>
      </c>
      <c r="J377" s="32" t="s">
        <v>1922</v>
      </c>
      <c r="K377" s="32" t="s">
        <v>855</v>
      </c>
      <c r="L377" s="32" t="s">
        <v>856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6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1562</v>
      </c>
      <c r="Y377" s="36">
        <v>41094</v>
      </c>
      <c r="Z377" s="53"/>
      <c r="AA377" s="72"/>
      <c r="AB377" s="72" t="s">
        <v>4850</v>
      </c>
      <c r="AC377" s="72"/>
      <c r="AD377" s="107" t="s">
        <v>3991</v>
      </c>
      <c r="AE377" s="37" t="s">
        <v>4850</v>
      </c>
    </row>
    <row r="378" spans="1:31" s="37" customFormat="1">
      <c r="A378" s="30">
        <v>3477</v>
      </c>
      <c r="B378" s="61">
        <v>3477</v>
      </c>
      <c r="C378" s="34">
        <v>41044</v>
      </c>
      <c r="D378" s="34">
        <f>C378+45</f>
        <v>41089</v>
      </c>
      <c r="E378" s="34">
        <f t="shared" si="6"/>
        <v>41104</v>
      </c>
      <c r="F378" s="34" t="s">
        <v>501</v>
      </c>
      <c r="G378" s="31" t="s">
        <v>517</v>
      </c>
      <c r="H378" s="31" t="s">
        <v>499</v>
      </c>
      <c r="I378" s="31" t="s">
        <v>501</v>
      </c>
      <c r="J378" s="32" t="s">
        <v>3431</v>
      </c>
      <c r="K378" s="32" t="s">
        <v>3460</v>
      </c>
      <c r="L378" s="32" t="s">
        <v>3461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6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2747</v>
      </c>
      <c r="Y378" s="36">
        <v>41095</v>
      </c>
      <c r="Z378" s="53"/>
      <c r="AA378" s="72"/>
      <c r="AB378" s="72" t="s">
        <v>4850</v>
      </c>
      <c r="AC378" s="72"/>
      <c r="AD378" s="32" t="s">
        <v>5521</v>
      </c>
      <c r="AE378" s="37" t="s">
        <v>4850</v>
      </c>
    </row>
    <row r="379" spans="1:31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6"/>
        <v>41104</v>
      </c>
      <c r="F379" s="34">
        <v>41050</v>
      </c>
      <c r="G379" s="31" t="s">
        <v>764</v>
      </c>
      <c r="H379" s="31" t="s">
        <v>499</v>
      </c>
      <c r="I379" s="31" t="s">
        <v>506</v>
      </c>
      <c r="J379" s="32" t="s">
        <v>3245</v>
      </c>
      <c r="K379" s="32" t="s">
        <v>3464</v>
      </c>
      <c r="L379" s="32" t="s">
        <v>3465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6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1525</v>
      </c>
      <c r="AB379" s="72" t="s">
        <v>4850</v>
      </c>
      <c r="AC379" s="72"/>
      <c r="AD379" s="32"/>
      <c r="AE379" s="37" t="s">
        <v>4850</v>
      </c>
    </row>
    <row r="380" spans="1:31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6"/>
        <v>41104</v>
      </c>
      <c r="F380" s="34" t="s">
        <v>501</v>
      </c>
      <c r="G380" s="31" t="s">
        <v>517</v>
      </c>
      <c r="H380" s="31" t="s">
        <v>499</v>
      </c>
      <c r="I380" s="31" t="s">
        <v>501</v>
      </c>
      <c r="J380" s="32" t="s">
        <v>3442</v>
      </c>
      <c r="K380" s="32" t="s">
        <v>3466</v>
      </c>
      <c r="L380" s="32" t="s">
        <v>3467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6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1562</v>
      </c>
      <c r="Y380" s="36">
        <v>41095</v>
      </c>
      <c r="Z380" s="53"/>
      <c r="AA380" s="72"/>
      <c r="AB380" s="72" t="s">
        <v>4850</v>
      </c>
      <c r="AC380" s="72"/>
      <c r="AD380" s="32" t="s">
        <v>5522</v>
      </c>
      <c r="AE380" s="37" t="s">
        <v>4850</v>
      </c>
    </row>
    <row r="381" spans="1:31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6"/>
        <v>41104</v>
      </c>
      <c r="F381" s="34">
        <v>41050</v>
      </c>
      <c r="G381" s="31" t="s">
        <v>764</v>
      </c>
      <c r="H381" s="31" t="s">
        <v>499</v>
      </c>
      <c r="I381" s="31" t="s">
        <v>506</v>
      </c>
      <c r="J381" s="32" t="s">
        <v>121</v>
      </c>
      <c r="K381" s="32" t="s">
        <v>3468</v>
      </c>
      <c r="L381" s="32" t="s">
        <v>3469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6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1525</v>
      </c>
      <c r="AB381" s="72" t="s">
        <v>4850</v>
      </c>
      <c r="AC381" s="72"/>
      <c r="AD381" s="32"/>
      <c r="AE381" s="37" t="s">
        <v>4850</v>
      </c>
    </row>
    <row r="382" spans="1:31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6"/>
        <v>41104</v>
      </c>
      <c r="F382" s="34">
        <v>41050</v>
      </c>
      <c r="G382" s="31" t="s">
        <v>764</v>
      </c>
      <c r="H382" s="31" t="s">
        <v>499</v>
      </c>
      <c r="I382" s="31" t="s">
        <v>506</v>
      </c>
      <c r="J382" s="32" t="s">
        <v>121</v>
      </c>
      <c r="K382" s="32" t="s">
        <v>3468</v>
      </c>
      <c r="L382" s="32" t="s">
        <v>3469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6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3621</v>
      </c>
      <c r="AB382" s="72" t="s">
        <v>4850</v>
      </c>
      <c r="AC382" s="72"/>
      <c r="AD382" s="32"/>
      <c r="AE382" s="37" t="s">
        <v>4850</v>
      </c>
    </row>
    <row r="383" spans="1:31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6"/>
        <v>41104</v>
      </c>
      <c r="F383" s="34">
        <v>41050</v>
      </c>
      <c r="G383" s="31" t="s">
        <v>764</v>
      </c>
      <c r="H383" s="31" t="s">
        <v>499</v>
      </c>
      <c r="I383" s="31" t="s">
        <v>506</v>
      </c>
      <c r="J383" s="32" t="s">
        <v>121</v>
      </c>
      <c r="K383" s="32" t="s">
        <v>3468</v>
      </c>
      <c r="L383" s="32" t="s">
        <v>3469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6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3622</v>
      </c>
      <c r="AB383" s="72" t="s">
        <v>4850</v>
      </c>
      <c r="AC383" s="72"/>
      <c r="AD383" s="32"/>
      <c r="AE383" s="37" t="s">
        <v>4850</v>
      </c>
    </row>
    <row r="384" spans="1:31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6"/>
        <v>41104</v>
      </c>
      <c r="F384" s="34">
        <v>41050</v>
      </c>
      <c r="G384" s="31" t="s">
        <v>764</v>
      </c>
      <c r="H384" s="31" t="s">
        <v>499</v>
      </c>
      <c r="I384" s="31" t="s">
        <v>506</v>
      </c>
      <c r="J384" s="32" t="s">
        <v>121</v>
      </c>
      <c r="K384" s="32" t="s">
        <v>3468</v>
      </c>
      <c r="L384" s="32" t="s">
        <v>3469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6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1525</v>
      </c>
      <c r="AB384" s="72" t="s">
        <v>4850</v>
      </c>
      <c r="AC384" s="72"/>
      <c r="AD384" s="32"/>
      <c r="AE384" s="37" t="s">
        <v>4850</v>
      </c>
    </row>
    <row r="385" spans="1:31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6"/>
        <v>41104</v>
      </c>
      <c r="F385" s="34" t="s">
        <v>501</v>
      </c>
      <c r="G385" s="31" t="s">
        <v>517</v>
      </c>
      <c r="H385" s="31" t="s">
        <v>499</v>
      </c>
      <c r="I385" s="31" t="s">
        <v>501</v>
      </c>
      <c r="J385" s="32" t="s">
        <v>121</v>
      </c>
      <c r="K385" s="32" t="s">
        <v>3468</v>
      </c>
      <c r="L385" s="32" t="s">
        <v>3469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6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2241</v>
      </c>
      <c r="Y385" s="36">
        <v>41087</v>
      </c>
      <c r="Z385" s="53"/>
      <c r="AA385" s="72"/>
      <c r="AB385" s="72" t="s">
        <v>4850</v>
      </c>
      <c r="AC385" s="72"/>
      <c r="AD385" s="32" t="s">
        <v>4785</v>
      </c>
      <c r="AE385" s="37" t="s">
        <v>4850</v>
      </c>
    </row>
    <row r="386" spans="1:31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6"/>
        <v>41104</v>
      </c>
      <c r="F386" s="34" t="s">
        <v>501</v>
      </c>
      <c r="G386" s="31" t="s">
        <v>517</v>
      </c>
      <c r="H386" s="31" t="s">
        <v>499</v>
      </c>
      <c r="I386" s="31" t="s">
        <v>501</v>
      </c>
      <c r="J386" s="32" t="s">
        <v>1382</v>
      </c>
      <c r="K386" s="32" t="s">
        <v>3411</v>
      </c>
      <c r="L386" s="32" t="s">
        <v>3412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6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2241</v>
      </c>
      <c r="Y386" s="36">
        <v>41089</v>
      </c>
      <c r="Z386" s="53"/>
      <c r="AA386" s="72"/>
      <c r="AB386" s="72" t="s">
        <v>4850</v>
      </c>
      <c r="AC386" s="72"/>
      <c r="AD386" s="32" t="s">
        <v>3991</v>
      </c>
      <c r="AE386" s="37" t="s">
        <v>4850</v>
      </c>
    </row>
    <row r="387" spans="1:31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6"/>
        <v>41104</v>
      </c>
      <c r="F387" s="34">
        <v>41050</v>
      </c>
      <c r="G387" s="31" t="s">
        <v>764</v>
      </c>
      <c r="H387" s="31" t="s">
        <v>499</v>
      </c>
      <c r="I387" s="31" t="s">
        <v>506</v>
      </c>
      <c r="J387" s="32" t="s">
        <v>1382</v>
      </c>
      <c r="K387" s="32" t="s">
        <v>3462</v>
      </c>
      <c r="L387" s="32" t="s">
        <v>3463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6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3623</v>
      </c>
      <c r="AB387" s="72" t="s">
        <v>4850</v>
      </c>
      <c r="AC387" s="72"/>
      <c r="AD387" s="32"/>
      <c r="AE387" s="37" t="s">
        <v>4850</v>
      </c>
    </row>
    <row r="388" spans="1:31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6"/>
        <v>41104</v>
      </c>
      <c r="F388" s="34">
        <v>41050</v>
      </c>
      <c r="G388" s="31" t="s">
        <v>764</v>
      </c>
      <c r="H388" s="31" t="s">
        <v>499</v>
      </c>
      <c r="I388" s="31" t="s">
        <v>506</v>
      </c>
      <c r="J388" s="32" t="s">
        <v>1382</v>
      </c>
      <c r="K388" s="32" t="s">
        <v>3411</v>
      </c>
      <c r="L388" s="32" t="s">
        <v>3412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6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3624</v>
      </c>
      <c r="AB388" s="72" t="s">
        <v>4850</v>
      </c>
      <c r="AC388" s="72"/>
      <c r="AD388" s="32"/>
      <c r="AE388" s="37" t="s">
        <v>4850</v>
      </c>
    </row>
    <row r="389" spans="1:31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6"/>
        <v>41104</v>
      </c>
      <c r="F389" s="34">
        <v>41050</v>
      </c>
      <c r="G389" s="31" t="s">
        <v>764</v>
      </c>
      <c r="H389" s="31" t="s">
        <v>499</v>
      </c>
      <c r="I389" s="31" t="s">
        <v>506</v>
      </c>
      <c r="J389" s="32" t="s">
        <v>1382</v>
      </c>
      <c r="K389" s="32" t="s">
        <v>3411</v>
      </c>
      <c r="L389" s="32" t="s">
        <v>3412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6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3622</v>
      </c>
      <c r="AB389" s="72" t="s">
        <v>4850</v>
      </c>
      <c r="AC389" s="72"/>
      <c r="AD389" s="32"/>
      <c r="AE389" s="37" t="s">
        <v>4850</v>
      </c>
    </row>
    <row r="390" spans="1:31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6"/>
        <v>41104</v>
      </c>
      <c r="F390" s="34">
        <v>41050</v>
      </c>
      <c r="G390" s="31" t="s">
        <v>764</v>
      </c>
      <c r="H390" s="31" t="s">
        <v>499</v>
      </c>
      <c r="I390" s="31" t="s">
        <v>506</v>
      </c>
      <c r="J390" s="32" t="s">
        <v>1382</v>
      </c>
      <c r="K390" s="32" t="s">
        <v>3411</v>
      </c>
      <c r="L390" s="32" t="s">
        <v>3412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6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3625</v>
      </c>
      <c r="AB390" s="72" t="s">
        <v>4850</v>
      </c>
      <c r="AC390" s="72"/>
      <c r="AD390" s="32"/>
      <c r="AE390" s="37" t="s">
        <v>4850</v>
      </c>
    </row>
    <row r="391" spans="1:31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si="6"/>
        <v>41104</v>
      </c>
      <c r="F391" s="34">
        <v>41050</v>
      </c>
      <c r="G391" s="31" t="s">
        <v>764</v>
      </c>
      <c r="H391" s="31" t="s">
        <v>499</v>
      </c>
      <c r="I391" s="31" t="s">
        <v>506</v>
      </c>
      <c r="J391" s="32" t="s">
        <v>1382</v>
      </c>
      <c r="K391" s="32" t="s">
        <v>3411</v>
      </c>
      <c r="L391" s="32" t="s">
        <v>3412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6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3626</v>
      </c>
      <c r="AB391" s="72" t="s">
        <v>4850</v>
      </c>
      <c r="AC391" s="72"/>
      <c r="AD391" s="32"/>
      <c r="AE391" s="37" t="s">
        <v>4850</v>
      </c>
    </row>
    <row r="392" spans="1:31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6"/>
        <v>41148</v>
      </c>
      <c r="F392" s="34">
        <v>41050</v>
      </c>
      <c r="G392" s="31" t="s">
        <v>752</v>
      </c>
      <c r="H392" s="31" t="s">
        <v>499</v>
      </c>
      <c r="I392" s="31" t="s">
        <v>506</v>
      </c>
      <c r="J392" s="32" t="s">
        <v>3379</v>
      </c>
      <c r="K392" s="32" t="s">
        <v>3423</v>
      </c>
      <c r="L392" s="32" t="s">
        <v>3424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6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5566</v>
      </c>
      <c r="AB392" s="72" t="s">
        <v>4850</v>
      </c>
      <c r="AC392" s="72"/>
      <c r="AD392" s="32"/>
      <c r="AE392" s="37" t="s">
        <v>4850</v>
      </c>
    </row>
    <row r="393" spans="1:31" s="37" customFormat="1">
      <c r="A393" s="30">
        <v>818</v>
      </c>
      <c r="B393" s="70" t="s">
        <v>1519</v>
      </c>
      <c r="C393" s="34">
        <v>40975</v>
      </c>
      <c r="D393" s="34">
        <v>41020</v>
      </c>
      <c r="E393" s="34">
        <f t="shared" si="6"/>
        <v>41035</v>
      </c>
      <c r="F393" s="34">
        <v>40991</v>
      </c>
      <c r="G393" s="31" t="s">
        <v>517</v>
      </c>
      <c r="H393" s="31" t="s">
        <v>684</v>
      </c>
      <c r="I393" s="31" t="s">
        <v>501</v>
      </c>
      <c r="J393" s="32" t="s">
        <v>1064</v>
      </c>
      <c r="K393" s="32" t="s">
        <v>1073</v>
      </c>
      <c r="L393" s="32" t="s">
        <v>1074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6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4422</v>
      </c>
      <c r="Y393" s="36">
        <v>41031</v>
      </c>
      <c r="Z393" s="53"/>
      <c r="AA393" s="72" t="s">
        <v>3161</v>
      </c>
      <c r="AB393" s="72" t="s">
        <v>4850</v>
      </c>
      <c r="AC393" s="72"/>
      <c r="AD393" s="54"/>
      <c r="AE393" s="37" t="s">
        <v>4850</v>
      </c>
    </row>
    <row r="394" spans="1:31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6"/>
        <v>41148</v>
      </c>
      <c r="F394" s="34">
        <v>41050</v>
      </c>
      <c r="G394" s="31" t="s">
        <v>752</v>
      </c>
      <c r="H394" s="31" t="s">
        <v>499</v>
      </c>
      <c r="I394" s="31" t="s">
        <v>506</v>
      </c>
      <c r="J394" s="32" t="s">
        <v>3379</v>
      </c>
      <c r="K394" s="32" t="s">
        <v>3423</v>
      </c>
      <c r="L394" s="32" t="s">
        <v>3424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6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5567</v>
      </c>
      <c r="AB394" s="72" t="s">
        <v>4850</v>
      </c>
      <c r="AC394" s="72"/>
      <c r="AD394" s="32"/>
      <c r="AE394" s="37" t="s">
        <v>4850</v>
      </c>
    </row>
    <row r="395" spans="1:31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6"/>
        <v>41062</v>
      </c>
      <c r="F395" s="34" t="s">
        <v>501</v>
      </c>
      <c r="G395" s="31" t="s">
        <v>517</v>
      </c>
      <c r="H395" s="31" t="s">
        <v>684</v>
      </c>
      <c r="I395" s="31" t="s">
        <v>501</v>
      </c>
      <c r="J395" s="32" t="s">
        <v>118</v>
      </c>
      <c r="K395" s="32" t="s">
        <v>664</v>
      </c>
      <c r="L395" s="32" t="s">
        <v>665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6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3271</v>
      </c>
      <c r="Y395" s="36">
        <v>41038</v>
      </c>
      <c r="Z395" s="53"/>
      <c r="AA395" s="72"/>
      <c r="AB395" s="72" t="s">
        <v>4850</v>
      </c>
      <c r="AC395" s="72"/>
      <c r="AD395" s="32"/>
      <c r="AE395" s="37" t="s">
        <v>4850</v>
      </c>
    </row>
    <row r="396" spans="1:31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6"/>
        <v>41104</v>
      </c>
      <c r="F396" s="34" t="s">
        <v>501</v>
      </c>
      <c r="G396" s="31" t="s">
        <v>517</v>
      </c>
      <c r="H396" s="31" t="s">
        <v>499</v>
      </c>
      <c r="I396" s="31" t="s">
        <v>501</v>
      </c>
      <c r="J396" s="32" t="s">
        <v>3379</v>
      </c>
      <c r="K396" s="32" t="s">
        <v>3423</v>
      </c>
      <c r="L396" s="32" t="s">
        <v>3424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6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2898</v>
      </c>
      <c r="Y396" s="36">
        <v>41060</v>
      </c>
      <c r="Z396" s="53"/>
      <c r="AA396" s="72"/>
      <c r="AB396" s="72" t="s">
        <v>4850</v>
      </c>
      <c r="AC396" s="72"/>
      <c r="AD396" s="32" t="s">
        <v>4002</v>
      </c>
      <c r="AE396" s="37" t="s">
        <v>4850</v>
      </c>
    </row>
    <row r="397" spans="1:31" s="37" customFormat="1">
      <c r="A397" s="30">
        <v>3232</v>
      </c>
      <c r="B397" s="61" t="s">
        <v>2637</v>
      </c>
      <c r="C397" s="34">
        <v>41001</v>
      </c>
      <c r="D397" s="34">
        <v>41046</v>
      </c>
      <c r="E397" s="34">
        <f t="shared" si="6"/>
        <v>41061</v>
      </c>
      <c r="F397" s="34" t="s">
        <v>501</v>
      </c>
      <c r="G397" s="31" t="s">
        <v>517</v>
      </c>
      <c r="H397" s="31" t="s">
        <v>499</v>
      </c>
      <c r="I397" s="31" t="s">
        <v>501</v>
      </c>
      <c r="J397" s="32" t="s">
        <v>118</v>
      </c>
      <c r="K397" s="32" t="s">
        <v>664</v>
      </c>
      <c r="L397" s="32" t="s">
        <v>665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6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2446</v>
      </c>
      <c r="Y397" s="36">
        <v>41032</v>
      </c>
      <c r="Z397" s="53"/>
      <c r="AA397" s="72"/>
      <c r="AB397" s="72" t="s">
        <v>4850</v>
      </c>
      <c r="AC397" s="72"/>
      <c r="AD397" s="32"/>
      <c r="AE397" s="37" t="s">
        <v>4850</v>
      </c>
    </row>
    <row r="398" spans="1:31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6"/>
        <v>41104</v>
      </c>
      <c r="F398" s="34" t="s">
        <v>501</v>
      </c>
      <c r="G398" s="31" t="s">
        <v>517</v>
      </c>
      <c r="H398" s="31" t="s">
        <v>684</v>
      </c>
      <c r="I398" s="31" t="s">
        <v>501</v>
      </c>
      <c r="J398" s="32" t="s">
        <v>3398</v>
      </c>
      <c r="K398" s="32" t="s">
        <v>3427</v>
      </c>
      <c r="L398" s="32" t="s">
        <v>3428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6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4422</v>
      </c>
      <c r="Y398" s="36">
        <v>41087</v>
      </c>
      <c r="Z398" s="53"/>
      <c r="AA398" s="72"/>
      <c r="AB398" s="72" t="s">
        <v>4850</v>
      </c>
      <c r="AC398" s="72"/>
      <c r="AD398" s="32" t="s">
        <v>4737</v>
      </c>
      <c r="AE398" s="37" t="s">
        <v>4850</v>
      </c>
    </row>
    <row r="399" spans="1:31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6"/>
        <v>41104</v>
      </c>
      <c r="F399" s="34" t="s">
        <v>501</v>
      </c>
      <c r="G399" s="31" t="s">
        <v>517</v>
      </c>
      <c r="H399" s="31" t="s">
        <v>684</v>
      </c>
      <c r="I399" s="31" t="s">
        <v>501</v>
      </c>
      <c r="J399" s="32" t="s">
        <v>3398</v>
      </c>
      <c r="K399" s="32" t="s">
        <v>3427</v>
      </c>
      <c r="L399" s="32" t="s">
        <v>3428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6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4420</v>
      </c>
      <c r="Y399" s="36">
        <v>41087</v>
      </c>
      <c r="Z399" s="53"/>
      <c r="AA399" s="72"/>
      <c r="AB399" s="72" t="s">
        <v>4850</v>
      </c>
      <c r="AC399" s="72"/>
      <c r="AD399" s="32"/>
      <c r="AE399" s="37" t="s">
        <v>4850</v>
      </c>
    </row>
    <row r="400" spans="1:31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6"/>
        <v>41106</v>
      </c>
      <c r="F400" s="34">
        <v>41085</v>
      </c>
      <c r="G400" s="31" t="s">
        <v>517</v>
      </c>
      <c r="H400" s="31" t="s">
        <v>684</v>
      </c>
      <c r="I400" s="31" t="s">
        <v>501</v>
      </c>
      <c r="J400" s="32" t="s">
        <v>1015</v>
      </c>
      <c r="K400" s="32" t="s">
        <v>3429</v>
      </c>
      <c r="L400" s="32" t="s">
        <v>3430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6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4420</v>
      </c>
      <c r="Y400" s="36">
        <v>41096</v>
      </c>
      <c r="Z400" s="53"/>
      <c r="AA400" s="72" t="s">
        <v>4556</v>
      </c>
      <c r="AB400" s="72" t="s">
        <v>4850</v>
      </c>
      <c r="AC400" s="72"/>
      <c r="AD400" s="32" t="s">
        <v>5569</v>
      </c>
      <c r="AE400" s="37" t="s">
        <v>4850</v>
      </c>
    </row>
    <row r="401" spans="1:31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6"/>
        <v>41104</v>
      </c>
      <c r="F401" s="34" t="s">
        <v>501</v>
      </c>
      <c r="G401" s="31" t="s">
        <v>517</v>
      </c>
      <c r="H401" s="31" t="s">
        <v>684</v>
      </c>
      <c r="I401" s="31" t="s">
        <v>501</v>
      </c>
      <c r="J401" s="32" t="s">
        <v>206</v>
      </c>
      <c r="K401" s="32" t="s">
        <v>3409</v>
      </c>
      <c r="L401" s="32" t="s">
        <v>3410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6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4422</v>
      </c>
      <c r="Y401" s="36">
        <v>41087</v>
      </c>
      <c r="Z401" s="53"/>
      <c r="AA401" s="72"/>
      <c r="AB401" s="72" t="s">
        <v>4850</v>
      </c>
      <c r="AC401" s="72"/>
      <c r="AD401" s="107" t="s">
        <v>4780</v>
      </c>
      <c r="AE401" s="37" t="s">
        <v>4850</v>
      </c>
    </row>
    <row r="402" spans="1:31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6"/>
        <v>41104</v>
      </c>
      <c r="F402" s="34" t="s">
        <v>501</v>
      </c>
      <c r="G402" s="31" t="s">
        <v>517</v>
      </c>
      <c r="H402" s="31" t="s">
        <v>684</v>
      </c>
      <c r="I402" s="31" t="s">
        <v>501</v>
      </c>
      <c r="J402" s="32" t="s">
        <v>206</v>
      </c>
      <c r="K402" s="32" t="s">
        <v>3409</v>
      </c>
      <c r="L402" s="32" t="s">
        <v>3410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6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4420</v>
      </c>
      <c r="Y402" s="36">
        <v>41087</v>
      </c>
      <c r="Z402" s="53"/>
      <c r="AA402" s="72"/>
      <c r="AB402" s="72" t="s">
        <v>4850</v>
      </c>
      <c r="AC402" s="72"/>
      <c r="AD402" s="32" t="s">
        <v>4779</v>
      </c>
      <c r="AE402" s="37" t="s">
        <v>4850</v>
      </c>
    </row>
    <row r="403" spans="1:31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6"/>
        <v>41104</v>
      </c>
      <c r="F403" s="34" t="s">
        <v>501</v>
      </c>
      <c r="G403" s="31" t="s">
        <v>517</v>
      </c>
      <c r="H403" s="31" t="s">
        <v>684</v>
      </c>
      <c r="I403" s="31" t="s">
        <v>501</v>
      </c>
      <c r="J403" s="32" t="s">
        <v>206</v>
      </c>
      <c r="K403" s="32" t="s">
        <v>3409</v>
      </c>
      <c r="L403" s="32" t="s">
        <v>3410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6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4422</v>
      </c>
      <c r="Y403" s="36">
        <v>41089</v>
      </c>
      <c r="Z403" s="53"/>
      <c r="AA403" s="72"/>
      <c r="AB403" s="72" t="s">
        <v>4850</v>
      </c>
      <c r="AC403" s="72"/>
      <c r="AD403" s="32" t="s">
        <v>3991</v>
      </c>
      <c r="AE403" s="37" t="s">
        <v>4850</v>
      </c>
    </row>
    <row r="404" spans="1:31" s="37" customFormat="1">
      <c r="A404" s="30">
        <v>3235</v>
      </c>
      <c r="B404" s="61" t="s">
        <v>2657</v>
      </c>
      <c r="C404" s="34">
        <v>41002</v>
      </c>
      <c r="D404" s="34">
        <v>41047</v>
      </c>
      <c r="E404" s="34">
        <f t="shared" si="6"/>
        <v>41062</v>
      </c>
      <c r="F404" s="34" t="s">
        <v>501</v>
      </c>
      <c r="G404" s="31" t="s">
        <v>517</v>
      </c>
      <c r="H404" s="31" t="s">
        <v>499</v>
      </c>
      <c r="I404" s="31" t="s">
        <v>501</v>
      </c>
      <c r="J404" s="32" t="s">
        <v>118</v>
      </c>
      <c r="K404" s="32" t="s">
        <v>664</v>
      </c>
      <c r="L404" s="32" t="s">
        <v>665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6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1635</v>
      </c>
      <c r="Y404" s="36">
        <v>41032</v>
      </c>
      <c r="Z404" s="53"/>
      <c r="AA404" s="72"/>
      <c r="AB404" s="72" t="s">
        <v>4850</v>
      </c>
      <c r="AC404" s="72"/>
      <c r="AD404" s="32"/>
      <c r="AE404" s="37" t="s">
        <v>4850</v>
      </c>
    </row>
    <row r="405" spans="1:31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6"/>
        <v>41104</v>
      </c>
      <c r="F405" s="34" t="s">
        <v>501</v>
      </c>
      <c r="G405" s="31" t="s">
        <v>517</v>
      </c>
      <c r="H405" s="31" t="s">
        <v>684</v>
      </c>
      <c r="I405" s="31" t="s">
        <v>501</v>
      </c>
      <c r="J405" s="32" t="s">
        <v>3344</v>
      </c>
      <c r="K405" s="32" t="s">
        <v>3415</v>
      </c>
      <c r="L405" s="32" t="s">
        <v>3416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6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4420</v>
      </c>
      <c r="Y405" s="36">
        <v>41079</v>
      </c>
      <c r="Z405" s="53"/>
      <c r="AA405" s="72" t="s">
        <v>4193</v>
      </c>
      <c r="AB405" s="72" t="s">
        <v>4850</v>
      </c>
      <c r="AC405" s="72"/>
      <c r="AD405" s="88" t="s">
        <v>4421</v>
      </c>
      <c r="AE405" s="37" t="s">
        <v>4850</v>
      </c>
    </row>
    <row r="406" spans="1:31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6"/>
        <v>41104</v>
      </c>
      <c r="F406" s="34" t="s">
        <v>501</v>
      </c>
      <c r="G406" s="31" t="s">
        <v>517</v>
      </c>
      <c r="H406" s="31" t="s">
        <v>684</v>
      </c>
      <c r="I406" s="31" t="s">
        <v>501</v>
      </c>
      <c r="J406" s="32" t="s">
        <v>3344</v>
      </c>
      <c r="K406" s="32" t="s">
        <v>3415</v>
      </c>
      <c r="L406" s="32" t="s">
        <v>3416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6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4422</v>
      </c>
      <c r="Y406" s="36">
        <v>41079</v>
      </c>
      <c r="Z406" s="53"/>
      <c r="AA406" s="72" t="s">
        <v>4193</v>
      </c>
      <c r="AB406" s="72" t="s">
        <v>4850</v>
      </c>
      <c r="AC406" s="72"/>
      <c r="AD406" s="88" t="s">
        <v>4421</v>
      </c>
      <c r="AE406" s="37" t="s">
        <v>4850</v>
      </c>
    </row>
    <row r="407" spans="1:31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6"/>
        <v>41104</v>
      </c>
      <c r="F407" s="34">
        <v>41050</v>
      </c>
      <c r="G407" s="31" t="s">
        <v>764</v>
      </c>
      <c r="H407" s="31" t="s">
        <v>499</v>
      </c>
      <c r="I407" s="31" t="s">
        <v>506</v>
      </c>
      <c r="J407" s="32" t="s">
        <v>3354</v>
      </c>
      <c r="K407" s="32" t="s">
        <v>3417</v>
      </c>
      <c r="L407" s="32" t="s">
        <v>3418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6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1525</v>
      </c>
      <c r="AB407" s="72" t="s">
        <v>4850</v>
      </c>
      <c r="AC407" s="72"/>
      <c r="AD407" s="32"/>
      <c r="AE407" s="37" t="s">
        <v>4850</v>
      </c>
    </row>
    <row r="408" spans="1:31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6"/>
        <v>41139</v>
      </c>
      <c r="F408" s="34">
        <v>41050</v>
      </c>
      <c r="G408" s="31" t="s">
        <v>752</v>
      </c>
      <c r="H408" s="31" t="s">
        <v>499</v>
      </c>
      <c r="I408" s="31" t="s">
        <v>506</v>
      </c>
      <c r="J408" s="32" t="s">
        <v>2776</v>
      </c>
      <c r="K408" s="32" t="s">
        <v>3419</v>
      </c>
      <c r="L408" s="32" t="s">
        <v>3420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6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4959</v>
      </c>
      <c r="AB408" s="72" t="s">
        <v>4850</v>
      </c>
      <c r="AC408" s="72"/>
      <c r="AD408" s="32"/>
      <c r="AE408" s="37" t="s">
        <v>4850</v>
      </c>
    </row>
    <row r="409" spans="1:31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6"/>
        <v>41084</v>
      </c>
      <c r="F409" s="34" t="s">
        <v>501</v>
      </c>
      <c r="G409" s="31" t="s">
        <v>517</v>
      </c>
      <c r="H409" s="31" t="s">
        <v>499</v>
      </c>
      <c r="I409" s="31" t="s">
        <v>501</v>
      </c>
      <c r="J409" s="32" t="s">
        <v>1873</v>
      </c>
      <c r="K409" s="32" t="s">
        <v>3157</v>
      </c>
      <c r="L409" s="32" t="s">
        <v>3158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6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2241</v>
      </c>
      <c r="Y409" s="36">
        <v>41058</v>
      </c>
      <c r="Z409" s="53"/>
      <c r="AA409" s="72"/>
      <c r="AB409" s="72" t="s">
        <v>4850</v>
      </c>
      <c r="AC409" s="72"/>
      <c r="AD409" s="32" t="s">
        <v>4002</v>
      </c>
      <c r="AE409" s="37" t="s">
        <v>4850</v>
      </c>
    </row>
    <row r="410" spans="1:31" s="125" customFormat="1">
      <c r="A410" s="117">
        <v>3588</v>
      </c>
      <c r="B410" s="118">
        <v>3588</v>
      </c>
      <c r="C410" s="119">
        <v>41056</v>
      </c>
      <c r="D410" s="119">
        <v>41103</v>
      </c>
      <c r="E410" s="119">
        <f t="shared" si="6"/>
        <v>41118</v>
      </c>
      <c r="F410" s="119">
        <v>41073</v>
      </c>
      <c r="G410" s="120" t="s">
        <v>2466</v>
      </c>
      <c r="H410" s="120" t="s">
        <v>499</v>
      </c>
      <c r="I410" s="120" t="s">
        <v>501</v>
      </c>
      <c r="J410" s="121" t="s">
        <v>3925</v>
      </c>
      <c r="K410" s="121" t="s">
        <v>3952</v>
      </c>
      <c r="L410" s="121" t="s">
        <v>3974</v>
      </c>
      <c r="M410" s="118" t="str">
        <f>VLOOKUP(B410,SAOM!B$2:H1461,7,0)</f>
        <v>SES-SADA-3588</v>
      </c>
      <c r="N410" s="118">
        <v>4033</v>
      </c>
      <c r="O410" s="119">
        <f>VLOOKUP(B410,SAOM!B$2:I1461,8,0)</f>
        <v>41109</v>
      </c>
      <c r="P410" s="119" t="e">
        <f>VLOOKUP(B410,AG_Lider!A$1:F1820,6,0)</f>
        <v>#N/A</v>
      </c>
      <c r="Q410" s="122" t="str">
        <f>VLOOKUP(B410,SAOM!B$2:J1461,9,0)</f>
        <v>Eliziane Romeiro Dias</v>
      </c>
      <c r="R410" s="119" t="str">
        <f>VLOOKUP(B410,SAOM!B$2:K1907,10,0)</f>
        <v>AV. OTACÍLIO VIEIRA CAMPOS, Nº 22 - CENTRO</v>
      </c>
      <c r="S410" s="122" t="str">
        <f>VLOOKUP(B410,SAOM!B506:M1234,12,0)</f>
        <v>31 3875-1387</v>
      </c>
      <c r="T410" s="128" t="str">
        <f>VLOOKUP(B410,SAOM!B506:L1234,11,0)</f>
        <v>36910-000</v>
      </c>
      <c r="U410" s="123"/>
      <c r="V410" s="118" t="str">
        <f>VLOOKUP(B410,SAOM!B506:N1234,13,0)</f>
        <v>00:20:0E:10:4D:10</v>
      </c>
      <c r="W410" s="119">
        <v>41109</v>
      </c>
      <c r="X410" s="121" t="s">
        <v>2314</v>
      </c>
      <c r="Y410" s="124"/>
      <c r="Z410" s="98"/>
      <c r="AA410" s="96" t="s">
        <v>5949</v>
      </c>
      <c r="AB410" s="72" t="s">
        <v>4850</v>
      </c>
      <c r="AC410" s="96"/>
      <c r="AD410" s="121" t="s">
        <v>6010</v>
      </c>
      <c r="AE410" s="125" t="s">
        <v>4850</v>
      </c>
    </row>
    <row r="411" spans="1:31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6"/>
        <v>41104</v>
      </c>
      <c r="F411" s="34">
        <v>41050</v>
      </c>
      <c r="G411" s="31" t="s">
        <v>764</v>
      </c>
      <c r="H411" s="31" t="s">
        <v>499</v>
      </c>
      <c r="I411" s="31" t="s">
        <v>506</v>
      </c>
      <c r="J411" s="32" t="s">
        <v>3354</v>
      </c>
      <c r="K411" s="32" t="s">
        <v>3417</v>
      </c>
      <c r="L411" s="32" t="s">
        <v>3418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6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1525</v>
      </c>
      <c r="AB411" s="72" t="s">
        <v>4850</v>
      </c>
      <c r="AC411" s="72"/>
      <c r="AD411" s="32"/>
      <c r="AE411" s="37" t="s">
        <v>4850</v>
      </c>
    </row>
    <row r="412" spans="1:31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6"/>
        <v>41104</v>
      </c>
      <c r="F412" s="34">
        <v>41050</v>
      </c>
      <c r="G412" s="31" t="s">
        <v>764</v>
      </c>
      <c r="H412" s="31" t="s">
        <v>499</v>
      </c>
      <c r="I412" s="31" t="s">
        <v>506</v>
      </c>
      <c r="J412" s="32" t="s">
        <v>3354</v>
      </c>
      <c r="K412" s="32" t="s">
        <v>3417</v>
      </c>
      <c r="L412" s="32" t="s">
        <v>3418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6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3627</v>
      </c>
      <c r="AB412" s="72" t="s">
        <v>4850</v>
      </c>
      <c r="AC412" s="72"/>
      <c r="AD412" s="32"/>
      <c r="AE412" s="37" t="s">
        <v>4850</v>
      </c>
    </row>
    <row r="413" spans="1:31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6"/>
        <v>41104</v>
      </c>
      <c r="F413" s="34" t="s">
        <v>501</v>
      </c>
      <c r="G413" s="31" t="s">
        <v>517</v>
      </c>
      <c r="H413" s="31" t="s">
        <v>684</v>
      </c>
      <c r="I413" s="31" t="s">
        <v>501</v>
      </c>
      <c r="J413" s="32" t="s">
        <v>2050</v>
      </c>
      <c r="K413" s="32" t="s">
        <v>1071</v>
      </c>
      <c r="L413" s="32" t="s">
        <v>1072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6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4420</v>
      </c>
      <c r="Y413" s="36">
        <v>41089</v>
      </c>
      <c r="Z413" s="53"/>
      <c r="AA413" s="72"/>
      <c r="AB413" s="72" t="s">
        <v>4850</v>
      </c>
      <c r="AC413" s="72"/>
      <c r="AD413" s="32" t="s">
        <v>4424</v>
      </c>
      <c r="AE413" s="37" t="s">
        <v>4850</v>
      </c>
    </row>
    <row r="414" spans="1:31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6"/>
        <v>41141</v>
      </c>
      <c r="F414" s="34">
        <v>41050</v>
      </c>
      <c r="G414" s="31" t="s">
        <v>752</v>
      </c>
      <c r="H414" s="31" t="s">
        <v>499</v>
      </c>
      <c r="I414" s="31" t="s">
        <v>506</v>
      </c>
      <c r="J414" s="32" t="s">
        <v>3334</v>
      </c>
      <c r="K414" s="32" t="s">
        <v>3413</v>
      </c>
      <c r="L414" s="32" t="s">
        <v>3414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6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4963</v>
      </c>
      <c r="AB414" s="72" t="s">
        <v>4850</v>
      </c>
      <c r="AC414" s="72"/>
      <c r="AD414" s="32"/>
      <c r="AE414" s="37" t="s">
        <v>4850</v>
      </c>
    </row>
    <row r="415" spans="1:31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6"/>
        <v>41141</v>
      </c>
      <c r="F415" s="34">
        <v>41050</v>
      </c>
      <c r="G415" s="31" t="s">
        <v>752</v>
      </c>
      <c r="H415" s="31" t="s">
        <v>499</v>
      </c>
      <c r="I415" s="31" t="s">
        <v>506</v>
      </c>
      <c r="J415" s="32" t="s">
        <v>3334</v>
      </c>
      <c r="K415" s="32" t="s">
        <v>3413</v>
      </c>
      <c r="L415" s="32" t="s">
        <v>3414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6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4964</v>
      </c>
      <c r="AB415" s="72" t="s">
        <v>4850</v>
      </c>
      <c r="AC415" s="72"/>
      <c r="AD415" s="32"/>
      <c r="AE415" s="37" t="s">
        <v>4850</v>
      </c>
    </row>
    <row r="416" spans="1:31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6"/>
        <v>41109</v>
      </c>
      <c r="F416" s="34">
        <v>41080</v>
      </c>
      <c r="G416" s="31" t="s">
        <v>752</v>
      </c>
      <c r="H416" s="31" t="s">
        <v>499</v>
      </c>
      <c r="I416" s="31" t="s">
        <v>506</v>
      </c>
      <c r="J416" s="32" t="s">
        <v>3085</v>
      </c>
      <c r="K416" s="32" t="s">
        <v>3421</v>
      </c>
      <c r="L416" s="32" t="s">
        <v>3422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6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4958</v>
      </c>
      <c r="AB416" s="72" t="s">
        <v>4850</v>
      </c>
      <c r="AC416" s="72"/>
      <c r="AD416" s="32"/>
      <c r="AE416" s="37" t="s">
        <v>4850</v>
      </c>
    </row>
    <row r="417" spans="1:31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6"/>
        <v>41114</v>
      </c>
      <c r="F417" s="34">
        <v>41050</v>
      </c>
      <c r="G417" s="31" t="s">
        <v>517</v>
      </c>
      <c r="H417" s="31" t="s">
        <v>499</v>
      </c>
      <c r="I417" s="31" t="s">
        <v>501</v>
      </c>
      <c r="J417" s="32" t="s">
        <v>3085</v>
      </c>
      <c r="K417" s="32" t="s">
        <v>3421</v>
      </c>
      <c r="L417" s="32" t="s">
        <v>3422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6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2446</v>
      </c>
      <c r="Y417" s="36">
        <v>41060</v>
      </c>
      <c r="Z417" s="53"/>
      <c r="AA417" s="72"/>
      <c r="AB417" s="72" t="s">
        <v>4850</v>
      </c>
      <c r="AC417" s="72"/>
      <c r="AD417" s="32" t="s">
        <v>3992</v>
      </c>
      <c r="AE417" s="37" t="s">
        <v>4850</v>
      </c>
    </row>
    <row r="418" spans="1:31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6"/>
        <v>41107</v>
      </c>
      <c r="F418" s="34">
        <v>41054</v>
      </c>
      <c r="G418" s="31" t="s">
        <v>764</v>
      </c>
      <c r="H418" s="31" t="s">
        <v>499</v>
      </c>
      <c r="I418" s="31" t="s">
        <v>506</v>
      </c>
      <c r="J418" s="32" t="s">
        <v>3354</v>
      </c>
      <c r="K418" s="32" t="s">
        <v>3603</v>
      </c>
      <c r="L418" s="32" t="s">
        <v>3604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6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3773</v>
      </c>
      <c r="AB418" s="72" t="s">
        <v>4850</v>
      </c>
      <c r="AC418" s="72"/>
      <c r="AD418" s="32"/>
      <c r="AE418" s="37" t="s">
        <v>4850</v>
      </c>
    </row>
    <row r="419" spans="1:31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6"/>
        <v>41107</v>
      </c>
      <c r="F419" s="34">
        <v>41054</v>
      </c>
      <c r="G419" s="31" t="s">
        <v>764</v>
      </c>
      <c r="H419" s="31" t="s">
        <v>499</v>
      </c>
      <c r="I419" s="31" t="s">
        <v>506</v>
      </c>
      <c r="J419" s="32" t="s">
        <v>3354</v>
      </c>
      <c r="K419" s="32" t="s">
        <v>3603</v>
      </c>
      <c r="L419" s="32" t="s">
        <v>3604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6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3773</v>
      </c>
      <c r="AB419" s="72" t="s">
        <v>4850</v>
      </c>
      <c r="AC419" s="72"/>
      <c r="AD419" s="32"/>
      <c r="AE419" s="37" t="s">
        <v>4850</v>
      </c>
    </row>
    <row r="420" spans="1:31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6"/>
        <v>41107</v>
      </c>
      <c r="F420" s="34">
        <v>41054</v>
      </c>
      <c r="G420" s="31" t="s">
        <v>764</v>
      </c>
      <c r="H420" s="31" t="s">
        <v>499</v>
      </c>
      <c r="I420" s="31" t="s">
        <v>506</v>
      </c>
      <c r="J420" s="32" t="s">
        <v>3354</v>
      </c>
      <c r="K420" s="32" t="s">
        <v>3603</v>
      </c>
      <c r="L420" s="32" t="s">
        <v>3604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6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3774</v>
      </c>
      <c r="AB420" s="72" t="s">
        <v>4850</v>
      </c>
      <c r="AC420" s="72"/>
      <c r="AD420" s="32"/>
      <c r="AE420" s="37" t="s">
        <v>4850</v>
      </c>
    </row>
    <row r="421" spans="1:31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6"/>
        <v>41107</v>
      </c>
      <c r="F421" s="34">
        <v>41054</v>
      </c>
      <c r="G421" s="31" t="s">
        <v>764</v>
      </c>
      <c r="H421" s="31" t="s">
        <v>499</v>
      </c>
      <c r="I421" s="31" t="s">
        <v>506</v>
      </c>
      <c r="J421" s="32" t="s">
        <v>3354</v>
      </c>
      <c r="K421" s="32" t="s">
        <v>3603</v>
      </c>
      <c r="L421" s="32" t="s">
        <v>3604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6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3774</v>
      </c>
      <c r="AB421" s="72" t="s">
        <v>4850</v>
      </c>
      <c r="AC421" s="72"/>
      <c r="AD421" s="32"/>
      <c r="AE421" s="37" t="s">
        <v>4850</v>
      </c>
    </row>
    <row r="422" spans="1:31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6"/>
        <v>41107</v>
      </c>
      <c r="F422" s="34">
        <v>41054</v>
      </c>
      <c r="G422" s="31" t="s">
        <v>764</v>
      </c>
      <c r="H422" s="31" t="s">
        <v>499</v>
      </c>
      <c r="I422" s="31" t="s">
        <v>506</v>
      </c>
      <c r="J422" s="32" t="s">
        <v>3354</v>
      </c>
      <c r="K422" s="32" t="s">
        <v>3603</v>
      </c>
      <c r="L422" s="32" t="s">
        <v>3604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6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3773</v>
      </c>
      <c r="AB422" s="72" t="s">
        <v>4850</v>
      </c>
      <c r="AC422" s="72"/>
      <c r="AD422" s="32"/>
      <c r="AE422" s="37" t="s">
        <v>4850</v>
      </c>
    </row>
    <row r="423" spans="1:31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6"/>
        <v>41107</v>
      </c>
      <c r="F423" s="34">
        <v>41054</v>
      </c>
      <c r="G423" s="31" t="s">
        <v>764</v>
      </c>
      <c r="H423" s="31" t="s">
        <v>499</v>
      </c>
      <c r="I423" s="31" t="s">
        <v>506</v>
      </c>
      <c r="J423" s="32" t="s">
        <v>3354</v>
      </c>
      <c r="K423" s="32" t="s">
        <v>3603</v>
      </c>
      <c r="L423" s="32" t="s">
        <v>3604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6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3774</v>
      </c>
      <c r="AB423" s="72" t="s">
        <v>4850</v>
      </c>
      <c r="AC423" s="72"/>
      <c r="AD423" s="32"/>
      <c r="AE423" s="37" t="s">
        <v>4850</v>
      </c>
    </row>
    <row r="424" spans="1:31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6"/>
        <v>41140</v>
      </c>
      <c r="F424" s="34">
        <v>41054</v>
      </c>
      <c r="G424" s="31" t="s">
        <v>752</v>
      </c>
      <c r="H424" s="31" t="s">
        <v>499</v>
      </c>
      <c r="I424" s="31" t="s">
        <v>501</v>
      </c>
      <c r="J424" s="32" t="s">
        <v>3566</v>
      </c>
      <c r="K424" s="32" t="s">
        <v>3605</v>
      </c>
      <c r="L424" s="32" t="s">
        <v>3606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6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4962</v>
      </c>
      <c r="AB424" s="72" t="s">
        <v>4850</v>
      </c>
      <c r="AC424" s="72"/>
      <c r="AD424" s="32"/>
      <c r="AE424" s="37" t="s">
        <v>4850</v>
      </c>
    </row>
    <row r="425" spans="1:31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6"/>
        <v>41107</v>
      </c>
      <c r="F425" s="34">
        <v>41054</v>
      </c>
      <c r="G425" s="31" t="s">
        <v>764</v>
      </c>
      <c r="H425" s="31" t="s">
        <v>499</v>
      </c>
      <c r="I425" s="31" t="s">
        <v>506</v>
      </c>
      <c r="J425" s="32" t="s">
        <v>3566</v>
      </c>
      <c r="K425" s="32" t="s">
        <v>3605</v>
      </c>
      <c r="L425" s="32" t="s">
        <v>3606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6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3775</v>
      </c>
      <c r="AB425" s="72" t="s">
        <v>4850</v>
      </c>
      <c r="AC425" s="72"/>
      <c r="AD425" s="32"/>
      <c r="AE425" s="37" t="s">
        <v>4850</v>
      </c>
    </row>
    <row r="426" spans="1:31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ref="E426:E489" si="7">D426+15</f>
        <v>41107</v>
      </c>
      <c r="F426" s="34">
        <v>41054</v>
      </c>
      <c r="G426" s="31" t="s">
        <v>764</v>
      </c>
      <c r="H426" s="31" t="s">
        <v>499</v>
      </c>
      <c r="I426" s="31" t="s">
        <v>506</v>
      </c>
      <c r="J426" s="32" t="s">
        <v>124</v>
      </c>
      <c r="K426" s="32" t="s">
        <v>532</v>
      </c>
      <c r="L426" s="32" t="s">
        <v>533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6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3776</v>
      </c>
      <c r="AB426" s="72" t="s">
        <v>4850</v>
      </c>
      <c r="AC426" s="72"/>
      <c r="AD426" s="32"/>
      <c r="AE426" s="37" t="s">
        <v>4850</v>
      </c>
    </row>
    <row r="427" spans="1:31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7"/>
        <v>41107</v>
      </c>
      <c r="F427" s="34">
        <v>41054</v>
      </c>
      <c r="G427" s="31" t="s">
        <v>764</v>
      </c>
      <c r="H427" s="31" t="s">
        <v>499</v>
      </c>
      <c r="I427" s="31" t="s">
        <v>506</v>
      </c>
      <c r="J427" s="32" t="s">
        <v>124</v>
      </c>
      <c r="K427" s="32" t="s">
        <v>532</v>
      </c>
      <c r="L427" s="32" t="s">
        <v>533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6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3777</v>
      </c>
      <c r="AB427" s="72" t="s">
        <v>4850</v>
      </c>
      <c r="AC427" s="72"/>
      <c r="AD427" s="32"/>
      <c r="AE427" s="37" t="s">
        <v>4850</v>
      </c>
    </row>
    <row r="428" spans="1:31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7"/>
        <v>41107</v>
      </c>
      <c r="F428" s="34" t="s">
        <v>501</v>
      </c>
      <c r="G428" s="31" t="s">
        <v>517</v>
      </c>
      <c r="H428" s="31" t="s">
        <v>499</v>
      </c>
      <c r="I428" s="31" t="s">
        <v>501</v>
      </c>
      <c r="J428" s="32" t="s">
        <v>3509</v>
      </c>
      <c r="K428" s="32" t="s">
        <v>3607</v>
      </c>
      <c r="L428" s="32" t="s">
        <v>3608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6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1967</v>
      </c>
      <c r="Y428" s="36">
        <v>41074</v>
      </c>
      <c r="Z428" s="53"/>
      <c r="AA428" s="72" t="s">
        <v>4049</v>
      </c>
      <c r="AB428" s="72" t="s">
        <v>4850</v>
      </c>
      <c r="AC428" s="72"/>
      <c r="AD428" s="32" t="s">
        <v>4050</v>
      </c>
      <c r="AE428" s="37" t="s">
        <v>4850</v>
      </c>
    </row>
    <row r="429" spans="1:31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7"/>
        <v>41107</v>
      </c>
      <c r="F429" s="34" t="s">
        <v>501</v>
      </c>
      <c r="G429" s="31" t="s">
        <v>517</v>
      </c>
      <c r="H429" s="31" t="s">
        <v>499</v>
      </c>
      <c r="I429" s="31" t="s">
        <v>501</v>
      </c>
      <c r="J429" s="32" t="s">
        <v>3509</v>
      </c>
      <c r="K429" s="32" t="s">
        <v>3607</v>
      </c>
      <c r="L429" s="32" t="s">
        <v>3608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6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1967</v>
      </c>
      <c r="Y429" s="36">
        <v>41074</v>
      </c>
      <c r="Z429" s="53"/>
      <c r="AA429" s="72" t="s">
        <v>4049</v>
      </c>
      <c r="AB429" s="72" t="s">
        <v>4850</v>
      </c>
      <c r="AC429" s="72"/>
      <c r="AD429" s="32" t="s">
        <v>4047</v>
      </c>
      <c r="AE429" s="37" t="s">
        <v>4850</v>
      </c>
    </row>
    <row r="430" spans="1:31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7"/>
        <v>41107</v>
      </c>
      <c r="F430" s="34" t="s">
        <v>501</v>
      </c>
      <c r="G430" s="31" t="s">
        <v>517</v>
      </c>
      <c r="H430" s="31" t="s">
        <v>499</v>
      </c>
      <c r="I430" s="31" t="s">
        <v>501</v>
      </c>
      <c r="J430" s="32" t="s">
        <v>3509</v>
      </c>
      <c r="K430" s="32" t="s">
        <v>3607</v>
      </c>
      <c r="L430" s="32" t="s">
        <v>3608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6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2898</v>
      </c>
      <c r="Y430" s="36">
        <v>41074</v>
      </c>
      <c r="Z430" s="53"/>
      <c r="AA430" s="72" t="s">
        <v>4049</v>
      </c>
      <c r="AB430" s="72" t="s">
        <v>4850</v>
      </c>
      <c r="AC430" s="72"/>
      <c r="AD430" s="32" t="s">
        <v>4051</v>
      </c>
      <c r="AE430" s="37" t="s">
        <v>4850</v>
      </c>
    </row>
    <row r="431" spans="1:31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7"/>
        <v>41107</v>
      </c>
      <c r="F431" s="34" t="s">
        <v>501</v>
      </c>
      <c r="G431" s="31" t="s">
        <v>517</v>
      </c>
      <c r="H431" s="31" t="s">
        <v>499</v>
      </c>
      <c r="I431" s="31" t="s">
        <v>501</v>
      </c>
      <c r="J431" s="32" t="s">
        <v>2196</v>
      </c>
      <c r="K431" s="32" t="s">
        <v>3609</v>
      </c>
      <c r="L431" s="32" t="s">
        <v>3610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6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2314</v>
      </c>
      <c r="Y431" s="36">
        <v>41087</v>
      </c>
      <c r="Z431" s="53"/>
      <c r="AA431" s="72"/>
      <c r="AB431" s="72" t="s">
        <v>4850</v>
      </c>
      <c r="AC431" s="72"/>
      <c r="AD431" s="32" t="s">
        <v>4792</v>
      </c>
      <c r="AE431" s="37" t="s">
        <v>4850</v>
      </c>
    </row>
    <row r="432" spans="1:31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7"/>
        <v>41107</v>
      </c>
      <c r="F432" s="34" t="s">
        <v>501</v>
      </c>
      <c r="G432" s="31" t="s">
        <v>517</v>
      </c>
      <c r="H432" s="31" t="s">
        <v>499</v>
      </c>
      <c r="I432" s="31" t="s">
        <v>501</v>
      </c>
      <c r="J432" s="32" t="s">
        <v>2196</v>
      </c>
      <c r="K432" s="32" t="s">
        <v>3609</v>
      </c>
      <c r="L432" s="32" t="s">
        <v>3610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6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6273</v>
      </c>
      <c r="Y432" s="36">
        <v>41101</v>
      </c>
      <c r="Z432" s="53"/>
      <c r="AA432" s="72"/>
      <c r="AB432" s="72" t="s">
        <v>4850</v>
      </c>
      <c r="AC432" s="72"/>
      <c r="AD432" s="32" t="s">
        <v>5514</v>
      </c>
      <c r="AE432" s="37" t="s">
        <v>4850</v>
      </c>
    </row>
    <row r="433" spans="1:31" s="112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7"/>
        <v>41107</v>
      </c>
      <c r="F433" s="49" t="s">
        <v>501</v>
      </c>
      <c r="G433" s="31" t="s">
        <v>517</v>
      </c>
      <c r="H433" s="99" t="s">
        <v>499</v>
      </c>
      <c r="I433" s="31" t="s">
        <v>501</v>
      </c>
      <c r="J433" s="70" t="s">
        <v>2196</v>
      </c>
      <c r="K433" s="70" t="s">
        <v>3609</v>
      </c>
      <c r="L433" s="70" t="s">
        <v>3610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6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5939</v>
      </c>
      <c r="Y433" s="110">
        <v>41108</v>
      </c>
      <c r="Z433" s="111"/>
      <c r="AA433" s="95" t="s">
        <v>5948</v>
      </c>
      <c r="AB433" s="72" t="s">
        <v>4850</v>
      </c>
      <c r="AC433" s="95"/>
      <c r="AD433" s="70" t="s">
        <v>5940</v>
      </c>
      <c r="AE433" s="37" t="s">
        <v>4850</v>
      </c>
    </row>
    <row r="434" spans="1:31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7"/>
        <v>41107</v>
      </c>
      <c r="F434" s="34" t="s">
        <v>501</v>
      </c>
      <c r="G434" s="31" t="s">
        <v>682</v>
      </c>
      <c r="H434" s="31" t="s">
        <v>499</v>
      </c>
      <c r="I434" s="31" t="s">
        <v>499</v>
      </c>
      <c r="J434" s="32" t="s">
        <v>3520</v>
      </c>
      <c r="K434" s="32" t="s">
        <v>3611</v>
      </c>
      <c r="L434" s="32" t="s">
        <v>3612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41121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6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4850</v>
      </c>
      <c r="AC434" s="72"/>
      <c r="AD434" s="32"/>
      <c r="AE434" s="37" t="s">
        <v>4850</v>
      </c>
    </row>
    <row r="435" spans="1:31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7"/>
        <v>41107</v>
      </c>
      <c r="F435" s="34" t="s">
        <v>501</v>
      </c>
      <c r="G435" s="31" t="s">
        <v>517</v>
      </c>
      <c r="H435" s="31" t="s">
        <v>499</v>
      </c>
      <c r="I435" s="31" t="s">
        <v>501</v>
      </c>
      <c r="J435" s="32" t="s">
        <v>3520</v>
      </c>
      <c r="K435" s="32" t="s">
        <v>3613</v>
      </c>
      <c r="L435" s="32" t="s">
        <v>3614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6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1635</v>
      </c>
      <c r="Y435" s="36">
        <v>41075</v>
      </c>
      <c r="Z435" s="53"/>
      <c r="AA435" s="72" t="s">
        <v>4048</v>
      </c>
      <c r="AB435" s="72" t="s">
        <v>4850</v>
      </c>
      <c r="AC435" s="72"/>
      <c r="AD435" s="32" t="s">
        <v>4191</v>
      </c>
      <c r="AE435" s="37" t="s">
        <v>4850</v>
      </c>
    </row>
    <row r="436" spans="1:31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7"/>
        <v>41107</v>
      </c>
      <c r="F436" s="34" t="s">
        <v>501</v>
      </c>
      <c r="G436" s="31" t="s">
        <v>517</v>
      </c>
      <c r="H436" s="31" t="s">
        <v>499</v>
      </c>
      <c r="I436" s="31" t="s">
        <v>501</v>
      </c>
      <c r="J436" s="32" t="s">
        <v>3516</v>
      </c>
      <c r="K436" s="32" t="s">
        <v>3615</v>
      </c>
      <c r="L436" s="32" t="s">
        <v>3616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6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2314</v>
      </c>
      <c r="Y436" s="36">
        <v>41089</v>
      </c>
      <c r="Z436" s="53"/>
      <c r="AA436" s="72"/>
      <c r="AB436" s="72" t="s">
        <v>4850</v>
      </c>
      <c r="AC436" s="72"/>
      <c r="AD436" s="32" t="s">
        <v>4554</v>
      </c>
      <c r="AE436" s="37" t="s">
        <v>4850</v>
      </c>
    </row>
    <row r="437" spans="1:31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7"/>
        <v>41131</v>
      </c>
      <c r="F437" s="34">
        <v>41054</v>
      </c>
      <c r="G437" s="31" t="s">
        <v>752</v>
      </c>
      <c r="H437" s="31" t="s">
        <v>499</v>
      </c>
      <c r="I437" s="31" t="s">
        <v>501</v>
      </c>
      <c r="J437" s="32" t="s">
        <v>3516</v>
      </c>
      <c r="K437" s="32" t="s">
        <v>3615</v>
      </c>
      <c r="L437" s="32" t="s">
        <v>3616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6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4517</v>
      </c>
      <c r="AB437" s="72" t="s">
        <v>4850</v>
      </c>
      <c r="AC437" s="72"/>
      <c r="AD437" s="107"/>
      <c r="AE437" s="37" t="s">
        <v>4850</v>
      </c>
    </row>
    <row r="438" spans="1:31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7"/>
        <v>41107</v>
      </c>
      <c r="F438" s="34">
        <v>41054</v>
      </c>
      <c r="G438" s="31" t="s">
        <v>764</v>
      </c>
      <c r="H438" s="31" t="s">
        <v>499</v>
      </c>
      <c r="I438" s="31" t="s">
        <v>506</v>
      </c>
      <c r="J438" s="32" t="s">
        <v>3542</v>
      </c>
      <c r="K438" s="32" t="s">
        <v>3617</v>
      </c>
      <c r="L438" s="32" t="s">
        <v>3618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6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3778</v>
      </c>
      <c r="AB438" s="72" t="s">
        <v>4850</v>
      </c>
      <c r="AC438" s="72"/>
      <c r="AD438" s="32"/>
      <c r="AE438" s="37" t="s">
        <v>4850</v>
      </c>
    </row>
    <row r="439" spans="1:31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7"/>
        <v>41107</v>
      </c>
      <c r="F439" s="34" t="s">
        <v>501</v>
      </c>
      <c r="G439" s="31" t="s">
        <v>517</v>
      </c>
      <c r="H439" s="31" t="s">
        <v>499</v>
      </c>
      <c r="I439" s="31" t="s">
        <v>501</v>
      </c>
      <c r="J439" s="32" t="s">
        <v>1962</v>
      </c>
      <c r="K439" s="32" t="s">
        <v>3619</v>
      </c>
      <c r="L439" s="32" t="s">
        <v>3620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6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1967</v>
      </c>
      <c r="Y439" s="36">
        <v>41079</v>
      </c>
      <c r="Z439" s="53"/>
      <c r="AA439" s="72"/>
      <c r="AB439" s="72" t="s">
        <v>4850</v>
      </c>
      <c r="AC439" s="72"/>
      <c r="AD439" s="32" t="s">
        <v>4424</v>
      </c>
      <c r="AE439" s="37" t="s">
        <v>4850</v>
      </c>
    </row>
    <row r="440" spans="1:31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7"/>
        <v>41107</v>
      </c>
      <c r="F440" s="34">
        <v>41115</v>
      </c>
      <c r="G440" s="31" t="s">
        <v>6468</v>
      </c>
      <c r="H440" s="31" t="s">
        <v>684</v>
      </c>
      <c r="I440" s="31" t="s">
        <v>501</v>
      </c>
      <c r="J440" s="32" t="s">
        <v>1962</v>
      </c>
      <c r="K440" s="32" t="s">
        <v>3619</v>
      </c>
      <c r="L440" s="32" t="s">
        <v>3620</v>
      </c>
      <c r="M440" s="63" t="str">
        <f>VLOOKUP(B440,SAOM!B$2:H1413,7,0)</f>
        <v>SES-SAEI-3543</v>
      </c>
      <c r="N440" s="63">
        <v>4033</v>
      </c>
      <c r="O440" s="34" t="str">
        <f>VLOOKUP(B440,SAOM!B$2:I1413,8,0)</f>
        <v>-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6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 t="s">
        <v>4422</v>
      </c>
      <c r="Y440" s="36"/>
      <c r="Z440" s="53"/>
      <c r="AA440" s="72" t="s">
        <v>6132</v>
      </c>
      <c r="AB440" s="72" t="s">
        <v>4850</v>
      </c>
      <c r="AC440" s="72"/>
      <c r="AD440" s="32"/>
      <c r="AE440" s="37" t="s">
        <v>4850</v>
      </c>
    </row>
    <row r="441" spans="1:31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7"/>
        <v>41107</v>
      </c>
      <c r="F441" s="34" t="s">
        <v>501</v>
      </c>
      <c r="G441" s="31" t="s">
        <v>517</v>
      </c>
      <c r="H441" s="31" t="s">
        <v>499</v>
      </c>
      <c r="I441" s="31" t="s">
        <v>501</v>
      </c>
      <c r="J441" s="32" t="s">
        <v>1962</v>
      </c>
      <c r="K441" s="32" t="s">
        <v>3619</v>
      </c>
      <c r="L441" s="32" t="s">
        <v>3620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6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1569</v>
      </c>
      <c r="Y441" s="36">
        <v>41080</v>
      </c>
      <c r="Z441" s="53"/>
      <c r="AA441" s="72"/>
      <c r="AB441" s="72" t="s">
        <v>4850</v>
      </c>
      <c r="AC441" s="72"/>
      <c r="AD441" s="32" t="s">
        <v>4479</v>
      </c>
      <c r="AE441" s="37" t="s">
        <v>4850</v>
      </c>
    </row>
    <row r="442" spans="1:31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7"/>
        <v>41107</v>
      </c>
      <c r="F442" s="34" t="s">
        <v>501</v>
      </c>
      <c r="G442" s="31" t="s">
        <v>517</v>
      </c>
      <c r="H442" s="31" t="s">
        <v>499</v>
      </c>
      <c r="I442" s="31" t="s">
        <v>501</v>
      </c>
      <c r="J442" s="32" t="s">
        <v>1962</v>
      </c>
      <c r="K442" s="32" t="s">
        <v>3619</v>
      </c>
      <c r="L442" s="32" t="s">
        <v>3620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6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1967</v>
      </c>
      <c r="Y442" s="36">
        <v>41078</v>
      </c>
      <c r="Z442" s="53"/>
      <c r="AA442" s="72"/>
      <c r="AB442" s="72" t="s">
        <v>4850</v>
      </c>
      <c r="AC442" s="72"/>
      <c r="AD442" s="32" t="s">
        <v>4194</v>
      </c>
      <c r="AE442" s="37" t="s">
        <v>4850</v>
      </c>
    </row>
    <row r="443" spans="1:31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7"/>
        <v>41107</v>
      </c>
      <c r="F443" s="34" t="s">
        <v>501</v>
      </c>
      <c r="G443" s="31" t="s">
        <v>517</v>
      </c>
      <c r="H443" s="31" t="s">
        <v>499</v>
      </c>
      <c r="I443" s="31" t="s">
        <v>501</v>
      </c>
      <c r="J443" s="32" t="s">
        <v>1962</v>
      </c>
      <c r="K443" s="32" t="s">
        <v>3619</v>
      </c>
      <c r="L443" s="32" t="s">
        <v>3620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6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4192</v>
      </c>
      <c r="Y443" s="36">
        <v>41078</v>
      </c>
      <c r="Z443" s="53"/>
      <c r="AA443" s="72"/>
      <c r="AB443" s="72" t="s">
        <v>4850</v>
      </c>
      <c r="AC443" s="72"/>
      <c r="AD443" s="32" t="s">
        <v>4195</v>
      </c>
      <c r="AE443" s="37" t="s">
        <v>4850</v>
      </c>
    </row>
    <row r="444" spans="1:31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7"/>
        <v>41107</v>
      </c>
      <c r="F444" s="34">
        <v>41054</v>
      </c>
      <c r="G444" s="31" t="s">
        <v>764</v>
      </c>
      <c r="H444" s="31" t="s">
        <v>499</v>
      </c>
      <c r="I444" s="31" t="s">
        <v>506</v>
      </c>
      <c r="J444" s="32" t="s">
        <v>1962</v>
      </c>
      <c r="K444" s="32" t="s">
        <v>3619</v>
      </c>
      <c r="L444" s="32" t="s">
        <v>3620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6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3773</v>
      </c>
      <c r="AB444" s="72" t="s">
        <v>4850</v>
      </c>
      <c r="AC444" s="72"/>
      <c r="AD444" s="32"/>
      <c r="AE444" s="37" t="s">
        <v>4850</v>
      </c>
    </row>
    <row r="445" spans="1:31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7"/>
        <v>41107</v>
      </c>
      <c r="F445" s="34">
        <v>41054</v>
      </c>
      <c r="G445" s="31" t="s">
        <v>764</v>
      </c>
      <c r="H445" s="31" t="s">
        <v>499</v>
      </c>
      <c r="I445" s="31" t="s">
        <v>506</v>
      </c>
      <c r="J445" s="32" t="s">
        <v>1962</v>
      </c>
      <c r="K445" s="32" t="s">
        <v>3619</v>
      </c>
      <c r="L445" s="32" t="s">
        <v>3620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6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3779</v>
      </c>
      <c r="AB445" s="72" t="s">
        <v>4850</v>
      </c>
      <c r="AC445" s="72"/>
      <c r="AD445" s="32"/>
      <c r="AE445" s="37" t="s">
        <v>4850</v>
      </c>
    </row>
    <row r="446" spans="1:31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7"/>
        <v>41111</v>
      </c>
      <c r="F446" s="34" t="s">
        <v>501</v>
      </c>
      <c r="G446" s="31" t="s">
        <v>517</v>
      </c>
      <c r="H446" s="31" t="s">
        <v>499</v>
      </c>
      <c r="I446" s="31" t="s">
        <v>501</v>
      </c>
      <c r="J446" s="32" t="s">
        <v>3654</v>
      </c>
      <c r="K446" s="32" t="s">
        <v>3688</v>
      </c>
      <c r="L446" s="32" t="s">
        <v>3689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6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1967</v>
      </c>
      <c r="Y446" s="36">
        <v>41095</v>
      </c>
      <c r="Z446" s="53"/>
      <c r="AA446" s="72"/>
      <c r="AB446" s="72" t="s">
        <v>4850</v>
      </c>
      <c r="AC446" s="72"/>
      <c r="AD446" s="32" t="s">
        <v>5517</v>
      </c>
      <c r="AE446" s="37" t="s">
        <v>4850</v>
      </c>
    </row>
    <row r="447" spans="1:31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7"/>
        <v>41111</v>
      </c>
      <c r="F447" s="34" t="s">
        <v>501</v>
      </c>
      <c r="G447" s="31" t="s">
        <v>517</v>
      </c>
      <c r="H447" s="31" t="s">
        <v>499</v>
      </c>
      <c r="I447" s="31" t="s">
        <v>501</v>
      </c>
      <c r="J447" s="32" t="s">
        <v>3658</v>
      </c>
      <c r="K447" s="32" t="s">
        <v>3690</v>
      </c>
      <c r="L447" s="32" t="s">
        <v>3691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6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2314</v>
      </c>
      <c r="Y447" s="36">
        <v>41071</v>
      </c>
      <c r="Z447" s="53"/>
      <c r="AA447" s="72" t="s">
        <v>4033</v>
      </c>
      <c r="AB447" s="72" t="s">
        <v>4850</v>
      </c>
      <c r="AC447" s="72"/>
      <c r="AD447" s="37" t="s">
        <v>5515</v>
      </c>
      <c r="AE447" s="37" t="s">
        <v>4850</v>
      </c>
    </row>
    <row r="448" spans="1:31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7"/>
        <v>41135</v>
      </c>
      <c r="F448" s="34">
        <v>41095</v>
      </c>
      <c r="G448" s="31" t="s">
        <v>752</v>
      </c>
      <c r="H448" s="31" t="s">
        <v>499</v>
      </c>
      <c r="I448" s="31" t="s">
        <v>501</v>
      </c>
      <c r="J448" s="32" t="s">
        <v>3662</v>
      </c>
      <c r="K448" s="32" t="s">
        <v>3692</v>
      </c>
      <c r="L448" s="32" t="s">
        <v>3693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6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5741</v>
      </c>
      <c r="AB448" s="72" t="s">
        <v>4850</v>
      </c>
      <c r="AC448" s="72"/>
      <c r="AD448" s="37" t="s">
        <v>5516</v>
      </c>
      <c r="AE448" s="37" t="s">
        <v>4850</v>
      </c>
    </row>
    <row r="449" spans="1:31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7"/>
        <v>41135</v>
      </c>
      <c r="F449" s="34">
        <v>41054</v>
      </c>
      <c r="G449" s="31" t="s">
        <v>752</v>
      </c>
      <c r="H449" s="31" t="s">
        <v>499</v>
      </c>
      <c r="I449" s="31" t="s">
        <v>501</v>
      </c>
      <c r="J449" s="32" t="s">
        <v>3665</v>
      </c>
      <c r="K449" s="32" t="s">
        <v>3694</v>
      </c>
      <c r="L449" s="32" t="s">
        <v>3695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6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4510</v>
      </c>
      <c r="AB449" s="72" t="s">
        <v>4850</v>
      </c>
      <c r="AC449" s="72"/>
      <c r="AD449" s="32"/>
      <c r="AE449" s="37" t="s">
        <v>4850</v>
      </c>
    </row>
    <row r="450" spans="1:31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7"/>
        <v>41135</v>
      </c>
      <c r="F450" s="34">
        <v>41054</v>
      </c>
      <c r="G450" s="31" t="s">
        <v>752</v>
      </c>
      <c r="H450" s="31" t="s">
        <v>499</v>
      </c>
      <c r="I450" s="31" t="s">
        <v>501</v>
      </c>
      <c r="J450" s="32" t="s">
        <v>3668</v>
      </c>
      <c r="K450" s="32" t="s">
        <v>3696</v>
      </c>
      <c r="L450" s="32" t="s">
        <v>3697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6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4509</v>
      </c>
      <c r="AB450" s="72" t="s">
        <v>4850</v>
      </c>
      <c r="AC450" s="72"/>
      <c r="AD450" s="32"/>
      <c r="AE450" s="37" t="s">
        <v>4850</v>
      </c>
    </row>
    <row r="451" spans="1:31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7"/>
        <v>41135</v>
      </c>
      <c r="F451" s="34">
        <v>41054</v>
      </c>
      <c r="G451" s="31" t="s">
        <v>752</v>
      </c>
      <c r="H451" s="31" t="s">
        <v>499</v>
      </c>
      <c r="I451" s="31" t="s">
        <v>501</v>
      </c>
      <c r="J451" s="32" t="s">
        <v>3671</v>
      </c>
      <c r="K451" s="32" t="s">
        <v>3698</v>
      </c>
      <c r="L451" s="32" t="s">
        <v>3699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6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4506</v>
      </c>
      <c r="AB451" s="72" t="s">
        <v>4850</v>
      </c>
      <c r="AC451" s="72"/>
      <c r="AD451" s="32"/>
      <c r="AE451" s="37" t="s">
        <v>4850</v>
      </c>
    </row>
    <row r="452" spans="1:31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7"/>
        <v>41135</v>
      </c>
      <c r="F452" s="34">
        <v>41054</v>
      </c>
      <c r="G452" s="31" t="s">
        <v>752</v>
      </c>
      <c r="H452" s="31" t="s">
        <v>499</v>
      </c>
      <c r="I452" s="31" t="s">
        <v>501</v>
      </c>
      <c r="J452" s="32" t="s">
        <v>3673</v>
      </c>
      <c r="K452" s="32" t="s">
        <v>3700</v>
      </c>
      <c r="L452" s="32" t="s">
        <v>3701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6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4505</v>
      </c>
      <c r="AB452" s="72" t="s">
        <v>4850</v>
      </c>
      <c r="AC452" s="72"/>
      <c r="AD452" s="32"/>
      <c r="AE452" s="37" t="s">
        <v>4850</v>
      </c>
    </row>
    <row r="453" spans="1:31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7"/>
        <v>41111</v>
      </c>
      <c r="F453" s="34" t="s">
        <v>501</v>
      </c>
      <c r="G453" s="31" t="s">
        <v>517</v>
      </c>
      <c r="H453" s="31" t="s">
        <v>499</v>
      </c>
      <c r="I453" s="31" t="s">
        <v>501</v>
      </c>
      <c r="J453" s="32" t="s">
        <v>3676</v>
      </c>
      <c r="K453" s="32" t="s">
        <v>3702</v>
      </c>
      <c r="L453" s="32" t="s">
        <v>3703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6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4561</v>
      </c>
      <c r="Y453" s="36">
        <v>41088</v>
      </c>
      <c r="Z453" s="53"/>
      <c r="AA453" s="72"/>
      <c r="AB453" s="72" t="s">
        <v>4850</v>
      </c>
      <c r="AC453" s="72"/>
      <c r="AD453" s="32" t="s">
        <v>4817</v>
      </c>
      <c r="AE453" s="37" t="s">
        <v>4850</v>
      </c>
    </row>
    <row r="454" spans="1:31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7"/>
        <v>41111</v>
      </c>
      <c r="F454" s="34" t="s">
        <v>501</v>
      </c>
      <c r="G454" s="31" t="s">
        <v>517</v>
      </c>
      <c r="H454" s="31" t="s">
        <v>499</v>
      </c>
      <c r="I454" s="31" t="s">
        <v>501</v>
      </c>
      <c r="J454" s="32" t="s">
        <v>3680</v>
      </c>
      <c r="K454" s="32" t="s">
        <v>3704</v>
      </c>
      <c r="L454" s="32" t="s">
        <v>3705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6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4561</v>
      </c>
      <c r="Y454" s="36">
        <v>41086</v>
      </c>
      <c r="Z454" s="53"/>
      <c r="AA454" s="72"/>
      <c r="AB454" s="72" t="s">
        <v>4850</v>
      </c>
      <c r="AC454" s="72"/>
      <c r="AD454" s="32" t="s">
        <v>4560</v>
      </c>
      <c r="AE454" s="37" t="s">
        <v>4850</v>
      </c>
    </row>
    <row r="455" spans="1:31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si="7"/>
        <v>41111</v>
      </c>
      <c r="F455" s="34" t="s">
        <v>501</v>
      </c>
      <c r="G455" s="31" t="s">
        <v>517</v>
      </c>
      <c r="H455" s="31" t="s">
        <v>499</v>
      </c>
      <c r="I455" s="31" t="s">
        <v>501</v>
      </c>
      <c r="J455" s="32" t="s">
        <v>3684</v>
      </c>
      <c r="K455" s="32" t="s">
        <v>3706</v>
      </c>
      <c r="L455" s="32" t="s">
        <v>3707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6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6131</v>
      </c>
      <c r="Y455" s="36">
        <v>41101</v>
      </c>
      <c r="Z455" s="53"/>
      <c r="AA455" s="72" t="s">
        <v>5552</v>
      </c>
      <c r="AB455" s="72" t="s">
        <v>4850</v>
      </c>
      <c r="AC455" s="72"/>
      <c r="AD455" s="37" t="s">
        <v>5746</v>
      </c>
      <c r="AE455" s="37" t="s">
        <v>4850</v>
      </c>
    </row>
    <row r="456" spans="1:31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7"/>
        <v>41112</v>
      </c>
      <c r="F456" s="34">
        <v>41096</v>
      </c>
      <c r="G456" s="31" t="s">
        <v>682</v>
      </c>
      <c r="H456" s="31" t="s">
        <v>499</v>
      </c>
      <c r="I456" s="31" t="s">
        <v>499</v>
      </c>
      <c r="J456" s="32" t="s">
        <v>3709</v>
      </c>
      <c r="K456" s="32" t="s">
        <v>3748</v>
      </c>
      <c r="L456" s="32" t="s">
        <v>3749</v>
      </c>
      <c r="M456" s="63" t="str">
        <f>VLOOKUP(B456,SAOM!B$2:H1407,7,0)</f>
        <v>SES-POTE-3580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6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5742</v>
      </c>
      <c r="AB456" s="72" t="s">
        <v>4850</v>
      </c>
      <c r="AC456" s="72"/>
      <c r="AD456" s="32"/>
      <c r="AE456" s="37" t="s">
        <v>4850</v>
      </c>
    </row>
    <row r="457" spans="1:31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7"/>
        <v>41112</v>
      </c>
      <c r="F457" s="34" t="s">
        <v>501</v>
      </c>
      <c r="G457" s="31" t="s">
        <v>682</v>
      </c>
      <c r="H457" s="31" t="s">
        <v>499</v>
      </c>
      <c r="I457" s="31" t="s">
        <v>499</v>
      </c>
      <c r="J457" s="32" t="s">
        <v>3712</v>
      </c>
      <c r="K457" s="32" t="s">
        <v>3750</v>
      </c>
      <c r="L457" s="32" t="s">
        <v>3751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41121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6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4850</v>
      </c>
      <c r="AC457" s="72"/>
      <c r="AD457" s="32"/>
      <c r="AE457" s="37" t="s">
        <v>4850</v>
      </c>
    </row>
    <row r="458" spans="1:31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7"/>
        <v>41112</v>
      </c>
      <c r="F458" s="34" t="s">
        <v>501</v>
      </c>
      <c r="G458" s="31" t="s">
        <v>517</v>
      </c>
      <c r="H458" s="31" t="s">
        <v>499</v>
      </c>
      <c r="I458" s="31" t="s">
        <v>501</v>
      </c>
      <c r="J458" s="32" t="s">
        <v>3716</v>
      </c>
      <c r="K458" s="32" t="s">
        <v>3752</v>
      </c>
      <c r="L458" s="32" t="s">
        <v>3753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6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1967</v>
      </c>
      <c r="Y458" s="36">
        <v>41088</v>
      </c>
      <c r="Z458" s="53"/>
      <c r="AA458" s="72"/>
      <c r="AB458" s="72" t="s">
        <v>4850</v>
      </c>
      <c r="AC458" s="72"/>
      <c r="AD458" s="32" t="s">
        <v>4818</v>
      </c>
      <c r="AE458" s="37" t="s">
        <v>4850</v>
      </c>
    </row>
    <row r="459" spans="1:31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7"/>
        <v>41112</v>
      </c>
      <c r="F459" s="34" t="s">
        <v>501</v>
      </c>
      <c r="G459" s="31" t="s">
        <v>682</v>
      </c>
      <c r="H459" s="31" t="s">
        <v>499</v>
      </c>
      <c r="I459" s="31" t="s">
        <v>501</v>
      </c>
      <c r="J459" s="32" t="s">
        <v>3720</v>
      </c>
      <c r="K459" s="32" t="s">
        <v>3754</v>
      </c>
      <c r="L459" s="32" t="s">
        <v>3755</v>
      </c>
      <c r="M459" s="63" t="str">
        <f>VLOOKUP(B459,SAOM!B$2:H1410,7,0)</f>
        <v>-</v>
      </c>
      <c r="N459" s="63">
        <v>4033</v>
      </c>
      <c r="O459" s="34">
        <f>VLOOKUP(B459,SAOM!B$2:I1410,8,0)</f>
        <v>41121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6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4850</v>
      </c>
      <c r="AC459" s="72"/>
      <c r="AD459" s="32"/>
      <c r="AE459" s="37" t="s">
        <v>4850</v>
      </c>
    </row>
    <row r="460" spans="1:31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7"/>
        <v>41112</v>
      </c>
      <c r="F460" s="34" t="s">
        <v>501</v>
      </c>
      <c r="G460" s="31" t="s">
        <v>517</v>
      </c>
      <c r="H460" s="31" t="s">
        <v>499</v>
      </c>
      <c r="I460" s="31" t="s">
        <v>501</v>
      </c>
      <c r="J460" s="32" t="s">
        <v>3724</v>
      </c>
      <c r="K460" s="32" t="s">
        <v>3756</v>
      </c>
      <c r="L460" s="32" t="s">
        <v>3757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6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2898</v>
      </c>
      <c r="Y460" s="36">
        <v>41066</v>
      </c>
      <c r="Z460" s="53"/>
      <c r="AA460" s="72" t="s">
        <v>3999</v>
      </c>
      <c r="AB460" s="72" t="s">
        <v>4850</v>
      </c>
      <c r="AC460" s="72"/>
      <c r="AD460" s="32" t="s">
        <v>4035</v>
      </c>
      <c r="AE460" s="37" t="s">
        <v>4850</v>
      </c>
    </row>
    <row r="461" spans="1:31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7"/>
        <v>41112</v>
      </c>
      <c r="F461" s="34" t="s">
        <v>501</v>
      </c>
      <c r="G461" s="31" t="s">
        <v>517</v>
      </c>
      <c r="H461" s="31" t="s">
        <v>499</v>
      </c>
      <c r="I461" s="31" t="s">
        <v>501</v>
      </c>
      <c r="J461" s="32" t="s">
        <v>3728</v>
      </c>
      <c r="K461" s="32" t="s">
        <v>3758</v>
      </c>
      <c r="L461" s="32" t="s">
        <v>3759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6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70" t="s">
        <v>2726</v>
      </c>
      <c r="Y461" s="36">
        <v>41108</v>
      </c>
      <c r="Z461" s="53"/>
      <c r="AA461" s="72"/>
      <c r="AB461" s="72" t="s">
        <v>4850</v>
      </c>
      <c r="AC461" s="72"/>
      <c r="AD461" s="32" t="s">
        <v>5952</v>
      </c>
      <c r="AE461" s="37" t="s">
        <v>4850</v>
      </c>
    </row>
    <row r="462" spans="1:31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7"/>
        <v>41112</v>
      </c>
      <c r="F462" s="34" t="s">
        <v>501</v>
      </c>
      <c r="G462" s="31" t="s">
        <v>517</v>
      </c>
      <c r="H462" s="31" t="s">
        <v>499</v>
      </c>
      <c r="I462" s="31" t="s">
        <v>501</v>
      </c>
      <c r="J462" s="32" t="s">
        <v>3732</v>
      </c>
      <c r="K462" s="32" t="s">
        <v>3760</v>
      </c>
      <c r="L462" s="32" t="s">
        <v>3761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6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2314</v>
      </c>
      <c r="Y462" s="36">
        <v>41089</v>
      </c>
      <c r="Z462" s="53"/>
      <c r="AA462" s="72"/>
      <c r="AB462" s="72" t="s">
        <v>4850</v>
      </c>
      <c r="AC462" s="72"/>
      <c r="AD462" s="32" t="s">
        <v>3991</v>
      </c>
      <c r="AE462" s="37" t="s">
        <v>4850</v>
      </c>
    </row>
    <row r="463" spans="1:31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7"/>
        <v>41112</v>
      </c>
      <c r="F463" s="34">
        <v>41096</v>
      </c>
      <c r="G463" s="31" t="s">
        <v>752</v>
      </c>
      <c r="H463" s="31" t="s">
        <v>499</v>
      </c>
      <c r="I463" s="31" t="s">
        <v>501</v>
      </c>
      <c r="J463" s="32" t="s">
        <v>3736</v>
      </c>
      <c r="K463" s="32" t="s">
        <v>3762</v>
      </c>
      <c r="L463" s="32" t="s">
        <v>3763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6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5743</v>
      </c>
      <c r="AB463" s="72" t="s">
        <v>4850</v>
      </c>
      <c r="AC463" s="72"/>
      <c r="AD463" s="32"/>
      <c r="AE463" s="37" t="s">
        <v>4850</v>
      </c>
    </row>
    <row r="464" spans="1:31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7"/>
        <v>41112</v>
      </c>
      <c r="F464" s="34">
        <v>41096</v>
      </c>
      <c r="G464" s="31" t="s">
        <v>1518</v>
      </c>
      <c r="H464" s="31" t="s">
        <v>499</v>
      </c>
      <c r="I464" s="31" t="s">
        <v>501</v>
      </c>
      <c r="J464" s="32" t="s">
        <v>1791</v>
      </c>
      <c r="K464" s="32" t="s">
        <v>2542</v>
      </c>
      <c r="L464" s="32" t="s">
        <v>2543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6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6120</v>
      </c>
      <c r="AB464" s="72" t="s">
        <v>4850</v>
      </c>
      <c r="AC464" s="72"/>
      <c r="AD464" s="32"/>
      <c r="AE464" s="37" t="s">
        <v>4850</v>
      </c>
    </row>
    <row r="465" spans="1:31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7"/>
        <v>41133</v>
      </c>
      <c r="F465" s="34">
        <v>41057</v>
      </c>
      <c r="G465" s="31" t="s">
        <v>752</v>
      </c>
      <c r="H465" s="31" t="s">
        <v>499</v>
      </c>
      <c r="I465" s="31" t="s">
        <v>501</v>
      </c>
      <c r="J465" s="32" t="s">
        <v>3742</v>
      </c>
      <c r="K465" s="32" t="s">
        <v>3764</v>
      </c>
      <c r="L465" s="32" t="s">
        <v>3765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6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4516</v>
      </c>
      <c r="AB465" s="72" t="s">
        <v>4850</v>
      </c>
      <c r="AC465" s="105"/>
      <c r="AD465" s="32"/>
      <c r="AE465" s="37" t="s">
        <v>4850</v>
      </c>
    </row>
    <row r="466" spans="1:31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7"/>
        <v>41131</v>
      </c>
      <c r="F466" s="34" t="s">
        <v>501</v>
      </c>
      <c r="G466" s="31" t="s">
        <v>752</v>
      </c>
      <c r="H466" s="31" t="s">
        <v>499</v>
      </c>
      <c r="I466" s="31" t="s">
        <v>501</v>
      </c>
      <c r="J466" s="32" t="s">
        <v>3745</v>
      </c>
      <c r="K466" s="32" t="s">
        <v>3766</v>
      </c>
      <c r="L466" s="32" t="s">
        <v>3767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6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4850</v>
      </c>
      <c r="AC466" s="72"/>
      <c r="AD466" s="32"/>
      <c r="AE466" s="37" t="s">
        <v>4850</v>
      </c>
    </row>
    <row r="467" spans="1:31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7"/>
        <v>41117</v>
      </c>
      <c r="F467" s="34" t="s">
        <v>501</v>
      </c>
      <c r="G467" s="31" t="s">
        <v>517</v>
      </c>
      <c r="H467" s="31" t="s">
        <v>499</v>
      </c>
      <c r="I467" s="31" t="s">
        <v>501</v>
      </c>
      <c r="J467" s="32" t="s">
        <v>3801</v>
      </c>
      <c r="K467" s="32" t="s">
        <v>3931</v>
      </c>
      <c r="L467" s="32" t="s">
        <v>3953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6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70" t="s">
        <v>2726</v>
      </c>
      <c r="Y467" s="36">
        <v>41094</v>
      </c>
      <c r="Z467" s="53"/>
      <c r="AA467" s="72"/>
      <c r="AB467" s="72" t="s">
        <v>4850</v>
      </c>
      <c r="AC467" s="72"/>
      <c r="AD467" s="32" t="s">
        <v>4979</v>
      </c>
      <c r="AE467" s="37" t="s">
        <v>4850</v>
      </c>
    </row>
    <row r="468" spans="1:31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7"/>
        <v>41117</v>
      </c>
      <c r="F468" s="34" t="s">
        <v>501</v>
      </c>
      <c r="G468" s="31" t="s">
        <v>517</v>
      </c>
      <c r="H468" s="31" t="s">
        <v>499</v>
      </c>
      <c r="I468" s="31" t="s">
        <v>501</v>
      </c>
      <c r="J468" s="32" t="s">
        <v>3801</v>
      </c>
      <c r="K468" s="32" t="s">
        <v>3931</v>
      </c>
      <c r="L468" s="32" t="s">
        <v>3953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6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5824</v>
      </c>
      <c r="Y468" s="36">
        <v>41095</v>
      </c>
      <c r="Z468" s="53"/>
      <c r="AA468" s="72"/>
      <c r="AB468" s="72" t="s">
        <v>4850</v>
      </c>
      <c r="AC468" s="72"/>
      <c r="AD468" s="32" t="s">
        <v>4985</v>
      </c>
      <c r="AE468" s="37" t="s">
        <v>4850</v>
      </c>
    </row>
    <row r="469" spans="1:31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7"/>
        <v>41139</v>
      </c>
      <c r="F469" s="34">
        <v>41065</v>
      </c>
      <c r="G469" s="31" t="s">
        <v>752</v>
      </c>
      <c r="H469" s="31" t="s">
        <v>499</v>
      </c>
      <c r="I469" s="31" t="s">
        <v>506</v>
      </c>
      <c r="J469" s="32" t="s">
        <v>3801</v>
      </c>
      <c r="K469" s="32" t="s">
        <v>3931</v>
      </c>
      <c r="L469" s="32" t="s">
        <v>3953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6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4961</v>
      </c>
      <c r="AB469" s="72" t="s">
        <v>4850</v>
      </c>
      <c r="AC469" s="72"/>
      <c r="AD469" s="32"/>
      <c r="AE469" s="37" t="s">
        <v>4850</v>
      </c>
    </row>
    <row r="470" spans="1:31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7"/>
        <v>41117</v>
      </c>
      <c r="F470" s="34" t="s">
        <v>501</v>
      </c>
      <c r="G470" s="31" t="s">
        <v>517</v>
      </c>
      <c r="H470" s="31" t="s">
        <v>499</v>
      </c>
      <c r="I470" s="31" t="s">
        <v>501</v>
      </c>
      <c r="J470" s="32" t="s">
        <v>3801</v>
      </c>
      <c r="K470" s="32" t="s">
        <v>3931</v>
      </c>
      <c r="L470" s="32" t="s">
        <v>3953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6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5824</v>
      </c>
      <c r="Y470" s="36">
        <v>41107</v>
      </c>
      <c r="Z470" s="53"/>
      <c r="AA470" s="72"/>
      <c r="AB470" s="72" t="s">
        <v>4850</v>
      </c>
      <c r="AC470" s="72"/>
      <c r="AD470" s="32" t="s">
        <v>5769</v>
      </c>
      <c r="AE470" s="37" t="s">
        <v>4850</v>
      </c>
    </row>
    <row r="471" spans="1:31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7"/>
        <v>41117</v>
      </c>
      <c r="F471" s="34">
        <v>41073</v>
      </c>
      <c r="G471" s="31" t="s">
        <v>764</v>
      </c>
      <c r="H471" s="31" t="s">
        <v>499</v>
      </c>
      <c r="I471" s="31" t="s">
        <v>499</v>
      </c>
      <c r="J471" s="32" t="s">
        <v>3801</v>
      </c>
      <c r="K471" s="32" t="s">
        <v>3931</v>
      </c>
      <c r="L471" s="32" t="s">
        <v>3953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6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5556</v>
      </c>
      <c r="AB471" s="72" t="s">
        <v>4850</v>
      </c>
      <c r="AC471" s="72"/>
      <c r="AD471" s="32"/>
      <c r="AE471" s="37" t="s">
        <v>4850</v>
      </c>
    </row>
    <row r="472" spans="1:31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7"/>
        <v>41117</v>
      </c>
      <c r="F472" s="34">
        <v>41065</v>
      </c>
      <c r="G472" s="31" t="s">
        <v>764</v>
      </c>
      <c r="H472" s="31" t="s">
        <v>499</v>
      </c>
      <c r="I472" s="31" t="s">
        <v>506</v>
      </c>
      <c r="J472" s="32" t="s">
        <v>3801</v>
      </c>
      <c r="K472" s="32" t="s">
        <v>3931</v>
      </c>
      <c r="L472" s="32" t="s">
        <v>3953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6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4028</v>
      </c>
      <c r="AB472" s="72" t="s">
        <v>4850</v>
      </c>
      <c r="AC472" s="72"/>
      <c r="AD472" s="32"/>
      <c r="AE472" s="37" t="s">
        <v>4850</v>
      </c>
    </row>
    <row r="473" spans="1:31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7"/>
        <v>41117</v>
      </c>
      <c r="F473" s="34">
        <v>41074</v>
      </c>
      <c r="G473" s="31" t="s">
        <v>764</v>
      </c>
      <c r="H473" s="31" t="s">
        <v>499</v>
      </c>
      <c r="I473" s="31" t="s">
        <v>506</v>
      </c>
      <c r="J473" s="32" t="s">
        <v>3801</v>
      </c>
      <c r="K473" s="32" t="s">
        <v>3931</v>
      </c>
      <c r="L473" s="32" t="s">
        <v>3953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6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4058</v>
      </c>
      <c r="AB473" s="72" t="s">
        <v>4850</v>
      </c>
      <c r="AC473" s="72"/>
      <c r="AD473" s="32"/>
      <c r="AE473" s="37" t="s">
        <v>4850</v>
      </c>
    </row>
    <row r="474" spans="1:31" s="112" customFormat="1">
      <c r="A474" s="69">
        <v>3620</v>
      </c>
      <c r="B474" s="61">
        <v>3620</v>
      </c>
      <c r="C474" s="49">
        <v>41057</v>
      </c>
      <c r="D474" s="49">
        <v>41143</v>
      </c>
      <c r="E474" s="49">
        <f t="shared" si="7"/>
        <v>41158</v>
      </c>
      <c r="F474" s="49">
        <v>41074</v>
      </c>
      <c r="G474" s="99" t="s">
        <v>517</v>
      </c>
      <c r="H474" s="99" t="s">
        <v>499</v>
      </c>
      <c r="I474" s="99" t="s">
        <v>501</v>
      </c>
      <c r="J474" s="70" t="s">
        <v>3801</v>
      </c>
      <c r="K474" s="70" t="s">
        <v>3931</v>
      </c>
      <c r="L474" s="70" t="s">
        <v>3953</v>
      </c>
      <c r="M474" s="61" t="str">
        <f>VLOOKUP(B474,SAOM!B$2:H1425,7,0)</f>
        <v>SES-BANA-3620</v>
      </c>
      <c r="N474" s="61">
        <v>4033</v>
      </c>
      <c r="O474" s="49" t="str">
        <f>VLOOKUP(B474,SAOM!B$2:I1425,8,0)</f>
        <v>-</v>
      </c>
      <c r="P474" s="49" t="e">
        <f>VLOOKUP(B474,AG_Lider!A$1:F1784,6,0)</f>
        <v>#N/A</v>
      </c>
      <c r="Q474" s="108" t="str">
        <f>VLOOKUP(B474,SAOM!B$2:J1425,9,0)</f>
        <v>Letícia Ribeiro Sanglard</v>
      </c>
      <c r="R474" s="49" t="str">
        <f>VLOOKUP(B474,SAOM!B$2:K1871,10,0)</f>
        <v>Rua Antônio Alves de Oliveira, s/n</v>
      </c>
      <c r="S474" s="108" t="str">
        <f>VLOOKUP(B474,SAOM!B470:M1198,12,0)</f>
        <v>32 3339-2111</v>
      </c>
      <c r="T474" s="130" t="str">
        <f>VLOOKUP(B474,SAOM!B470:L1198,11,0)</f>
        <v>36200-000</v>
      </c>
      <c r="U474" s="109"/>
      <c r="V474" s="61" t="str">
        <f>VLOOKUP(B474,SAOM!B470:N1198,13,0)</f>
        <v>00:20:0E:10:4C:F2</v>
      </c>
      <c r="W474" s="49">
        <v>41114</v>
      </c>
      <c r="X474" s="70" t="s">
        <v>1606</v>
      </c>
      <c r="Y474" s="110">
        <v>41114</v>
      </c>
      <c r="Z474" s="111"/>
      <c r="AA474" s="95" t="s">
        <v>6128</v>
      </c>
      <c r="AB474" s="95" t="s">
        <v>4850</v>
      </c>
      <c r="AC474" s="95"/>
      <c r="AD474" s="70"/>
      <c r="AE474" s="112" t="s">
        <v>4850</v>
      </c>
    </row>
    <row r="475" spans="1:31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7"/>
        <v>41117</v>
      </c>
      <c r="F475" s="34" t="s">
        <v>501</v>
      </c>
      <c r="G475" s="31" t="s">
        <v>517</v>
      </c>
      <c r="H475" s="31" t="s">
        <v>499</v>
      </c>
      <c r="I475" s="31" t="s">
        <v>501</v>
      </c>
      <c r="J475" s="32" t="s">
        <v>3801</v>
      </c>
      <c r="K475" s="32" t="s">
        <v>3931</v>
      </c>
      <c r="L475" s="32" t="s">
        <v>3953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6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4983</v>
      </c>
      <c r="Y475" s="36">
        <v>41094</v>
      </c>
      <c r="Z475" s="53"/>
      <c r="AA475" s="72"/>
      <c r="AB475" s="72" t="s">
        <v>4850</v>
      </c>
      <c r="AC475" s="72"/>
      <c r="AD475" s="32" t="s">
        <v>4424</v>
      </c>
      <c r="AE475" s="37" t="s">
        <v>4850</v>
      </c>
    </row>
    <row r="476" spans="1:31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7"/>
        <v>41117</v>
      </c>
      <c r="F476" s="34">
        <v>41065</v>
      </c>
      <c r="G476" s="31" t="s">
        <v>517</v>
      </c>
      <c r="H476" s="31" t="s">
        <v>499</v>
      </c>
      <c r="I476" s="31" t="s">
        <v>501</v>
      </c>
      <c r="J476" s="32" t="s">
        <v>3801</v>
      </c>
      <c r="K476" s="32" t="s">
        <v>3931</v>
      </c>
      <c r="L476" s="32" t="s">
        <v>3953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6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5824</v>
      </c>
      <c r="Y476" s="36">
        <v>41108</v>
      </c>
      <c r="Z476" s="53"/>
      <c r="AA476" s="113" t="s">
        <v>4029</v>
      </c>
      <c r="AB476" s="72" t="s">
        <v>4850</v>
      </c>
      <c r="AC476" s="113"/>
      <c r="AD476" s="32" t="s">
        <v>5992</v>
      </c>
      <c r="AE476" s="37" t="s">
        <v>4850</v>
      </c>
    </row>
    <row r="477" spans="1:31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7"/>
        <v>41117</v>
      </c>
      <c r="F477" s="34">
        <v>41065</v>
      </c>
      <c r="G477" s="31" t="s">
        <v>517</v>
      </c>
      <c r="H477" s="31" t="s">
        <v>499</v>
      </c>
      <c r="I477" s="31" t="s">
        <v>501</v>
      </c>
      <c r="J477" s="32" t="s">
        <v>3801</v>
      </c>
      <c r="K477" s="32" t="s">
        <v>3931</v>
      </c>
      <c r="L477" s="32" t="s">
        <v>3953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6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5977</v>
      </c>
      <c r="Y477" s="36">
        <v>41109</v>
      </c>
      <c r="Z477" s="53"/>
      <c r="AA477" s="36" t="s">
        <v>4030</v>
      </c>
      <c r="AB477" s="72" t="s">
        <v>4850</v>
      </c>
      <c r="AC477" s="36"/>
      <c r="AD477" s="32" t="s">
        <v>6009</v>
      </c>
      <c r="AE477" s="37" t="s">
        <v>4850</v>
      </c>
    </row>
    <row r="478" spans="1:31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7"/>
        <v>41117</v>
      </c>
      <c r="F478" s="34">
        <v>41065</v>
      </c>
      <c r="G478" s="31" t="s">
        <v>517</v>
      </c>
      <c r="H478" s="31" t="s">
        <v>499</v>
      </c>
      <c r="I478" s="31" t="s">
        <v>501</v>
      </c>
      <c r="J478" s="32" t="s">
        <v>3801</v>
      </c>
      <c r="K478" s="32" t="s">
        <v>3931</v>
      </c>
      <c r="L478" s="32" t="s">
        <v>3953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6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5824</v>
      </c>
      <c r="Y478" s="36">
        <v>41110</v>
      </c>
      <c r="Z478" s="53"/>
      <c r="AA478" s="113" t="s">
        <v>4031</v>
      </c>
      <c r="AB478" s="72" t="s">
        <v>4850</v>
      </c>
      <c r="AC478" s="113"/>
      <c r="AD478" t="s">
        <v>5520</v>
      </c>
      <c r="AE478" s="37" t="s">
        <v>4850</v>
      </c>
    </row>
    <row r="479" spans="1:31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7"/>
        <v>41139</v>
      </c>
      <c r="F479" s="34">
        <v>41109</v>
      </c>
      <c r="G479" s="31" t="s">
        <v>6467</v>
      </c>
      <c r="H479" s="31" t="s">
        <v>499</v>
      </c>
      <c r="I479" s="31" t="s">
        <v>506</v>
      </c>
      <c r="J479" s="32" t="s">
        <v>3801</v>
      </c>
      <c r="K479" s="32" t="s">
        <v>3931</v>
      </c>
      <c r="L479" s="32" t="s">
        <v>3953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6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3" t="s">
        <v>6004</v>
      </c>
      <c r="AB479" s="72" t="s">
        <v>4850</v>
      </c>
      <c r="AC479" s="113"/>
      <c r="AD479" s="32"/>
      <c r="AE479" s="37" t="s">
        <v>4850</v>
      </c>
    </row>
    <row r="480" spans="1:31" s="112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 t="shared" si="7"/>
        <v>41117</v>
      </c>
      <c r="F480" s="49">
        <v>41065</v>
      </c>
      <c r="G480" s="99" t="s">
        <v>517</v>
      </c>
      <c r="H480" s="99" t="s">
        <v>499</v>
      </c>
      <c r="I480" s="99" t="s">
        <v>501</v>
      </c>
      <c r="J480" s="70" t="s">
        <v>3801</v>
      </c>
      <c r="K480" s="70" t="s">
        <v>3931</v>
      </c>
      <c r="L480" s="70" t="s">
        <v>3953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0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32" t="s">
        <v>5824</v>
      </c>
      <c r="Y480" s="110">
        <v>41114</v>
      </c>
      <c r="Z480" s="111"/>
      <c r="AA480" s="137" t="s">
        <v>6122</v>
      </c>
      <c r="AB480" s="95" t="s">
        <v>4850</v>
      </c>
      <c r="AC480" s="137"/>
      <c r="AD480" s="70"/>
      <c r="AE480" s="112" t="s">
        <v>4850</v>
      </c>
    </row>
    <row r="481" spans="1:31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7"/>
        <v>41117</v>
      </c>
      <c r="F481" s="34">
        <v>41109</v>
      </c>
      <c r="G481" s="31" t="s">
        <v>764</v>
      </c>
      <c r="H481" s="31" t="s">
        <v>499</v>
      </c>
      <c r="I481" s="31" t="s">
        <v>501</v>
      </c>
      <c r="J481" s="32" t="s">
        <v>3801</v>
      </c>
      <c r="K481" s="32" t="s">
        <v>3931</v>
      </c>
      <c r="L481" s="32" t="s">
        <v>3953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6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3" t="s">
        <v>6005</v>
      </c>
      <c r="AB481" s="72" t="s">
        <v>4850</v>
      </c>
      <c r="AC481" s="113"/>
      <c r="AD481" s="32"/>
      <c r="AE481" s="37" t="s">
        <v>4850</v>
      </c>
    </row>
    <row r="482" spans="1:31" s="112" customFormat="1">
      <c r="A482" s="69">
        <v>3621</v>
      </c>
      <c r="B482" s="61">
        <v>3621</v>
      </c>
      <c r="C482" s="49">
        <v>41057</v>
      </c>
      <c r="D482" s="49">
        <v>41102</v>
      </c>
      <c r="E482" s="49">
        <f t="shared" si="7"/>
        <v>41117</v>
      </c>
      <c r="F482" s="49" t="s">
        <v>501</v>
      </c>
      <c r="G482" s="99" t="s">
        <v>517</v>
      </c>
      <c r="H482" s="99" t="s">
        <v>499</v>
      </c>
      <c r="I482" s="99" t="s">
        <v>501</v>
      </c>
      <c r="J482" s="70" t="s">
        <v>3801</v>
      </c>
      <c r="K482" s="70" t="s">
        <v>3931</v>
      </c>
      <c r="L482" s="70" t="s">
        <v>3953</v>
      </c>
      <c r="M482" s="61" t="str">
        <f>VLOOKUP(B482,SAOM!B$2:H1433,7,0)</f>
        <v>SES-BANA-3621</v>
      </c>
      <c r="N482" s="61">
        <v>4033</v>
      </c>
      <c r="O482" s="49">
        <f>VLOOKUP(B482,SAOM!B$2:I1433,8,0)</f>
        <v>41114</v>
      </c>
      <c r="P482" s="49" t="e">
        <f>VLOOKUP(B482,AG_Lider!A$1:F1792,6,0)</f>
        <v>#N/A</v>
      </c>
      <c r="Q482" s="108" t="str">
        <f>VLOOKUP(B482,SAOM!B$2:J1433,9,0)</f>
        <v>Anny Vianna</v>
      </c>
      <c r="R482" s="49" t="str">
        <f>VLOOKUP(B482,SAOM!B$2:K1879,10,0)</f>
        <v>Rua Rufino José, s/n</v>
      </c>
      <c r="S482" s="108" t="str">
        <f>VLOOKUP(B482,SAOM!B478:M1206,12,0)</f>
        <v>32 3330-9106</v>
      </c>
      <c r="T482" s="130" t="str">
        <f>VLOOKUP(B482,SAOM!B478:L1206,11,0)</f>
        <v>36200-000</v>
      </c>
      <c r="U482" s="109"/>
      <c r="V482" s="61" t="str">
        <f>VLOOKUP(B482,SAOM!B478:N1206,13,0)</f>
        <v>00:20:0E:10:4D:09</v>
      </c>
      <c r="W482" s="49">
        <v>41114</v>
      </c>
      <c r="X482" s="70" t="s">
        <v>5747</v>
      </c>
      <c r="Y482" s="110">
        <v>41115</v>
      </c>
      <c r="Z482" s="111"/>
      <c r="AA482" s="95" t="s">
        <v>6124</v>
      </c>
      <c r="AB482" s="95" t="s">
        <v>4850</v>
      </c>
      <c r="AC482" s="95"/>
      <c r="AD482" s="70"/>
      <c r="AE482" s="112" t="s">
        <v>4850</v>
      </c>
    </row>
    <row r="483" spans="1:31" s="112" customFormat="1">
      <c r="A483" s="69">
        <v>3622</v>
      </c>
      <c r="B483" s="61">
        <v>3622</v>
      </c>
      <c r="C483" s="49">
        <v>41057</v>
      </c>
      <c r="D483" s="49">
        <v>41102</v>
      </c>
      <c r="E483" s="49">
        <f t="shared" si="7"/>
        <v>41117</v>
      </c>
      <c r="F483" s="49" t="s">
        <v>501</v>
      </c>
      <c r="G483" s="99" t="s">
        <v>517</v>
      </c>
      <c r="H483" s="99" t="s">
        <v>499</v>
      </c>
      <c r="I483" s="99" t="s">
        <v>501</v>
      </c>
      <c r="J483" s="70" t="s">
        <v>3801</v>
      </c>
      <c r="K483" s="70" t="s">
        <v>3931</v>
      </c>
      <c r="L483" s="70" t="s">
        <v>3953</v>
      </c>
      <c r="M483" s="61" t="str">
        <f>VLOOKUP(B483,SAOM!B$2:H1434,7,0)</f>
        <v>SES-BANA-3622</v>
      </c>
      <c r="N483" s="61">
        <v>4033</v>
      </c>
      <c r="O483" s="49">
        <f>VLOOKUP(B483,SAOM!B$2:I1434,8,0)</f>
        <v>41100</v>
      </c>
      <c r="P483" s="49" t="e">
        <f>VLOOKUP(B483,AG_Lider!A$1:F1793,6,0)</f>
        <v>#N/A</v>
      </c>
      <c r="Q483" s="108" t="str">
        <f>VLOOKUP(B483,SAOM!B$2:J1434,9,0)</f>
        <v>Carolina Lambert de Souza</v>
      </c>
      <c r="R483" s="49" t="str">
        <f>VLOOKUP(B483,SAOM!B$2:K1880,10,0)</f>
        <v>Rua São Francisco de Assis, 63</v>
      </c>
      <c r="S483" s="108" t="str">
        <f>VLOOKUP(B483,SAOM!B479:M1207,12,0)</f>
        <v>32 3339-2138</v>
      </c>
      <c r="T483" s="130" t="str">
        <f>VLOOKUP(B483,SAOM!B479:L1207,11,0)</f>
        <v>36204-634</v>
      </c>
      <c r="U483" s="109"/>
      <c r="V483" s="61" t="str">
        <f>VLOOKUP(B483,SAOM!B479:N1207,13,0)</f>
        <v>00:20:0e:10:51:d0</v>
      </c>
      <c r="W483" s="49">
        <v>41100</v>
      </c>
      <c r="X483" s="32" t="s">
        <v>1562</v>
      </c>
      <c r="Y483" s="110">
        <v>41114</v>
      </c>
      <c r="Z483" s="111"/>
      <c r="AA483" s="95" t="s">
        <v>6450</v>
      </c>
      <c r="AB483" s="95" t="s">
        <v>4850</v>
      </c>
      <c r="AC483" s="95"/>
      <c r="AD483" s="70" t="s">
        <v>5517</v>
      </c>
      <c r="AE483" s="112" t="s">
        <v>4850</v>
      </c>
    </row>
    <row r="484" spans="1:31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7"/>
        <v>41117</v>
      </c>
      <c r="F484" s="34" t="s">
        <v>501</v>
      </c>
      <c r="G484" s="31" t="s">
        <v>517</v>
      </c>
      <c r="H484" s="31" t="s">
        <v>499</v>
      </c>
      <c r="I484" s="31" t="s">
        <v>501</v>
      </c>
      <c r="J484" s="32" t="s">
        <v>3801</v>
      </c>
      <c r="K484" s="32" t="s">
        <v>3931</v>
      </c>
      <c r="L484" s="32" t="s">
        <v>3953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6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5944</v>
      </c>
      <c r="Y484" s="36">
        <v>41110</v>
      </c>
      <c r="Z484" s="53"/>
      <c r="AA484" s="72"/>
      <c r="AB484" s="72" t="s">
        <v>4850</v>
      </c>
      <c r="AC484" s="72"/>
      <c r="AD484" s="32" t="s">
        <v>6015</v>
      </c>
      <c r="AE484" s="37" t="s">
        <v>4850</v>
      </c>
    </row>
    <row r="485" spans="1:31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7"/>
        <v>41117</v>
      </c>
      <c r="F485" s="34" t="s">
        <v>501</v>
      </c>
      <c r="G485" s="31" t="s">
        <v>517</v>
      </c>
      <c r="H485" s="31" t="s">
        <v>499</v>
      </c>
      <c r="I485" s="31" t="s">
        <v>501</v>
      </c>
      <c r="J485" s="32" t="s">
        <v>3801</v>
      </c>
      <c r="K485" s="32" t="s">
        <v>3931</v>
      </c>
      <c r="L485" s="32" t="s">
        <v>3953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6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1562</v>
      </c>
      <c r="Y485" s="36">
        <v>41114</v>
      </c>
      <c r="Z485" s="53"/>
      <c r="AA485" s="72" t="s">
        <v>6118</v>
      </c>
      <c r="AB485" s="72" t="s">
        <v>4850</v>
      </c>
      <c r="AC485" s="72"/>
      <c r="AD485" s="32"/>
      <c r="AE485" s="37" t="s">
        <v>4850</v>
      </c>
    </row>
    <row r="486" spans="1:31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7"/>
        <v>41117</v>
      </c>
      <c r="F486" s="34" t="s">
        <v>501</v>
      </c>
      <c r="G486" s="31" t="s">
        <v>682</v>
      </c>
      <c r="H486" s="31" t="s">
        <v>499</v>
      </c>
      <c r="I486" s="31" t="s">
        <v>499</v>
      </c>
      <c r="J486" s="32" t="s">
        <v>3801</v>
      </c>
      <c r="K486" s="32" t="s">
        <v>3931</v>
      </c>
      <c r="L486" s="32" t="s">
        <v>3953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6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4850</v>
      </c>
      <c r="AC486" s="72"/>
      <c r="AD486" s="32"/>
      <c r="AE486" s="37" t="s">
        <v>4850</v>
      </c>
    </row>
    <row r="487" spans="1:31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7"/>
        <v>41117</v>
      </c>
      <c r="F487" s="34" t="s">
        <v>501</v>
      </c>
      <c r="G487" s="31" t="s">
        <v>517</v>
      </c>
      <c r="H487" s="31" t="s">
        <v>499</v>
      </c>
      <c r="I487" s="31" t="s">
        <v>501</v>
      </c>
      <c r="J487" s="32" t="s">
        <v>3801</v>
      </c>
      <c r="K487" s="32" t="s">
        <v>3931</v>
      </c>
      <c r="L487" s="32" t="s">
        <v>3953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6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1967</v>
      </c>
      <c r="Y487" s="36">
        <v>41102</v>
      </c>
      <c r="Z487" s="53"/>
      <c r="AA487" s="72"/>
      <c r="AB487" s="72" t="s">
        <v>4850</v>
      </c>
      <c r="AC487" s="72"/>
      <c r="AD487" s="32"/>
      <c r="AE487" s="37" t="s">
        <v>4850</v>
      </c>
    </row>
    <row r="488" spans="1:31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7"/>
        <v>41117</v>
      </c>
      <c r="F488" s="34">
        <v>41088</v>
      </c>
      <c r="G488" s="31" t="s">
        <v>764</v>
      </c>
      <c r="H488" s="31" t="s">
        <v>499</v>
      </c>
      <c r="I488" s="31" t="s">
        <v>499</v>
      </c>
      <c r="J488" s="32" t="s">
        <v>3801</v>
      </c>
      <c r="K488" s="32" t="s">
        <v>3931</v>
      </c>
      <c r="L488" s="32" t="s">
        <v>3953</v>
      </c>
      <c r="M488" s="63" t="str">
        <f>VLOOKUP(B488,SAOM!B$2:H1439,7,0)</f>
        <v>-</v>
      </c>
      <c r="N488" s="63">
        <v>4033</v>
      </c>
      <c r="O488" s="34">
        <f>VLOOKUP(B488,SAOM!B$2:I1439,8,0)</f>
        <v>41122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6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5557</v>
      </c>
      <c r="AB488" s="72" t="s">
        <v>4850</v>
      </c>
      <c r="AC488" s="72"/>
      <c r="AD488" s="32"/>
      <c r="AE488" s="37" t="s">
        <v>4850</v>
      </c>
    </row>
    <row r="489" spans="1:31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7"/>
        <v>41117</v>
      </c>
      <c r="F489" s="34" t="s">
        <v>501</v>
      </c>
      <c r="G489" s="31" t="s">
        <v>517</v>
      </c>
      <c r="H489" s="31" t="s">
        <v>499</v>
      </c>
      <c r="I489" s="31" t="s">
        <v>501</v>
      </c>
      <c r="J489" s="32" t="s">
        <v>3801</v>
      </c>
      <c r="K489" s="32" t="s">
        <v>3931</v>
      </c>
      <c r="L489" s="32" t="s">
        <v>3953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6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5747</v>
      </c>
      <c r="Y489" s="36">
        <v>41099</v>
      </c>
      <c r="Z489" s="53"/>
      <c r="AA489" s="72"/>
      <c r="AB489" s="72" t="s">
        <v>4850</v>
      </c>
      <c r="AC489" s="72"/>
      <c r="AD489" s="37" t="s">
        <v>5745</v>
      </c>
      <c r="AE489" s="37" t="s">
        <v>4850</v>
      </c>
    </row>
    <row r="490" spans="1:31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ref="E490:E553" si="8">D490+15</f>
        <v>41132</v>
      </c>
      <c r="F490" s="34" t="s">
        <v>501</v>
      </c>
      <c r="G490" s="31" t="s">
        <v>752</v>
      </c>
      <c r="H490" s="31" t="s">
        <v>499</v>
      </c>
      <c r="I490" s="31" t="s">
        <v>499</v>
      </c>
      <c r="J490" s="32" t="s">
        <v>3861</v>
      </c>
      <c r="K490" s="32" t="s">
        <v>3932</v>
      </c>
      <c r="L490" s="32" t="s">
        <v>3954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6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4970</v>
      </c>
      <c r="AB490" s="72" t="s">
        <v>4850</v>
      </c>
      <c r="AC490" s="72"/>
      <c r="AD490" s="32"/>
      <c r="AE490" s="37" t="s">
        <v>4850</v>
      </c>
    </row>
    <row r="491" spans="1:31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8"/>
        <v>41132</v>
      </c>
      <c r="F491" s="34">
        <v>41073</v>
      </c>
      <c r="G491" s="31" t="s">
        <v>752</v>
      </c>
      <c r="H491" s="31" t="s">
        <v>499</v>
      </c>
      <c r="I491" s="31" t="s">
        <v>499</v>
      </c>
      <c r="J491" s="32" t="s">
        <v>3865</v>
      </c>
      <c r="K491" s="32" t="s">
        <v>3933</v>
      </c>
      <c r="L491" s="32" t="s">
        <v>3955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6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4969</v>
      </c>
      <c r="AB491" s="72" t="s">
        <v>4850</v>
      </c>
      <c r="AC491" s="72"/>
      <c r="AD491" s="32"/>
      <c r="AE491" s="37" t="s">
        <v>4850</v>
      </c>
    </row>
    <row r="492" spans="1:31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8"/>
        <v>41117</v>
      </c>
      <c r="F492" s="34" t="s">
        <v>501</v>
      </c>
      <c r="G492" s="31" t="s">
        <v>517</v>
      </c>
      <c r="H492" s="31" t="s">
        <v>684</v>
      </c>
      <c r="I492" s="31" t="s">
        <v>501</v>
      </c>
      <c r="J492" s="32" t="s">
        <v>3868</v>
      </c>
      <c r="K492" s="32" t="s">
        <v>3934</v>
      </c>
      <c r="L492" s="32" t="s">
        <v>3956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6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4422</v>
      </c>
      <c r="Y492" s="36">
        <v>41094</v>
      </c>
      <c r="Z492" s="53"/>
      <c r="AA492" s="72"/>
      <c r="AB492" s="72" t="s">
        <v>4850</v>
      </c>
      <c r="AC492" s="72"/>
      <c r="AD492" s="32" t="s">
        <v>4984</v>
      </c>
      <c r="AE492" s="37" t="s">
        <v>4850</v>
      </c>
    </row>
    <row r="493" spans="1:31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8"/>
        <v>41132</v>
      </c>
      <c r="F493" s="34">
        <v>41073</v>
      </c>
      <c r="G493" s="31" t="s">
        <v>752</v>
      </c>
      <c r="H493" s="31" t="s">
        <v>499</v>
      </c>
      <c r="I493" s="31" t="s">
        <v>499</v>
      </c>
      <c r="J493" s="32" t="s">
        <v>3872</v>
      </c>
      <c r="K493" s="32" t="s">
        <v>3935</v>
      </c>
      <c r="L493" s="32" t="s">
        <v>3957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6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4968</v>
      </c>
      <c r="AB493" s="72" t="s">
        <v>4850</v>
      </c>
      <c r="AC493" s="72"/>
      <c r="AD493" s="32"/>
      <c r="AE493" s="37" t="s">
        <v>4850</v>
      </c>
    </row>
    <row r="494" spans="1:31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8"/>
        <v>41132</v>
      </c>
      <c r="F494" s="34">
        <v>41073</v>
      </c>
      <c r="G494" s="31" t="s">
        <v>752</v>
      </c>
      <c r="H494" s="31" t="s">
        <v>499</v>
      </c>
      <c r="I494" s="31" t="s">
        <v>499</v>
      </c>
      <c r="J494" s="32" t="s">
        <v>3875</v>
      </c>
      <c r="K494" s="32" t="s">
        <v>3936</v>
      </c>
      <c r="L494" s="32" t="s">
        <v>3958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6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4967</v>
      </c>
      <c r="AB494" s="72" t="s">
        <v>4850</v>
      </c>
      <c r="AC494" s="72"/>
      <c r="AD494" s="32"/>
      <c r="AE494" s="37" t="s">
        <v>4850</v>
      </c>
    </row>
    <row r="495" spans="1:31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8"/>
        <v>41117</v>
      </c>
      <c r="F495" s="34" t="s">
        <v>501</v>
      </c>
      <c r="G495" s="31" t="s">
        <v>517</v>
      </c>
      <c r="H495" s="31" t="s">
        <v>684</v>
      </c>
      <c r="I495" s="31" t="s">
        <v>501</v>
      </c>
      <c r="J495" s="32" t="s">
        <v>3877</v>
      </c>
      <c r="K495" s="32" t="s">
        <v>3937</v>
      </c>
      <c r="L495" s="32" t="s">
        <v>3959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6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4420</v>
      </c>
      <c r="Y495" s="36">
        <v>41093</v>
      </c>
      <c r="Z495" s="53"/>
      <c r="AA495" s="72"/>
      <c r="AB495" s="72" t="s">
        <v>4850</v>
      </c>
      <c r="AC495" s="72"/>
      <c r="AD495" s="32" t="s">
        <v>3991</v>
      </c>
      <c r="AE495" s="37" t="s">
        <v>4850</v>
      </c>
    </row>
    <row r="496" spans="1:31" s="112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8"/>
        <v>41117</v>
      </c>
      <c r="F496" s="49" t="s">
        <v>501</v>
      </c>
      <c r="G496" s="99" t="s">
        <v>517</v>
      </c>
      <c r="H496" s="99" t="s">
        <v>684</v>
      </c>
      <c r="I496" s="99" t="s">
        <v>501</v>
      </c>
      <c r="J496" s="70" t="s">
        <v>3880</v>
      </c>
      <c r="K496" s="70" t="s">
        <v>3938</v>
      </c>
      <c r="L496" s="70" t="s">
        <v>3960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6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4422</v>
      </c>
      <c r="Y496" s="110">
        <v>41103</v>
      </c>
      <c r="Z496" s="111"/>
      <c r="AA496" s="95" t="s">
        <v>5561</v>
      </c>
      <c r="AB496" s="72" t="s">
        <v>4850</v>
      </c>
      <c r="AC496" s="95"/>
      <c r="AD496" s="70" t="s">
        <v>5517</v>
      </c>
      <c r="AE496" s="112" t="s">
        <v>4850</v>
      </c>
    </row>
    <row r="497" spans="1:31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8"/>
        <v>41132</v>
      </c>
      <c r="F497" s="34">
        <v>41073</v>
      </c>
      <c r="G497" s="31" t="s">
        <v>752</v>
      </c>
      <c r="H497" s="31" t="s">
        <v>499</v>
      </c>
      <c r="I497" s="31" t="s">
        <v>499</v>
      </c>
      <c r="J497" s="32" t="s">
        <v>3881</v>
      </c>
      <c r="K497" s="32" t="s">
        <v>3939</v>
      </c>
      <c r="L497" s="32" t="s">
        <v>3961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6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4971</v>
      </c>
      <c r="AB497" s="72" t="s">
        <v>4850</v>
      </c>
      <c r="AC497" s="72"/>
      <c r="AD497" s="32" t="s">
        <v>5515</v>
      </c>
      <c r="AE497" s="37" t="s">
        <v>4850</v>
      </c>
    </row>
    <row r="498" spans="1:31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8"/>
        <v>41132</v>
      </c>
      <c r="F498" s="34">
        <v>41073</v>
      </c>
      <c r="G498" s="31" t="s">
        <v>752</v>
      </c>
      <c r="H498" s="31" t="s">
        <v>499</v>
      </c>
      <c r="I498" s="31" t="s">
        <v>499</v>
      </c>
      <c r="J498" s="32" t="s">
        <v>3884</v>
      </c>
      <c r="K498" s="32" t="s">
        <v>3940</v>
      </c>
      <c r="L498" s="32" t="s">
        <v>3962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6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4973</v>
      </c>
      <c r="AB498" s="72" t="s">
        <v>4850</v>
      </c>
      <c r="AC498" s="72"/>
      <c r="AD498" s="32" t="s">
        <v>5570</v>
      </c>
      <c r="AE498" s="37" t="s">
        <v>4850</v>
      </c>
    </row>
    <row r="499" spans="1:31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8"/>
        <v>41117</v>
      </c>
      <c r="F499" s="34">
        <v>41103</v>
      </c>
      <c r="G499" s="31" t="s">
        <v>764</v>
      </c>
      <c r="H499" s="31" t="s">
        <v>684</v>
      </c>
      <c r="I499" s="31" t="s">
        <v>506</v>
      </c>
      <c r="J499" s="32" t="s">
        <v>3887</v>
      </c>
      <c r="K499" s="32" t="s">
        <v>3941</v>
      </c>
      <c r="L499" s="32" t="s">
        <v>3963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6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5777</v>
      </c>
      <c r="AB499" s="72" t="s">
        <v>4850</v>
      </c>
      <c r="AC499" s="72"/>
      <c r="AD499" s="32"/>
      <c r="AE499" s="37" t="s">
        <v>4850</v>
      </c>
    </row>
    <row r="500" spans="1:31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8"/>
        <v>41132</v>
      </c>
      <c r="F500" s="34">
        <v>41073</v>
      </c>
      <c r="G500" s="31" t="s">
        <v>752</v>
      </c>
      <c r="H500" s="31" t="s">
        <v>499</v>
      </c>
      <c r="I500" s="31" t="s">
        <v>499</v>
      </c>
      <c r="J500" s="32" t="s">
        <v>3891</v>
      </c>
      <c r="K500" s="32" t="s">
        <v>3942</v>
      </c>
      <c r="L500" s="32" t="s">
        <v>3964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6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4972</v>
      </c>
      <c r="AB500" s="72" t="s">
        <v>4850</v>
      </c>
      <c r="AC500" s="72"/>
      <c r="AD500" s="32"/>
      <c r="AE500" s="37" t="s">
        <v>4850</v>
      </c>
    </row>
    <row r="501" spans="1:31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8"/>
        <v>41117</v>
      </c>
      <c r="F501" s="34" t="s">
        <v>501</v>
      </c>
      <c r="G501" s="31" t="s">
        <v>517</v>
      </c>
      <c r="H501" s="31" t="s">
        <v>499</v>
      </c>
      <c r="I501" s="31" t="s">
        <v>499</v>
      </c>
      <c r="J501" s="32" t="s">
        <v>3894</v>
      </c>
      <c r="K501" s="32" t="s">
        <v>3943</v>
      </c>
      <c r="L501" s="32" t="s">
        <v>3965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6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1967</v>
      </c>
      <c r="Y501" s="36">
        <v>41093</v>
      </c>
      <c r="Z501" s="53"/>
      <c r="AA501" s="72"/>
      <c r="AB501" s="72" t="s">
        <v>4850</v>
      </c>
      <c r="AC501" s="72"/>
      <c r="AD501" s="32" t="s">
        <v>4982</v>
      </c>
      <c r="AE501" s="37" t="s">
        <v>4850</v>
      </c>
    </row>
    <row r="502" spans="1:31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8"/>
        <v>41117</v>
      </c>
      <c r="F502" s="34" t="s">
        <v>501</v>
      </c>
      <c r="G502" s="31" t="s">
        <v>752</v>
      </c>
      <c r="H502" s="31" t="s">
        <v>499</v>
      </c>
      <c r="I502" s="31" t="s">
        <v>499</v>
      </c>
      <c r="J502" s="32" t="s">
        <v>3898</v>
      </c>
      <c r="K502" s="32" t="s">
        <v>3944</v>
      </c>
      <c r="L502" s="32" t="s">
        <v>3966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6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4975</v>
      </c>
      <c r="AB502" s="72" t="s">
        <v>4850</v>
      </c>
      <c r="AC502" s="72"/>
      <c r="AD502" s="32" t="s">
        <v>4980</v>
      </c>
      <c r="AE502" s="37" t="s">
        <v>4850</v>
      </c>
    </row>
    <row r="503" spans="1:31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8"/>
        <v>41117</v>
      </c>
      <c r="F503" s="34" t="s">
        <v>501</v>
      </c>
      <c r="G503" s="31" t="s">
        <v>517</v>
      </c>
      <c r="H503" s="31" t="s">
        <v>499</v>
      </c>
      <c r="I503" s="31" t="s">
        <v>501</v>
      </c>
      <c r="J503" s="32" t="s">
        <v>3901</v>
      </c>
      <c r="K503" s="32" t="s">
        <v>3945</v>
      </c>
      <c r="L503" s="32" t="s">
        <v>3967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6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70" t="s">
        <v>2726</v>
      </c>
      <c r="Y503" s="36">
        <v>41110</v>
      </c>
      <c r="Z503" s="53"/>
      <c r="AA503" s="72"/>
      <c r="AB503" s="72" t="s">
        <v>4850</v>
      </c>
      <c r="AC503" s="72"/>
      <c r="AD503" s="32" t="s">
        <v>4981</v>
      </c>
      <c r="AE503" s="37" t="s">
        <v>4850</v>
      </c>
    </row>
    <row r="504" spans="1:31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8"/>
        <v>41117</v>
      </c>
      <c r="F504" s="34" t="s">
        <v>501</v>
      </c>
      <c r="G504" s="31" t="s">
        <v>517</v>
      </c>
      <c r="H504" s="31" t="s">
        <v>684</v>
      </c>
      <c r="I504" s="31" t="s">
        <v>501</v>
      </c>
      <c r="J504" s="32" t="s">
        <v>3905</v>
      </c>
      <c r="K504" s="32" t="s">
        <v>3946</v>
      </c>
      <c r="L504" s="32" t="s">
        <v>3968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6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4422</v>
      </c>
      <c r="Y504" s="36">
        <v>41103</v>
      </c>
      <c r="Z504" s="53"/>
      <c r="AA504" s="72" t="s">
        <v>5771</v>
      </c>
      <c r="AB504" s="72" t="s">
        <v>4850</v>
      </c>
      <c r="AC504" s="72"/>
      <c r="AD504" s="127" t="s">
        <v>4790</v>
      </c>
      <c r="AE504" s="37" t="s">
        <v>4850</v>
      </c>
    </row>
    <row r="505" spans="1:31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8"/>
        <v>41117</v>
      </c>
      <c r="F505" s="34">
        <v>41096</v>
      </c>
      <c r="G505" s="31" t="s">
        <v>6467</v>
      </c>
      <c r="H505" s="31" t="s">
        <v>499</v>
      </c>
      <c r="I505" s="31" t="s">
        <v>506</v>
      </c>
      <c r="J505" s="32" t="s">
        <v>3907</v>
      </c>
      <c r="K505" s="32" t="s">
        <v>3947</v>
      </c>
      <c r="L505" s="32" t="s">
        <v>3969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6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5558</v>
      </c>
      <c r="AB505" s="72" t="s">
        <v>4850</v>
      </c>
      <c r="AC505" s="72"/>
      <c r="AD505" s="127" t="s">
        <v>4790</v>
      </c>
      <c r="AE505" s="37" t="s">
        <v>4850</v>
      </c>
    </row>
    <row r="506" spans="1:31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8"/>
        <v>41132</v>
      </c>
      <c r="F506" s="34">
        <v>41073</v>
      </c>
      <c r="G506" s="31" t="s">
        <v>752</v>
      </c>
      <c r="H506" s="31" t="s">
        <v>499</v>
      </c>
      <c r="I506" s="31" t="s">
        <v>499</v>
      </c>
      <c r="J506" s="32" t="s">
        <v>3910</v>
      </c>
      <c r="K506" s="32" t="s">
        <v>3948</v>
      </c>
      <c r="L506" s="32" t="s">
        <v>3970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6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4966</v>
      </c>
      <c r="AB506" s="72" t="s">
        <v>4850</v>
      </c>
      <c r="AC506" s="72"/>
      <c r="AD506" s="32"/>
      <c r="AE506" s="37" t="s">
        <v>4850</v>
      </c>
    </row>
    <row r="507" spans="1:31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8"/>
        <v>41118</v>
      </c>
      <c r="F507" s="34" t="s">
        <v>501</v>
      </c>
      <c r="G507" s="31" t="s">
        <v>517</v>
      </c>
      <c r="H507" s="31" t="s">
        <v>499</v>
      </c>
      <c r="I507" s="31" t="s">
        <v>501</v>
      </c>
      <c r="J507" s="32" t="s">
        <v>3913</v>
      </c>
      <c r="K507" s="32" t="s">
        <v>3949</v>
      </c>
      <c r="L507" s="32" t="s">
        <v>3971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6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1967</v>
      </c>
      <c r="Y507" s="36">
        <v>41087</v>
      </c>
      <c r="Z507" s="53"/>
      <c r="AA507" s="72"/>
      <c r="AB507" s="72" t="s">
        <v>4850</v>
      </c>
      <c r="AC507" s="72"/>
      <c r="AD507" s="32" t="s">
        <v>4745</v>
      </c>
      <c r="AE507" s="37" t="s">
        <v>4850</v>
      </c>
    </row>
    <row r="508" spans="1:31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8"/>
        <v>41118</v>
      </c>
      <c r="F508" s="34" t="s">
        <v>501</v>
      </c>
      <c r="G508" s="31" t="s">
        <v>517</v>
      </c>
      <c r="H508" s="31" t="s">
        <v>499</v>
      </c>
      <c r="I508" s="31" t="s">
        <v>501</v>
      </c>
      <c r="J508" s="32" t="s">
        <v>3917</v>
      </c>
      <c r="K508" s="32" t="s">
        <v>3950</v>
      </c>
      <c r="L508" s="32" t="s">
        <v>3972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6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4781</v>
      </c>
      <c r="Y508" s="36">
        <v>41087</v>
      </c>
      <c r="Z508" s="53"/>
      <c r="AA508" s="72"/>
      <c r="AB508" s="72" t="s">
        <v>4850</v>
      </c>
      <c r="AC508" s="72"/>
      <c r="AD508" s="32" t="s">
        <v>4783</v>
      </c>
      <c r="AE508" s="37" t="s">
        <v>4850</v>
      </c>
    </row>
    <row r="509" spans="1:31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8"/>
        <v>41118</v>
      </c>
      <c r="F509" s="34" t="s">
        <v>501</v>
      </c>
      <c r="G509" s="31" t="s">
        <v>517</v>
      </c>
      <c r="H509" s="31" t="s">
        <v>684</v>
      </c>
      <c r="I509" s="31" t="s">
        <v>501</v>
      </c>
      <c r="J509" s="32" t="s">
        <v>3921</v>
      </c>
      <c r="K509" s="32" t="s">
        <v>3951</v>
      </c>
      <c r="L509" s="32" t="s">
        <v>3973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6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4422</v>
      </c>
      <c r="Y509" s="36">
        <v>41092</v>
      </c>
      <c r="Z509" s="53"/>
      <c r="AA509" s="72"/>
      <c r="AB509" s="72" t="s">
        <v>4850</v>
      </c>
      <c r="AC509" s="72"/>
      <c r="AD509" s="32" t="s">
        <v>4957</v>
      </c>
      <c r="AE509" s="37" t="s">
        <v>4850</v>
      </c>
    </row>
    <row r="510" spans="1:31" s="125" customFormat="1">
      <c r="A510" s="117">
        <v>3689</v>
      </c>
      <c r="B510" s="118">
        <v>3689</v>
      </c>
      <c r="C510" s="119">
        <v>41071</v>
      </c>
      <c r="D510" s="119">
        <v>41116</v>
      </c>
      <c r="E510" s="119">
        <f t="shared" si="8"/>
        <v>41131</v>
      </c>
      <c r="F510" s="119" t="s">
        <v>501</v>
      </c>
      <c r="G510" s="120" t="s">
        <v>2466</v>
      </c>
      <c r="H510" s="120" t="s">
        <v>499</v>
      </c>
      <c r="I510" s="120" t="s">
        <v>501</v>
      </c>
      <c r="J510" s="121" t="s">
        <v>175</v>
      </c>
      <c r="K510" s="121" t="s">
        <v>4185</v>
      </c>
      <c r="L510" s="121" t="s">
        <v>4186</v>
      </c>
      <c r="M510" s="118" t="str">
        <f>VLOOKUP(B510,SAOM!B$2:H1481,7,0)</f>
        <v>SES-TENI-3689</v>
      </c>
      <c r="N510" s="118">
        <v>4033</v>
      </c>
      <c r="O510" s="119">
        <f>VLOOKUP(B510,SAOM!B$2:I1481,8,0)</f>
        <v>41101</v>
      </c>
      <c r="P510" s="119" t="e">
        <f>VLOOKUP(B510,AG_Lider!A$1:F1840,6,0)</f>
        <v>#N/A</v>
      </c>
      <c r="Q510" s="122" t="str">
        <f>VLOOKUP(B510,SAOM!B$2:J1481,9,0)</f>
        <v>Michelle Elke</v>
      </c>
      <c r="R510" s="119" t="str">
        <f>VLOOKUP(B510,SAOM!B$2:K1927,10,0)</f>
        <v>Rua Joaquim Martins da Silva , n35 - Bairro Matinha</v>
      </c>
      <c r="S510" s="122" t="str">
        <f>VLOOKUP(B510,SAOM!B526:M1254,12,0)</f>
        <v>(33) 3523-5334</v>
      </c>
      <c r="T510" s="128">
        <f>VLOOKUP(B510,SAOM!B526:L1254,11,0)</f>
        <v>39800000</v>
      </c>
      <c r="U510" s="123"/>
      <c r="V510" s="118" t="str">
        <f>VLOOKUP(B510,SAOM!B526:N1254,13,0)</f>
        <v>00:20:0e:10:52:ce</v>
      </c>
      <c r="W510" s="119">
        <v>41101</v>
      </c>
      <c r="X510" s="121" t="s">
        <v>5767</v>
      </c>
      <c r="Y510" s="124"/>
      <c r="Z510" s="98"/>
      <c r="AA510" s="96" t="s">
        <v>5836</v>
      </c>
      <c r="AB510" s="72" t="s">
        <v>4850</v>
      </c>
      <c r="AC510" s="96"/>
      <c r="AD510" s="126" t="s">
        <v>4956</v>
      </c>
      <c r="AE510" s="125" t="s">
        <v>4850</v>
      </c>
    </row>
    <row r="511" spans="1:31" s="37" customFormat="1">
      <c r="A511" s="30">
        <v>3611</v>
      </c>
      <c r="B511" s="61">
        <v>3611</v>
      </c>
      <c r="C511" s="34">
        <v>41057</v>
      </c>
      <c r="D511" s="34">
        <v>41143</v>
      </c>
      <c r="E511" s="34">
        <f t="shared" si="8"/>
        <v>41158</v>
      </c>
      <c r="F511" s="34" t="s">
        <v>501</v>
      </c>
      <c r="G511" s="31" t="s">
        <v>517</v>
      </c>
      <c r="H511" s="31" t="s">
        <v>499</v>
      </c>
      <c r="I511" s="31" t="s">
        <v>501</v>
      </c>
      <c r="J511" s="32" t="s">
        <v>3801</v>
      </c>
      <c r="K511" s="32" t="s">
        <v>3931</v>
      </c>
      <c r="L511" s="32" t="s">
        <v>3953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6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 t="s">
        <v>1562</v>
      </c>
      <c r="Y511" s="36">
        <v>41117</v>
      </c>
      <c r="Z511" s="53"/>
      <c r="AA511" s="72" t="s">
        <v>6129</v>
      </c>
      <c r="AB511" s="72" t="s">
        <v>4850</v>
      </c>
      <c r="AC511" s="72"/>
      <c r="AD511" s="32"/>
      <c r="AE511" s="37" t="s">
        <v>4850</v>
      </c>
    </row>
    <row r="512" spans="1:31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8"/>
        <v>41117</v>
      </c>
      <c r="F512" s="34" t="s">
        <v>501</v>
      </c>
      <c r="G512" s="31" t="s">
        <v>517</v>
      </c>
      <c r="H512" s="31" t="s">
        <v>499</v>
      </c>
      <c r="I512" s="31" t="s">
        <v>499</v>
      </c>
      <c r="J512" s="32" t="s">
        <v>4011</v>
      </c>
      <c r="K512" s="32" t="s">
        <v>4021</v>
      </c>
      <c r="L512" s="32" t="s">
        <v>4022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6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5977</v>
      </c>
      <c r="Y512" s="36">
        <v>41109</v>
      </c>
      <c r="Z512" s="53"/>
      <c r="AA512" s="72"/>
      <c r="AB512" s="72" t="s">
        <v>4850</v>
      </c>
      <c r="AC512" s="72"/>
      <c r="AD512" s="32" t="s">
        <v>5946</v>
      </c>
      <c r="AE512" s="37" t="s">
        <v>4850</v>
      </c>
    </row>
    <row r="513" spans="1:31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8"/>
        <v>41120</v>
      </c>
      <c r="F513" s="34" t="s">
        <v>501</v>
      </c>
      <c r="G513" s="31" t="s">
        <v>752</v>
      </c>
      <c r="H513" s="31" t="s">
        <v>499</v>
      </c>
      <c r="I513" s="31" t="s">
        <v>499</v>
      </c>
      <c r="J513" s="32" t="s">
        <v>1563</v>
      </c>
      <c r="K513" s="32" t="s">
        <v>4023</v>
      </c>
      <c r="L513" s="32" t="s">
        <v>4024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6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4850</v>
      </c>
      <c r="AC513" s="72"/>
      <c r="AD513" s="32"/>
      <c r="AE513" s="37" t="s">
        <v>4850</v>
      </c>
    </row>
    <row r="514" spans="1:31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8"/>
        <v>41120</v>
      </c>
      <c r="F514" s="34" t="s">
        <v>501</v>
      </c>
      <c r="G514" s="31" t="s">
        <v>752</v>
      </c>
      <c r="H514" s="31" t="s">
        <v>499</v>
      </c>
      <c r="I514" s="31" t="s">
        <v>499</v>
      </c>
      <c r="J514" s="32" t="s">
        <v>1916</v>
      </c>
      <c r="K514" s="32" t="s">
        <v>4025</v>
      </c>
      <c r="L514" s="32" t="s">
        <v>4026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6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4850</v>
      </c>
      <c r="AC514" s="72"/>
      <c r="AD514" s="32"/>
      <c r="AE514" s="37" t="s">
        <v>4850</v>
      </c>
    </row>
    <row r="515" spans="1:31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8"/>
        <v>41133</v>
      </c>
      <c r="F515" s="34" t="s">
        <v>501</v>
      </c>
      <c r="G515" s="31" t="s">
        <v>517</v>
      </c>
      <c r="H515" s="31" t="s">
        <v>684</v>
      </c>
      <c r="I515" s="31" t="s">
        <v>501</v>
      </c>
      <c r="J515" s="32" t="s">
        <v>4071</v>
      </c>
      <c r="K515" s="32" t="s">
        <v>4175</v>
      </c>
      <c r="L515" s="32" t="s">
        <v>4176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6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4420</v>
      </c>
      <c r="Y515" s="36">
        <v>41103</v>
      </c>
      <c r="Z515" s="53"/>
      <c r="AA515" s="72"/>
      <c r="AB515" s="72" t="s">
        <v>4850</v>
      </c>
      <c r="AC515" s="72"/>
      <c r="AD515" s="32"/>
      <c r="AE515" s="37" t="s">
        <v>4850</v>
      </c>
    </row>
    <row r="516" spans="1:31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8"/>
        <v>41133</v>
      </c>
      <c r="F516" s="34" t="s">
        <v>501</v>
      </c>
      <c r="G516" s="31" t="s">
        <v>517</v>
      </c>
      <c r="H516" s="31" t="s">
        <v>684</v>
      </c>
      <c r="I516" s="31" t="s">
        <v>501</v>
      </c>
      <c r="J516" s="32" t="s">
        <v>4071</v>
      </c>
      <c r="K516" s="32" t="s">
        <v>4175</v>
      </c>
      <c r="L516" s="32" t="s">
        <v>4176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6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5937</v>
      </c>
      <c r="Y516" s="36">
        <v>41109</v>
      </c>
      <c r="Z516" s="53"/>
      <c r="AA516" s="72"/>
      <c r="AB516" s="72" t="s">
        <v>4850</v>
      </c>
      <c r="AC516" s="72"/>
      <c r="AD516" s="32" t="s">
        <v>5993</v>
      </c>
      <c r="AE516" s="37" t="s">
        <v>4850</v>
      </c>
    </row>
    <row r="517" spans="1:31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8"/>
        <v>41133</v>
      </c>
      <c r="F517" s="34" t="s">
        <v>501</v>
      </c>
      <c r="G517" s="31" t="s">
        <v>517</v>
      </c>
      <c r="H517" s="31" t="s">
        <v>684</v>
      </c>
      <c r="I517" s="31" t="s">
        <v>501</v>
      </c>
      <c r="J517" s="32" t="s">
        <v>4071</v>
      </c>
      <c r="K517" s="32" t="s">
        <v>4175</v>
      </c>
      <c r="L517" s="32" t="s">
        <v>4176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6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4420</v>
      </c>
      <c r="Y517" s="36">
        <v>41103</v>
      </c>
      <c r="Z517" s="53"/>
      <c r="AA517" s="72"/>
      <c r="AB517" s="72" t="s">
        <v>4850</v>
      </c>
      <c r="AC517" s="72"/>
      <c r="AD517" s="32" t="s">
        <v>5778</v>
      </c>
      <c r="AE517" s="37" t="s">
        <v>4850</v>
      </c>
    </row>
    <row r="518" spans="1:31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8"/>
        <v>41133</v>
      </c>
      <c r="F518" s="34">
        <v>41079</v>
      </c>
      <c r="G518" s="31" t="s">
        <v>764</v>
      </c>
      <c r="H518" s="31" t="s">
        <v>499</v>
      </c>
      <c r="I518" s="31" t="s">
        <v>506</v>
      </c>
      <c r="J518" s="32" t="s">
        <v>1791</v>
      </c>
      <c r="K518" s="32" t="s">
        <v>4177</v>
      </c>
      <c r="L518" s="32" t="s">
        <v>4178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6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4" t="s">
        <v>985</v>
      </c>
      <c r="AB518" s="72" t="s">
        <v>4850</v>
      </c>
      <c r="AC518" s="114"/>
      <c r="AD518" s="32"/>
      <c r="AE518" s="37" t="s">
        <v>4850</v>
      </c>
    </row>
    <row r="519" spans="1:31" s="112" customFormat="1">
      <c r="A519" s="69">
        <v>3762</v>
      </c>
      <c r="B519" s="61">
        <v>3762</v>
      </c>
      <c r="C519" s="49">
        <v>41073</v>
      </c>
      <c r="D519" s="49">
        <v>41118</v>
      </c>
      <c r="E519" s="49">
        <f t="shared" si="8"/>
        <v>41133</v>
      </c>
      <c r="F519" s="49" t="s">
        <v>501</v>
      </c>
      <c r="G519" s="99" t="s">
        <v>517</v>
      </c>
      <c r="H519" s="99" t="s">
        <v>684</v>
      </c>
      <c r="I519" s="99" t="s">
        <v>501</v>
      </c>
      <c r="J519" s="70" t="s">
        <v>4071</v>
      </c>
      <c r="K519" s="70" t="s">
        <v>4175</v>
      </c>
      <c r="L519" s="70" t="s">
        <v>4176</v>
      </c>
      <c r="M519" s="61" t="str">
        <f>VLOOKUP(B519,SAOM!B$2:H1470,7,0)</f>
        <v>SES-JODE-3762</v>
      </c>
      <c r="N519" s="61">
        <v>4033</v>
      </c>
      <c r="O519" s="49">
        <f>VLOOKUP(B519,SAOM!B$2:I1470,8,0)</f>
        <v>41109</v>
      </c>
      <c r="P519" s="49" t="e">
        <f>VLOOKUP(B519,AG_Lider!A$1:F1829,6,0)</f>
        <v>#N/A</v>
      </c>
      <c r="Q519" s="108" t="str">
        <f>VLOOKUP(B519,SAOM!B$2:J1470,9,0)</f>
        <v>Karina Nardy Severino</v>
      </c>
      <c r="R519" s="49" t="str">
        <f>VLOOKUP(B519,SAOM!B$2:K1916,10,0)</f>
        <v>Rua Ipatinga, n624 -Bairro Industrial</v>
      </c>
      <c r="S519" s="108" t="str">
        <f>VLOOKUP(B519,SAOM!B515:M1243,12,0)</f>
        <v>(31) 3851-8903</v>
      </c>
      <c r="T519" s="130">
        <f>VLOOKUP(B519,SAOM!B515:L1243,11,0)</f>
        <v>35930125</v>
      </c>
      <c r="U519" s="109"/>
      <c r="V519" s="61" t="str">
        <f>VLOOKUP(B519,SAOM!B515:N1243,13,0)</f>
        <v>00:20:0e:10:4f:a5</v>
      </c>
      <c r="W519" s="49">
        <v>41109</v>
      </c>
      <c r="X519" s="70" t="s">
        <v>5937</v>
      </c>
      <c r="Y519" s="110">
        <v>41114</v>
      </c>
      <c r="Z519" s="111"/>
      <c r="AA519" s="95" t="s">
        <v>6125</v>
      </c>
      <c r="AB519" s="95" t="s">
        <v>4850</v>
      </c>
      <c r="AC519" s="95"/>
      <c r="AD519" s="70" t="s">
        <v>6006</v>
      </c>
      <c r="AE519" s="112" t="s">
        <v>4850</v>
      </c>
    </row>
    <row r="520" spans="1:31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8"/>
        <v>41133</v>
      </c>
      <c r="F520" s="34">
        <v>41103</v>
      </c>
      <c r="G520" s="31" t="s">
        <v>764</v>
      </c>
      <c r="H520" s="31" t="s">
        <v>684</v>
      </c>
      <c r="I520" s="31" t="s">
        <v>506</v>
      </c>
      <c r="J520" s="32" t="s">
        <v>4071</v>
      </c>
      <c r="K520" s="32" t="s">
        <v>4175</v>
      </c>
      <c r="L520" s="32" t="s">
        <v>4176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6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5776</v>
      </c>
      <c r="AB520" s="72" t="s">
        <v>4850</v>
      </c>
      <c r="AC520" s="72"/>
      <c r="AD520" s="32"/>
      <c r="AE520" s="37" t="s">
        <v>4850</v>
      </c>
    </row>
    <row r="521" spans="1:31" s="125" customFormat="1">
      <c r="A521" s="117">
        <v>3757</v>
      </c>
      <c r="B521" s="118">
        <v>3757</v>
      </c>
      <c r="C521" s="119">
        <v>41073</v>
      </c>
      <c r="D521" s="119">
        <v>41118</v>
      </c>
      <c r="E521" s="119">
        <f t="shared" si="8"/>
        <v>41133</v>
      </c>
      <c r="F521" s="119">
        <v>41086</v>
      </c>
      <c r="G521" s="120" t="s">
        <v>2466</v>
      </c>
      <c r="H521" s="120" t="s">
        <v>499</v>
      </c>
      <c r="I521" s="120" t="s">
        <v>501</v>
      </c>
      <c r="J521" s="121" t="s">
        <v>4095</v>
      </c>
      <c r="K521" s="121" t="s">
        <v>4179</v>
      </c>
      <c r="L521" s="121" t="s">
        <v>4180</v>
      </c>
      <c r="M521" s="118" t="str">
        <f>VLOOKUP(B521,SAOM!B$2:H1472,7,0)</f>
        <v>-</v>
      </c>
      <c r="N521" s="118">
        <v>4033</v>
      </c>
      <c r="O521" s="119">
        <f>VLOOKUP(B521,SAOM!B$2:I1472,8,0)</f>
        <v>41117</v>
      </c>
      <c r="P521" s="119" t="e">
        <f>VLOOKUP(B521,AG_Lider!A$1:F1831,6,0)</f>
        <v>#N/A</v>
      </c>
      <c r="Q521" s="122" t="str">
        <f>VLOOKUP(B521,SAOM!B$2:J1472,9,0)</f>
        <v xml:space="preserve"> TAMARA MESQUITA ASSUNÇÃO</v>
      </c>
      <c r="R521" s="119" t="str">
        <f>VLOOKUP(B521,SAOM!B$2:K1918,10,0)</f>
        <v>RUA PRINCIPAL , n265 - Centro</v>
      </c>
      <c r="S521" s="122" t="str">
        <f>VLOOKUP(B521,SAOM!B517:M1245,12,0)</f>
        <v>(33) 3221-9104</v>
      </c>
      <c r="T521" s="128">
        <f>VLOOKUP(B521,SAOM!B517:L1245,11,0)</f>
        <v>39740000</v>
      </c>
      <c r="U521" s="123"/>
      <c r="V521" s="118" t="str">
        <f>VLOOKUP(B521,SAOM!B517:N1245,13,0)</f>
        <v>-</v>
      </c>
      <c r="W521" s="119">
        <v>41121</v>
      </c>
      <c r="X521" s="121" t="s">
        <v>6182</v>
      </c>
      <c r="Y521" s="124"/>
      <c r="Z521" s="98"/>
      <c r="AA521" s="96" t="s">
        <v>6582</v>
      </c>
      <c r="AB521" s="96" t="s">
        <v>4850</v>
      </c>
      <c r="AC521" s="96"/>
      <c r="AD521" s="121"/>
      <c r="AE521" s="125" t="s">
        <v>4850</v>
      </c>
    </row>
    <row r="522" spans="1:31" s="125" customFormat="1">
      <c r="A522" s="117">
        <v>3758</v>
      </c>
      <c r="B522" s="118">
        <v>3758</v>
      </c>
      <c r="C522" s="119">
        <v>41073</v>
      </c>
      <c r="D522" s="119">
        <v>41118</v>
      </c>
      <c r="E522" s="119">
        <f t="shared" si="8"/>
        <v>41133</v>
      </c>
      <c r="F522" s="119">
        <v>41079</v>
      </c>
      <c r="G522" s="120" t="s">
        <v>2466</v>
      </c>
      <c r="H522" s="120" t="s">
        <v>499</v>
      </c>
      <c r="I522" s="120" t="s">
        <v>501</v>
      </c>
      <c r="J522" s="121" t="s">
        <v>4095</v>
      </c>
      <c r="K522" s="121" t="s">
        <v>4179</v>
      </c>
      <c r="L522" s="121" t="s">
        <v>4180</v>
      </c>
      <c r="M522" s="118" t="str">
        <f>VLOOKUP(B522,SAOM!B$2:H1473,7,0)</f>
        <v>SES-GUES-3758</v>
      </c>
      <c r="N522" s="118">
        <v>4033</v>
      </c>
      <c r="O522" s="119">
        <f>VLOOKUP(B522,SAOM!B$2:I1473,8,0)</f>
        <v>41120</v>
      </c>
      <c r="P522" s="119" t="e">
        <f>VLOOKUP(B522,AG_Lider!A$1:F1832,6,0)</f>
        <v>#N/A</v>
      </c>
      <c r="Q522" s="122" t="str">
        <f>VLOOKUP(B522,SAOM!B$2:J1473,9,0)</f>
        <v xml:space="preserve"> ERLAINE ALVES VIDAL</v>
      </c>
      <c r="R522" s="119" t="str">
        <f>VLOOKUP(B522,SAOM!B$2:K1919,10,0)</f>
        <v>RUA BRUNO GLÓRIA , n116 - Bairro Pito</v>
      </c>
      <c r="S522" s="122" t="str">
        <f>VLOOKUP(B522,SAOM!B518:M1246,12,0)</f>
        <v>(33) 342-1-2847</v>
      </c>
      <c r="T522" s="128">
        <f>VLOOKUP(B522,SAOM!B518:L1246,11,0)</f>
        <v>39740000</v>
      </c>
      <c r="U522" s="123"/>
      <c r="V522" s="118" t="str">
        <f>VLOOKUP(B522,SAOM!B518:N1246,13,0)</f>
        <v>00:20:0E:10:4F:9E</v>
      </c>
      <c r="W522" s="119">
        <v>41121</v>
      </c>
      <c r="X522" s="121"/>
      <c r="Y522" s="124"/>
      <c r="Z522" s="98"/>
      <c r="AA522" s="141" t="s">
        <v>6464</v>
      </c>
      <c r="AB522" s="96" t="s">
        <v>4850</v>
      </c>
      <c r="AC522" s="141"/>
      <c r="AD522" s="121"/>
      <c r="AE522" s="125" t="s">
        <v>4850</v>
      </c>
    </row>
    <row r="523" spans="1:31" s="112" customFormat="1">
      <c r="A523" s="69">
        <v>3756</v>
      </c>
      <c r="B523" s="61">
        <v>3756</v>
      </c>
      <c r="C523" s="49">
        <v>41073</v>
      </c>
      <c r="D523" s="49">
        <v>41118</v>
      </c>
      <c r="E523" s="49">
        <f t="shared" si="8"/>
        <v>41133</v>
      </c>
      <c r="F523" s="49">
        <v>41086</v>
      </c>
      <c r="G523" s="99" t="s">
        <v>517</v>
      </c>
      <c r="H523" s="99" t="s">
        <v>499</v>
      </c>
      <c r="I523" s="99" t="s">
        <v>501</v>
      </c>
      <c r="J523" s="70" t="s">
        <v>4095</v>
      </c>
      <c r="K523" s="70" t="s">
        <v>4179</v>
      </c>
      <c r="L523" s="70" t="s">
        <v>4180</v>
      </c>
      <c r="M523" s="61" t="str">
        <f>VLOOKUP(B523,SAOM!B$2:H1474,7,0)</f>
        <v>SES-GUES-3756</v>
      </c>
      <c r="N523" s="61">
        <v>4033</v>
      </c>
      <c r="O523" s="49">
        <f>VLOOKUP(B523,SAOM!B$2:I1474,8,0)</f>
        <v>41120</v>
      </c>
      <c r="P523" s="49" t="e">
        <f>VLOOKUP(B523,AG_Lider!A$1:F1833,6,0)</f>
        <v>#N/A</v>
      </c>
      <c r="Q523" s="108" t="str">
        <f>VLOOKUP(B523,SAOM!B$2:J1474,9,0)</f>
        <v xml:space="preserve"> VIVIANE SIMÕES DE CARVALHO</v>
      </c>
      <c r="R523" s="49" t="str">
        <f>VLOOKUP(B523,SAOM!B$2:K1920,10,0)</f>
        <v>AV. GOVERNADOR MILTON CAMPOS , n24 - Bairro Vermelho</v>
      </c>
      <c r="S523" s="108" t="str">
        <f>VLOOKUP(B523,SAOM!B519:M1247,12,0)</f>
        <v>(33) 3421-2847</v>
      </c>
      <c r="T523" s="130">
        <f>VLOOKUP(B523,SAOM!B519:L1247,11,0)</f>
        <v>39740000</v>
      </c>
      <c r="U523" s="109"/>
      <c r="V523" s="61" t="str">
        <f>VLOOKUP(B523,SAOM!B519:N1247,13,0)</f>
        <v>00:20:0E:10:4F:57</v>
      </c>
      <c r="W523" s="49">
        <v>41120</v>
      </c>
      <c r="X523" s="70" t="s">
        <v>6211</v>
      </c>
      <c r="Y523" s="110">
        <v>41120</v>
      </c>
      <c r="Z523" s="111"/>
      <c r="AA523" s="95" t="s">
        <v>6451</v>
      </c>
      <c r="AB523" s="95" t="s">
        <v>4850</v>
      </c>
      <c r="AC523" s="95"/>
      <c r="AD523" s="70"/>
      <c r="AE523" s="112" t="s">
        <v>4850</v>
      </c>
    </row>
    <row r="524" spans="1:31" s="125" customFormat="1">
      <c r="A524" s="117">
        <v>3755</v>
      </c>
      <c r="B524" s="118">
        <v>3755</v>
      </c>
      <c r="C524" s="119">
        <v>41073</v>
      </c>
      <c r="D524" s="119">
        <v>41118</v>
      </c>
      <c r="E524" s="119">
        <f t="shared" si="8"/>
        <v>41133</v>
      </c>
      <c r="F524" s="119">
        <v>41079</v>
      </c>
      <c r="G524" s="120" t="s">
        <v>2466</v>
      </c>
      <c r="H524" s="120" t="s">
        <v>499</v>
      </c>
      <c r="I524" s="120" t="s">
        <v>501</v>
      </c>
      <c r="J524" s="121" t="s">
        <v>4095</v>
      </c>
      <c r="K524" s="121" t="s">
        <v>4179</v>
      </c>
      <c r="L524" s="121" t="s">
        <v>4180</v>
      </c>
      <c r="M524" s="118" t="str">
        <f>VLOOKUP(B524,SAOM!B$2:H1475,7,0)</f>
        <v>SES-GUES-3755</v>
      </c>
      <c r="N524" s="118">
        <v>4033</v>
      </c>
      <c r="O524" s="119">
        <f>VLOOKUP(B524,SAOM!B$2:I1475,8,0)</f>
        <v>41120</v>
      </c>
      <c r="P524" s="119" t="e">
        <f>VLOOKUP(B524,AG_Lider!A$1:F1834,6,0)</f>
        <v>#N/A</v>
      </c>
      <c r="Q524" s="122" t="str">
        <f>VLOOKUP(B524,SAOM!B$2:J1475,9,0)</f>
        <v xml:space="preserve"> FLÁVIO CALVETE</v>
      </c>
      <c r="R524" s="119" t="str">
        <f>VLOOKUP(B524,SAOM!B$2:K1921,10,0)</f>
        <v>AV. MILTON CAMPOS , n1076 - Bairro NOSSA SRA. APARECIDA</v>
      </c>
      <c r="S524" s="122" t="str">
        <f>VLOOKUP(B524,SAOM!B520:M1248,12,0)</f>
        <v>(33) 3421-2847</v>
      </c>
      <c r="T524" s="128">
        <f>VLOOKUP(B524,SAOM!B520:L1248,11,0)</f>
        <v>39740000</v>
      </c>
      <c r="U524" s="123"/>
      <c r="V524" s="118" t="str">
        <f>VLOOKUP(B524,SAOM!B520:N1248,13,0)</f>
        <v>00:20:0E:10:4A:94</v>
      </c>
      <c r="W524" s="119">
        <v>41120</v>
      </c>
      <c r="X524" s="121" t="s">
        <v>6211</v>
      </c>
      <c r="Y524" s="124"/>
      <c r="Z524" s="98"/>
      <c r="AA524" s="141" t="s">
        <v>6466</v>
      </c>
      <c r="AB524" s="96" t="s">
        <v>4850</v>
      </c>
      <c r="AC524" s="141"/>
      <c r="AD524" s="121"/>
      <c r="AE524" s="125" t="s">
        <v>4850</v>
      </c>
    </row>
    <row r="525" spans="1:31" s="125" customFormat="1">
      <c r="A525" s="117">
        <v>3759</v>
      </c>
      <c r="B525" s="118">
        <v>3759</v>
      </c>
      <c r="C525" s="119">
        <v>41073</v>
      </c>
      <c r="D525" s="119">
        <v>41118</v>
      </c>
      <c r="E525" s="119">
        <f t="shared" si="8"/>
        <v>41133</v>
      </c>
      <c r="F525" s="119" t="s">
        <v>501</v>
      </c>
      <c r="G525" s="120" t="s">
        <v>2466</v>
      </c>
      <c r="H525" s="120" t="s">
        <v>499</v>
      </c>
      <c r="I525" s="120" t="s">
        <v>501</v>
      </c>
      <c r="J525" s="121" t="s">
        <v>4095</v>
      </c>
      <c r="K525" s="121" t="s">
        <v>4179</v>
      </c>
      <c r="L525" s="121" t="s">
        <v>4180</v>
      </c>
      <c r="M525" s="118" t="str">
        <f>VLOOKUP(B525,SAOM!B$2:H1476,7,0)</f>
        <v>SES-GUES-3759</v>
      </c>
      <c r="N525" s="118">
        <v>4033</v>
      </c>
      <c r="O525" s="119">
        <f>VLOOKUP(B525,SAOM!B$2:I1476,8,0)</f>
        <v>41117</v>
      </c>
      <c r="P525" s="119" t="e">
        <f>VLOOKUP(B525,AG_Lider!A$1:F1835,6,0)</f>
        <v>#N/A</v>
      </c>
      <c r="Q525" s="122" t="str">
        <f>VLOOKUP(B525,SAOM!B$2:J1476,9,0)</f>
        <v>PRISCILLA PLEBIANA F.N. LACERDA</v>
      </c>
      <c r="R525" s="119" t="str">
        <f>VLOOKUP(B525,SAOM!B$2:K1922,10,0)</f>
        <v>RUA PIO FERREIRA , n24 - Bairro Agroder</v>
      </c>
      <c r="S525" s="122" t="str">
        <f>VLOOKUP(B525,SAOM!B521:M1249,12,0)</f>
        <v>(33) 3421-2847</v>
      </c>
      <c r="T525" s="128">
        <f>VLOOKUP(B525,SAOM!B521:L1249,11,0)</f>
        <v>39740000</v>
      </c>
      <c r="U525" s="123"/>
      <c r="V525" s="118" t="str">
        <f>VLOOKUP(B525,SAOM!B521:N1249,13,0)</f>
        <v>00:20:0e:10:4a:8f</v>
      </c>
      <c r="W525" s="119">
        <v>41120</v>
      </c>
      <c r="X525" s="121" t="s">
        <v>6182</v>
      </c>
      <c r="Y525" s="124"/>
      <c r="Z525" s="98"/>
      <c r="AA525" s="96" t="s">
        <v>6447</v>
      </c>
      <c r="AB525" s="96" t="s">
        <v>4850</v>
      </c>
      <c r="AC525" s="96"/>
      <c r="AD525" s="121"/>
      <c r="AE525" s="125" t="s">
        <v>4850</v>
      </c>
    </row>
    <row r="526" spans="1:31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8"/>
        <v>41133</v>
      </c>
      <c r="F526" s="34" t="s">
        <v>501</v>
      </c>
      <c r="G526" s="31" t="s">
        <v>517</v>
      </c>
      <c r="H526" s="31" t="s">
        <v>684</v>
      </c>
      <c r="I526" s="31" t="s">
        <v>501</v>
      </c>
      <c r="J526" s="32" t="s">
        <v>4071</v>
      </c>
      <c r="K526" s="32" t="s">
        <v>4175</v>
      </c>
      <c r="L526" s="32" t="s">
        <v>4176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6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4422</v>
      </c>
      <c r="Y526" s="36">
        <v>41109</v>
      </c>
      <c r="Z526" s="53"/>
      <c r="AA526" s="72"/>
      <c r="AB526" s="72" t="s">
        <v>4850</v>
      </c>
      <c r="AC526" s="72"/>
      <c r="AD526" s="32" t="s">
        <v>4790</v>
      </c>
      <c r="AE526" s="37" t="s">
        <v>4850</v>
      </c>
    </row>
    <row r="527" spans="1:31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8"/>
        <v>41131</v>
      </c>
      <c r="F527" s="34">
        <v>41086</v>
      </c>
      <c r="G527" s="31" t="s">
        <v>764</v>
      </c>
      <c r="H527" s="31" t="s">
        <v>499</v>
      </c>
      <c r="I527" s="31" t="s">
        <v>506</v>
      </c>
      <c r="J527" s="32" t="s">
        <v>2917</v>
      </c>
      <c r="K527" s="32" t="s">
        <v>4181</v>
      </c>
      <c r="L527" s="32" t="s">
        <v>4182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6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4813</v>
      </c>
      <c r="AB527" s="72" t="s">
        <v>4850</v>
      </c>
      <c r="AC527" s="88"/>
      <c r="AD527" s="32"/>
      <c r="AE527" s="37" t="s">
        <v>4850</v>
      </c>
    </row>
    <row r="528" spans="1:31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8"/>
        <v>41126</v>
      </c>
      <c r="F528" s="34">
        <v>41079</v>
      </c>
      <c r="G528" s="31" t="s">
        <v>764</v>
      </c>
      <c r="H528" s="31" t="s">
        <v>499</v>
      </c>
      <c r="I528" s="31" t="s">
        <v>506</v>
      </c>
      <c r="J528" s="32" t="s">
        <v>4118</v>
      </c>
      <c r="K528" s="32" t="s">
        <v>4183</v>
      </c>
      <c r="L528" s="32" t="s">
        <v>4184</v>
      </c>
      <c r="M528" s="63" t="str">
        <f>VLOOKUP(B528,SAOM!B$2:H1479,7,0)</f>
        <v>-</v>
      </c>
      <c r="N528" s="63">
        <v>4033</v>
      </c>
      <c r="O528" s="34">
        <f>VLOOKUP(B528,SAOM!B$2:I1479,8,0)</f>
        <v>41121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6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4" t="s">
        <v>985</v>
      </c>
      <c r="AB528" s="72" t="s">
        <v>4850</v>
      </c>
      <c r="AC528" s="114"/>
      <c r="AD528" s="32"/>
      <c r="AE528" s="37" t="s">
        <v>4850</v>
      </c>
    </row>
    <row r="529" spans="1:31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8"/>
        <v>41131</v>
      </c>
      <c r="F529" s="34">
        <v>41079</v>
      </c>
      <c r="G529" s="31" t="s">
        <v>764</v>
      </c>
      <c r="H529" s="31" t="s">
        <v>499</v>
      </c>
      <c r="I529" s="31" t="s">
        <v>506</v>
      </c>
      <c r="J529" s="32" t="s">
        <v>175</v>
      </c>
      <c r="K529" s="32" t="s">
        <v>4185</v>
      </c>
      <c r="L529" s="32" t="s">
        <v>4186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6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4415</v>
      </c>
      <c r="AB529" s="72" t="s">
        <v>4850</v>
      </c>
      <c r="AC529" s="72"/>
      <c r="AD529" s="32"/>
      <c r="AE529" s="37" t="s">
        <v>4850</v>
      </c>
    </row>
    <row r="530" spans="1:31" s="125" customFormat="1">
      <c r="A530" s="117">
        <v>3688</v>
      </c>
      <c r="B530" s="118">
        <v>3688</v>
      </c>
      <c r="C530" s="119">
        <v>41071</v>
      </c>
      <c r="D530" s="119">
        <v>41116</v>
      </c>
      <c r="E530" s="119">
        <f t="shared" si="8"/>
        <v>41131</v>
      </c>
      <c r="F530" s="119" t="s">
        <v>501</v>
      </c>
      <c r="G530" s="120" t="s">
        <v>2466</v>
      </c>
      <c r="H530" s="120" t="s">
        <v>499</v>
      </c>
      <c r="I530" s="120" t="s">
        <v>501</v>
      </c>
      <c r="J530" s="121" t="s">
        <v>175</v>
      </c>
      <c r="K530" s="121" t="s">
        <v>4185</v>
      </c>
      <c r="L530" s="121" t="s">
        <v>4186</v>
      </c>
      <c r="M530" s="118" t="str">
        <f>VLOOKUP(B530,SAOM!B$2:H1485,7,0)</f>
        <v>SES-TENI-3688</v>
      </c>
      <c r="N530" s="118">
        <v>4033</v>
      </c>
      <c r="O530" s="119">
        <f>VLOOKUP(B530,SAOM!B$2:I1485,8,0)</f>
        <v>41102</v>
      </c>
      <c r="P530" s="119" t="e">
        <f>VLOOKUP(B530,AG_Lider!A$1:F1844,6,0)</f>
        <v>#N/A</v>
      </c>
      <c r="Q530" s="122" t="str">
        <f>VLOOKUP(B530,SAOM!B$2:J1485,9,0)</f>
        <v>Eduardo Barbosa</v>
      </c>
      <c r="R530" s="119" t="str">
        <f>VLOOKUP(B530,SAOM!B$2:K1931,10,0)</f>
        <v>Rua Carlos Langkammer, n165 - Bairro Manoel Pimenta</v>
      </c>
      <c r="S530" s="122" t="str">
        <f>VLOOKUP(B530,SAOM!B530:M1258,12,0)</f>
        <v>(33) 3529-3036</v>
      </c>
      <c r="T530" s="128">
        <f>VLOOKUP(B530,SAOM!B530:L1258,11,0)</f>
        <v>39800000</v>
      </c>
      <c r="U530" s="123"/>
      <c r="V530" s="118" t="str">
        <f>VLOOKUP(B530,SAOM!B530:N1258,13,0)</f>
        <v>00:20:0e:10:51:c6</v>
      </c>
      <c r="W530" s="119">
        <v>41102</v>
      </c>
      <c r="X530" s="121" t="s">
        <v>3272</v>
      </c>
      <c r="Y530" s="124"/>
      <c r="Z530" s="98"/>
      <c r="AA530" s="96" t="s">
        <v>5935</v>
      </c>
      <c r="AB530" s="72" t="s">
        <v>4850</v>
      </c>
      <c r="AC530" s="96"/>
      <c r="AD530" s="126" t="s">
        <v>5768</v>
      </c>
      <c r="AE530" s="125" t="s">
        <v>4850</v>
      </c>
    </row>
    <row r="531" spans="1:31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8"/>
        <v>41131</v>
      </c>
      <c r="F531" s="34">
        <v>41086</v>
      </c>
      <c r="G531" s="31" t="s">
        <v>764</v>
      </c>
      <c r="H531" s="31" t="s">
        <v>499</v>
      </c>
      <c r="I531" s="31" t="s">
        <v>506</v>
      </c>
      <c r="J531" s="32" t="s">
        <v>175</v>
      </c>
      <c r="K531" s="32" t="s">
        <v>4185</v>
      </c>
      <c r="L531" s="32" t="s">
        <v>4186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6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4814</v>
      </c>
      <c r="AB531" s="72" t="s">
        <v>4850</v>
      </c>
      <c r="AC531" s="72"/>
      <c r="AD531" s="32"/>
      <c r="AE531" s="37" t="s">
        <v>4850</v>
      </c>
    </row>
    <row r="532" spans="1:31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8"/>
        <v>41131</v>
      </c>
      <c r="F532" s="34">
        <v>41079</v>
      </c>
      <c r="G532" s="31" t="s">
        <v>764</v>
      </c>
      <c r="H532" s="31" t="s">
        <v>499</v>
      </c>
      <c r="I532" s="31" t="s">
        <v>506</v>
      </c>
      <c r="J532" s="32" t="s">
        <v>175</v>
      </c>
      <c r="K532" s="32" t="s">
        <v>4185</v>
      </c>
      <c r="L532" s="32" t="s">
        <v>4186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6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4416</v>
      </c>
      <c r="AB532" s="72" t="s">
        <v>4850</v>
      </c>
      <c r="AC532" s="72"/>
      <c r="AD532" s="32"/>
      <c r="AE532" s="37" t="s">
        <v>4850</v>
      </c>
    </row>
    <row r="533" spans="1:31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8"/>
        <v>41131</v>
      </c>
      <c r="F533" s="34">
        <v>41079</v>
      </c>
      <c r="G533" s="31" t="s">
        <v>764</v>
      </c>
      <c r="H533" s="31" t="s">
        <v>499</v>
      </c>
      <c r="I533" s="31" t="s">
        <v>506</v>
      </c>
      <c r="J533" s="32" t="s">
        <v>175</v>
      </c>
      <c r="K533" s="32" t="s">
        <v>4185</v>
      </c>
      <c r="L533" s="32" t="s">
        <v>4186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6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4417</v>
      </c>
      <c r="AB533" s="72" t="s">
        <v>4850</v>
      </c>
      <c r="AC533" s="72"/>
      <c r="AD533" s="32"/>
      <c r="AE533" s="37" t="s">
        <v>4850</v>
      </c>
    </row>
    <row r="534" spans="1:31" s="112" customFormat="1">
      <c r="A534" s="69">
        <v>3728</v>
      </c>
      <c r="B534" s="61">
        <v>3728</v>
      </c>
      <c r="C534" s="49">
        <v>41072</v>
      </c>
      <c r="D534" s="49">
        <v>41117</v>
      </c>
      <c r="E534" s="49">
        <f t="shared" si="8"/>
        <v>41132</v>
      </c>
      <c r="F534" s="49" t="s">
        <v>501</v>
      </c>
      <c r="G534" s="99" t="s">
        <v>517</v>
      </c>
      <c r="H534" s="99" t="s">
        <v>499</v>
      </c>
      <c r="I534" s="99" t="s">
        <v>501</v>
      </c>
      <c r="J534" s="70" t="s">
        <v>4196</v>
      </c>
      <c r="K534" s="70" t="s">
        <v>4393</v>
      </c>
      <c r="L534" s="70" t="s">
        <v>4394</v>
      </c>
      <c r="M534" s="61" t="str">
        <f>VLOOKUP(B534,SAOM!B$2:H1510,7,0)</f>
        <v>SES-NAUE-3728</v>
      </c>
      <c r="N534" s="61">
        <v>4033</v>
      </c>
      <c r="O534" s="49">
        <f>VLOOKUP(B534,SAOM!B$2:I1510,8,0)</f>
        <v>41116</v>
      </c>
      <c r="P534" s="49" t="e">
        <f>VLOOKUP(B534,AG_Lider!A$1:F1869,6,0)</f>
        <v>#N/A</v>
      </c>
      <c r="Q534" s="108" t="str">
        <f>VLOOKUP(B534,SAOM!B$2:J1510,9,0)</f>
        <v>LÍVIA OLIVEIRA DE BARROS</v>
      </c>
      <c r="R534" s="49" t="str">
        <f>VLOOKUP(B534,SAOM!B$2:K1956,10,0)</f>
        <v>RUA CARIJÓS , n80 - Bairro Laticínio</v>
      </c>
      <c r="S534" s="108" t="str">
        <f>VLOOKUP(B534,SAOM!B555:M1283,12,0)</f>
        <v>(33) 3621-2187</v>
      </c>
      <c r="T534" s="130">
        <f>VLOOKUP(B534,SAOM!B555:L1283,11,0)</f>
        <v>39860000</v>
      </c>
      <c r="U534" s="109"/>
      <c r="V534" s="61" t="str">
        <f>VLOOKUP(B534,SAOM!B555:N1283,13,0)</f>
        <v>00:20:0e:10:4f:4d</v>
      </c>
      <c r="W534" s="49">
        <v>41116</v>
      </c>
      <c r="X534" s="70" t="s">
        <v>2726</v>
      </c>
      <c r="Y534" s="110">
        <v>41120</v>
      </c>
      <c r="Z534" s="111"/>
      <c r="AA534" s="95" t="s">
        <v>6209</v>
      </c>
      <c r="AB534" s="95" t="s">
        <v>4850</v>
      </c>
      <c r="AC534" s="95"/>
      <c r="AD534" s="70"/>
      <c r="AE534" s="112" t="s">
        <v>4850</v>
      </c>
    </row>
    <row r="535" spans="1:31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8"/>
        <v>41131</v>
      </c>
      <c r="F535" s="34" t="s">
        <v>501</v>
      </c>
      <c r="G535" s="31" t="s">
        <v>752</v>
      </c>
      <c r="H535" s="31" t="s">
        <v>499</v>
      </c>
      <c r="I535" s="31" t="s">
        <v>506</v>
      </c>
      <c r="J535" s="32" t="s">
        <v>175</v>
      </c>
      <c r="K535" s="32" t="s">
        <v>4185</v>
      </c>
      <c r="L535" s="32" t="s">
        <v>4186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6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4850</v>
      </c>
      <c r="AC535" s="72"/>
      <c r="AD535" s="32"/>
      <c r="AE535" s="37" t="s">
        <v>4850</v>
      </c>
    </row>
    <row r="536" spans="1:31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8"/>
        <v>41131</v>
      </c>
      <c r="F536" s="34">
        <v>41079</v>
      </c>
      <c r="G536" s="31" t="s">
        <v>764</v>
      </c>
      <c r="H536" s="31" t="s">
        <v>499</v>
      </c>
      <c r="I536" s="31" t="s">
        <v>506</v>
      </c>
      <c r="J536" s="32" t="s">
        <v>175</v>
      </c>
      <c r="K536" s="32" t="s">
        <v>4185</v>
      </c>
      <c r="L536" s="32" t="s">
        <v>4186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6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4418</v>
      </c>
      <c r="AB536" s="72" t="s">
        <v>4850</v>
      </c>
      <c r="AC536" s="72"/>
      <c r="AD536" s="32"/>
      <c r="AE536" s="37" t="s">
        <v>4850</v>
      </c>
    </row>
    <row r="537" spans="1:31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8"/>
        <v>41132</v>
      </c>
      <c r="F537" s="34" t="s">
        <v>501</v>
      </c>
      <c r="G537" s="31" t="s">
        <v>517</v>
      </c>
      <c r="H537" s="31" t="s">
        <v>499</v>
      </c>
      <c r="I537" s="31" t="s">
        <v>501</v>
      </c>
      <c r="J537" s="32" t="s">
        <v>4148</v>
      </c>
      <c r="K537" s="32" t="s">
        <v>4187</v>
      </c>
      <c r="L537" s="32" t="s">
        <v>4188</v>
      </c>
      <c r="M537" s="63" t="str">
        <f>VLOOKUP(B537,SAOM!B$2:H1488,7,0)</f>
        <v>SES-ITRI-3721</v>
      </c>
      <c r="N537" s="63">
        <v>4033</v>
      </c>
      <c r="O537" s="34">
        <f>VLOOKUP(B537,SAOM!B$2:I1488,8,0)</f>
        <v>41117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6">
        <f>VLOOKUP(B537,SAOM!B533:L1261,11,0)</f>
        <v>39830000</v>
      </c>
      <c r="U537" s="35"/>
      <c r="V537" s="63" t="str">
        <f>VLOOKUP(B537,SAOM!B533:N1261,13,0)</f>
        <v>00:20:0e:10:4f:5d</v>
      </c>
      <c r="W537" s="34">
        <v>41116</v>
      </c>
      <c r="X537" s="32" t="s">
        <v>6225</v>
      </c>
      <c r="Y537" s="36">
        <v>41117</v>
      </c>
      <c r="Z537" s="53"/>
      <c r="AA537" s="72"/>
      <c r="AB537" s="72" t="s">
        <v>4850</v>
      </c>
      <c r="AC537" s="72"/>
      <c r="AD537" s="32"/>
      <c r="AE537" s="37" t="s">
        <v>4850</v>
      </c>
    </row>
    <row r="538" spans="1:31" s="125" customFormat="1">
      <c r="A538" s="117">
        <v>3719</v>
      </c>
      <c r="B538" s="118">
        <v>3719</v>
      </c>
      <c r="C538" s="119">
        <v>41072</v>
      </c>
      <c r="D538" s="119">
        <v>41117</v>
      </c>
      <c r="E538" s="119">
        <f t="shared" si="8"/>
        <v>41132</v>
      </c>
      <c r="F538" s="119">
        <v>41079</v>
      </c>
      <c r="G538" s="120" t="s">
        <v>2466</v>
      </c>
      <c r="H538" s="120" t="s">
        <v>499</v>
      </c>
      <c r="I538" s="120" t="s">
        <v>501</v>
      </c>
      <c r="J538" s="121" t="s">
        <v>4148</v>
      </c>
      <c r="K538" s="121" t="s">
        <v>4187</v>
      </c>
      <c r="L538" s="121" t="s">
        <v>4188</v>
      </c>
      <c r="M538" s="118" t="str">
        <f>VLOOKUP(B538,SAOM!B$2:H1489,7,0)</f>
        <v>SES-ITRI-3719</v>
      </c>
      <c r="N538" s="118">
        <v>4033</v>
      </c>
      <c r="O538" s="119">
        <f>VLOOKUP(B538,SAOM!B$2:I1489,8,0)</f>
        <v>41120</v>
      </c>
      <c r="P538" s="119" t="e">
        <f>VLOOKUP(B538,AG_Lider!A$1:F1848,6,0)</f>
        <v>#N/A</v>
      </c>
      <c r="Q538" s="122" t="str">
        <f>VLOOKUP(B538,SAOM!B$2:J1489,9,0)</f>
        <v>Wesley Faria Alves</v>
      </c>
      <c r="R538" s="119" t="str">
        <f>VLOOKUP(B538,SAOM!B$2:K1935,10,0)</f>
        <v>RUA CAMILO A PEREIRA , s/n - Zona rural</v>
      </c>
      <c r="S538" s="122" t="str">
        <f>VLOOKUP(B538,SAOM!B534:M1262,12,0)</f>
        <v>(33) 3511-1964</v>
      </c>
      <c r="T538" s="128">
        <f>VLOOKUP(B538,SAOM!B534:L1262,11,0)</f>
        <v>39830000</v>
      </c>
      <c r="U538" s="123"/>
      <c r="V538" s="118" t="str">
        <f>VLOOKUP(B538,SAOM!B534:N1262,13,0)</f>
        <v>00:20:0E:10:4C:E6</v>
      </c>
      <c r="W538" s="119">
        <v>41121</v>
      </c>
      <c r="X538" s="121" t="s">
        <v>6465</v>
      </c>
      <c r="Y538" s="124"/>
      <c r="Z538" s="98"/>
      <c r="AA538" s="96" t="s">
        <v>6579</v>
      </c>
      <c r="AB538" s="96" t="s">
        <v>4850</v>
      </c>
      <c r="AC538" s="96"/>
      <c r="AD538" s="121"/>
      <c r="AE538" s="125" t="s">
        <v>4850</v>
      </c>
    </row>
    <row r="539" spans="1:31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8"/>
        <v>41133</v>
      </c>
      <c r="F539" s="34" t="s">
        <v>501</v>
      </c>
      <c r="G539" s="31" t="s">
        <v>517</v>
      </c>
      <c r="H539" s="31" t="s">
        <v>684</v>
      </c>
      <c r="I539" s="31" t="s">
        <v>501</v>
      </c>
      <c r="J539" s="32" t="s">
        <v>4071</v>
      </c>
      <c r="K539" s="32" t="s">
        <v>4175</v>
      </c>
      <c r="L539" s="32" t="s">
        <v>4176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6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4422</v>
      </c>
      <c r="Y539" s="36">
        <v>41108</v>
      </c>
      <c r="Z539" s="53"/>
      <c r="AA539" s="72"/>
      <c r="AB539" s="72" t="s">
        <v>4850</v>
      </c>
      <c r="AC539" s="72"/>
      <c r="AD539" s="127" t="s">
        <v>5942</v>
      </c>
      <c r="AE539" s="37" t="s">
        <v>4850</v>
      </c>
    </row>
    <row r="540" spans="1:31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8"/>
        <v>41133</v>
      </c>
      <c r="F540" s="34" t="s">
        <v>501</v>
      </c>
      <c r="G540" s="31" t="s">
        <v>517</v>
      </c>
      <c r="H540" s="31" t="s">
        <v>684</v>
      </c>
      <c r="I540" s="31" t="s">
        <v>501</v>
      </c>
      <c r="J540" s="32" t="s">
        <v>4071</v>
      </c>
      <c r="K540" s="32" t="s">
        <v>4175</v>
      </c>
      <c r="L540" s="32" t="s">
        <v>4176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6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4422</v>
      </c>
      <c r="Y540" s="36">
        <v>41109</v>
      </c>
      <c r="Z540" s="53"/>
      <c r="AA540" s="72"/>
      <c r="AB540" s="72" t="s">
        <v>4850</v>
      </c>
      <c r="AC540" s="72"/>
      <c r="AD540" s="32" t="s">
        <v>6011</v>
      </c>
      <c r="AE540" s="37" t="s">
        <v>4850</v>
      </c>
    </row>
    <row r="541" spans="1:31" s="185" customFormat="1">
      <c r="A541" s="173">
        <v>3687</v>
      </c>
      <c r="B541" s="174">
        <v>3687</v>
      </c>
      <c r="C541" s="175">
        <v>41071</v>
      </c>
      <c r="D541" s="175">
        <v>41116</v>
      </c>
      <c r="E541" s="175">
        <f t="shared" si="8"/>
        <v>41131</v>
      </c>
      <c r="F541" s="175" t="s">
        <v>501</v>
      </c>
      <c r="G541" s="176" t="s">
        <v>2466</v>
      </c>
      <c r="H541" s="176" t="s">
        <v>499</v>
      </c>
      <c r="I541" s="176" t="s">
        <v>501</v>
      </c>
      <c r="J541" s="177" t="s">
        <v>175</v>
      </c>
      <c r="K541" s="177" t="s">
        <v>4185</v>
      </c>
      <c r="L541" s="177" t="s">
        <v>4186</v>
      </c>
      <c r="M541" s="174" t="str">
        <f>VLOOKUP(B541,SAOM!B$2:H1492,7,0)</f>
        <v>SES-TENI-3687</v>
      </c>
      <c r="N541" s="174">
        <v>4033</v>
      </c>
      <c r="O541" s="175">
        <f>VLOOKUP(B541,SAOM!B$2:I1492,8,0)</f>
        <v>41120</v>
      </c>
      <c r="P541" s="175" t="e">
        <f>VLOOKUP(B541,AG_Lider!A$1:F1851,6,0)</f>
        <v>#N/A</v>
      </c>
      <c r="Q541" s="179" t="str">
        <f>VLOOKUP(B541,SAOM!B$2:J1492,9,0)</f>
        <v>Celsilvana Teixeira</v>
      </c>
      <c r="R541" s="175" t="str">
        <f>VLOOKUP(B541,SAOM!B$2:K1938,10,0)</f>
        <v>Rua Principal, n218/ BR 116 KM 289 - Zona Rural- Bairro Lajinha</v>
      </c>
      <c r="S541" s="179" t="str">
        <f>VLOOKUP(B541,SAOM!B537:M1265,12,0)</f>
        <v>(33) 3528-5171</v>
      </c>
      <c r="T541" s="180">
        <f>VLOOKUP(B541,SAOM!B537:L1265,11,0)</f>
        <v>39800000</v>
      </c>
      <c r="U541" s="181"/>
      <c r="V541" s="174" t="str">
        <f>VLOOKUP(B541,SAOM!B537:N1265,13,0)</f>
        <v>-</v>
      </c>
      <c r="W541" s="175">
        <v>41121</v>
      </c>
      <c r="X541" s="177" t="s">
        <v>6225</v>
      </c>
      <c r="Y541" s="182"/>
      <c r="Z541" s="183"/>
      <c r="AA541" s="184"/>
      <c r="AB541" s="184" t="s">
        <v>4850</v>
      </c>
      <c r="AC541" s="184"/>
      <c r="AD541" s="177"/>
      <c r="AE541" s="185" t="s">
        <v>4850</v>
      </c>
    </row>
    <row r="542" spans="1:31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8"/>
        <v>41144</v>
      </c>
      <c r="F542" s="34">
        <v>41079</v>
      </c>
      <c r="G542" s="31" t="s">
        <v>752</v>
      </c>
      <c r="H542" s="31" t="s">
        <v>499</v>
      </c>
      <c r="I542" s="31" t="s">
        <v>506</v>
      </c>
      <c r="J542" s="32" t="s">
        <v>175</v>
      </c>
      <c r="K542" s="32" t="s">
        <v>4185</v>
      </c>
      <c r="L542" s="32" t="s">
        <v>4186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6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4977</v>
      </c>
      <c r="AB542" s="72" t="s">
        <v>4850</v>
      </c>
      <c r="AC542" s="72"/>
      <c r="AD542" s="32"/>
      <c r="AE542" s="37" t="s">
        <v>4850</v>
      </c>
    </row>
    <row r="543" spans="1:31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8"/>
        <v>41131</v>
      </c>
      <c r="F543" s="34">
        <v>41086</v>
      </c>
      <c r="G543" s="31" t="s">
        <v>764</v>
      </c>
      <c r="H543" s="31" t="s">
        <v>499</v>
      </c>
      <c r="I543" s="31" t="s">
        <v>506</v>
      </c>
      <c r="J543" s="32" t="s">
        <v>175</v>
      </c>
      <c r="K543" s="32" t="s">
        <v>4185</v>
      </c>
      <c r="L543" s="32" t="s">
        <v>4186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6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4419</v>
      </c>
      <c r="AB543" s="72" t="s">
        <v>4850</v>
      </c>
      <c r="AC543" s="72"/>
      <c r="AD543" s="32"/>
      <c r="AE543" s="37" t="s">
        <v>4850</v>
      </c>
    </row>
    <row r="544" spans="1:31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8"/>
        <v>41131</v>
      </c>
      <c r="F544" s="34" t="s">
        <v>501</v>
      </c>
      <c r="G544" s="31" t="s">
        <v>517</v>
      </c>
      <c r="H544" s="31" t="s">
        <v>499</v>
      </c>
      <c r="I544" s="31" t="s">
        <v>501</v>
      </c>
      <c r="J544" s="32" t="s">
        <v>175</v>
      </c>
      <c r="K544" s="32" t="s">
        <v>4185</v>
      </c>
      <c r="L544" s="32" t="s">
        <v>4186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6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1717</v>
      </c>
      <c r="Y544" s="36">
        <v>41110</v>
      </c>
      <c r="Z544" s="53"/>
      <c r="AA544" s="72"/>
      <c r="AB544" s="72" t="s">
        <v>4850</v>
      </c>
      <c r="AC544" s="72"/>
      <c r="AD544" s="127" t="s">
        <v>6023</v>
      </c>
      <c r="AE544" s="37" t="s">
        <v>4850</v>
      </c>
    </row>
    <row r="545" spans="1:31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8"/>
        <v>41131</v>
      </c>
      <c r="F545" s="34">
        <v>41086</v>
      </c>
      <c r="G545" s="31" t="s">
        <v>764</v>
      </c>
      <c r="H545" s="31" t="s">
        <v>499</v>
      </c>
      <c r="I545" s="31" t="s">
        <v>506</v>
      </c>
      <c r="J545" s="32" t="s">
        <v>175</v>
      </c>
      <c r="K545" s="32" t="s">
        <v>4185</v>
      </c>
      <c r="L545" s="32" t="s">
        <v>4186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6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4815</v>
      </c>
      <c r="AB545" s="72" t="s">
        <v>4850</v>
      </c>
      <c r="AC545" s="72"/>
      <c r="AD545" s="32"/>
      <c r="AE545" s="37" t="s">
        <v>4850</v>
      </c>
    </row>
    <row r="546" spans="1:31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8"/>
        <v>41131</v>
      </c>
      <c r="F546" s="34">
        <v>41086</v>
      </c>
      <c r="G546" s="31" t="s">
        <v>764</v>
      </c>
      <c r="H546" s="31" t="s">
        <v>499</v>
      </c>
      <c r="I546" s="31" t="s">
        <v>499</v>
      </c>
      <c r="J546" s="32" t="s">
        <v>175</v>
      </c>
      <c r="K546" s="32" t="s">
        <v>4185</v>
      </c>
      <c r="L546" s="32" t="s">
        <v>4186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6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4843</v>
      </c>
      <c r="AB546" s="72" t="s">
        <v>4850</v>
      </c>
      <c r="AC546" s="72"/>
      <c r="AD546" s="32"/>
      <c r="AE546" s="37" t="s">
        <v>4850</v>
      </c>
    </row>
    <row r="547" spans="1:31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8"/>
        <v>41140</v>
      </c>
      <c r="F547" s="34">
        <v>41086</v>
      </c>
      <c r="G547" s="31" t="s">
        <v>752</v>
      </c>
      <c r="H547" s="31" t="s">
        <v>499</v>
      </c>
      <c r="I547" s="31" t="s">
        <v>506</v>
      </c>
      <c r="J547" s="32" t="s">
        <v>4148</v>
      </c>
      <c r="K547" s="32" t="s">
        <v>4389</v>
      </c>
      <c r="L547" s="32" t="s">
        <v>4390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6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5744</v>
      </c>
      <c r="AB547" s="72" t="s">
        <v>4850</v>
      </c>
      <c r="AC547" s="72"/>
      <c r="AD547" s="32"/>
      <c r="AE547" s="37" t="s">
        <v>4850</v>
      </c>
    </row>
    <row r="548" spans="1:31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8"/>
        <v>41132</v>
      </c>
      <c r="F548" s="34">
        <v>41086</v>
      </c>
      <c r="G548" s="31" t="s">
        <v>764</v>
      </c>
      <c r="H548" s="31" t="s">
        <v>499</v>
      </c>
      <c r="I548" s="31" t="s">
        <v>506</v>
      </c>
      <c r="J548" s="32" t="s">
        <v>4148</v>
      </c>
      <c r="K548" s="32" t="s">
        <v>4389</v>
      </c>
      <c r="L548" s="32" t="s">
        <v>4390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6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4816</v>
      </c>
      <c r="AB548" s="72" t="s">
        <v>4850</v>
      </c>
      <c r="AC548" s="72"/>
      <c r="AD548" s="32"/>
      <c r="AE548" s="37" t="s">
        <v>4850</v>
      </c>
    </row>
    <row r="549" spans="1:31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8"/>
        <v>41133</v>
      </c>
      <c r="F549" s="34">
        <v>41086</v>
      </c>
      <c r="G549" s="31" t="s">
        <v>752</v>
      </c>
      <c r="H549" s="31" t="s">
        <v>499</v>
      </c>
      <c r="I549" s="31" t="s">
        <v>506</v>
      </c>
      <c r="J549" s="32" t="s">
        <v>4853</v>
      </c>
      <c r="K549" s="32" t="s">
        <v>4391</v>
      </c>
      <c r="L549" s="32" t="s">
        <v>4392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6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4976</v>
      </c>
      <c r="AB549" s="72" t="s">
        <v>4850</v>
      </c>
      <c r="AC549" s="72"/>
      <c r="AD549" s="32"/>
      <c r="AE549" s="37" t="s">
        <v>4850</v>
      </c>
    </row>
    <row r="550" spans="1:31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8"/>
        <v>41132</v>
      </c>
      <c r="F550" s="34" t="s">
        <v>501</v>
      </c>
      <c r="G550" s="31" t="s">
        <v>752</v>
      </c>
      <c r="H550" s="31" t="s">
        <v>499</v>
      </c>
      <c r="I550" s="31" t="s">
        <v>499</v>
      </c>
      <c r="J550" s="32" t="s">
        <v>4148</v>
      </c>
      <c r="K550" s="32" t="s">
        <v>4389</v>
      </c>
      <c r="L550" s="32" t="s">
        <v>4390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6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4850</v>
      </c>
      <c r="AC550" s="72"/>
      <c r="AD550" s="32"/>
      <c r="AE550" s="37" t="s">
        <v>4850</v>
      </c>
    </row>
    <row r="551" spans="1:31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8"/>
        <v>41132</v>
      </c>
      <c r="F551" s="34" t="s">
        <v>501</v>
      </c>
      <c r="G551" s="31" t="s">
        <v>682</v>
      </c>
      <c r="H551" s="31" t="s">
        <v>499</v>
      </c>
      <c r="I551" s="31" t="s">
        <v>499</v>
      </c>
      <c r="J551" s="32" t="s">
        <v>4148</v>
      </c>
      <c r="K551" s="32" t="s">
        <v>4389</v>
      </c>
      <c r="L551" s="32" t="s">
        <v>4390</v>
      </c>
      <c r="M551" s="63" t="str">
        <f>VLOOKUP(B551,SAOM!B$2:H1502,7,0)</f>
        <v>-</v>
      </c>
      <c r="N551" s="63">
        <v>4033</v>
      </c>
      <c r="O551" s="34">
        <f>VLOOKUP(B551,SAOM!B$2:I1502,8,0)</f>
        <v>41121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6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4850</v>
      </c>
      <c r="AC551" s="72"/>
      <c r="AD551" s="32"/>
      <c r="AE551" s="37" t="s">
        <v>4850</v>
      </c>
    </row>
    <row r="552" spans="1:31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8"/>
        <v>41132</v>
      </c>
      <c r="F552" s="34" t="s">
        <v>501</v>
      </c>
      <c r="G552" s="31" t="s">
        <v>752</v>
      </c>
      <c r="H552" s="31" t="s">
        <v>499</v>
      </c>
      <c r="I552" s="31" t="s">
        <v>499</v>
      </c>
      <c r="J552" s="32" t="s">
        <v>4148</v>
      </c>
      <c r="K552" s="32" t="s">
        <v>4389</v>
      </c>
      <c r="L552" s="32" t="s">
        <v>4390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6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4850</v>
      </c>
      <c r="AC552" s="72"/>
      <c r="AD552" s="32"/>
      <c r="AE552" s="37" t="s">
        <v>4850</v>
      </c>
    </row>
    <row r="553" spans="1:31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8"/>
        <v>41131</v>
      </c>
      <c r="F553" s="34">
        <v>41086</v>
      </c>
      <c r="G553" s="31" t="s">
        <v>764</v>
      </c>
      <c r="H553" s="31" t="s">
        <v>499</v>
      </c>
      <c r="I553" s="31" t="s">
        <v>506</v>
      </c>
      <c r="J553" s="32" t="s">
        <v>2917</v>
      </c>
      <c r="K553" s="32" t="s">
        <v>4181</v>
      </c>
      <c r="L553" s="32" t="s">
        <v>4182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6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4833</v>
      </c>
      <c r="AB553" s="72" t="s">
        <v>4850</v>
      </c>
      <c r="AC553" s="72"/>
      <c r="AD553" s="32"/>
      <c r="AE553" s="37" t="s">
        <v>4850</v>
      </c>
    </row>
    <row r="554" spans="1:31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ref="E554:E559" si="9">D554+15</f>
        <v>41131</v>
      </c>
      <c r="F554" s="34">
        <v>41086</v>
      </c>
      <c r="G554" s="31" t="s">
        <v>764</v>
      </c>
      <c r="H554" s="31" t="s">
        <v>499</v>
      </c>
      <c r="I554" s="31" t="s">
        <v>506</v>
      </c>
      <c r="J554" s="32" t="s">
        <v>2917</v>
      </c>
      <c r="K554" s="32" t="s">
        <v>4181</v>
      </c>
      <c r="L554" s="32" t="s">
        <v>4182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6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4833</v>
      </c>
      <c r="AB554" s="72" t="s">
        <v>4850</v>
      </c>
      <c r="AC554" s="72"/>
      <c r="AD554" s="32"/>
      <c r="AE554" s="37" t="s">
        <v>4850</v>
      </c>
    </row>
    <row r="555" spans="1:31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9"/>
        <v>41132</v>
      </c>
      <c r="F555" s="34">
        <v>41088</v>
      </c>
      <c r="G555" s="31" t="s">
        <v>764</v>
      </c>
      <c r="H555" s="31" t="s">
        <v>499</v>
      </c>
      <c r="I555" s="31" t="s">
        <v>499</v>
      </c>
      <c r="J555" s="32" t="s">
        <v>4196</v>
      </c>
      <c r="K555" s="32" t="s">
        <v>4393</v>
      </c>
      <c r="L555" s="32" t="s">
        <v>4394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6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5559</v>
      </c>
      <c r="AB555" s="72" t="s">
        <v>4850</v>
      </c>
      <c r="AC555" s="72"/>
      <c r="AD555" s="32"/>
      <c r="AE555" s="37" t="s">
        <v>4850</v>
      </c>
    </row>
    <row r="556" spans="1:31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9"/>
        <v>41132</v>
      </c>
      <c r="F556" s="34">
        <v>41086</v>
      </c>
      <c r="G556" s="31" t="s">
        <v>764</v>
      </c>
      <c r="H556" s="31" t="s">
        <v>499</v>
      </c>
      <c r="I556" s="31" t="s">
        <v>506</v>
      </c>
      <c r="J556" s="32" t="s">
        <v>4196</v>
      </c>
      <c r="K556" s="32" t="s">
        <v>4393</v>
      </c>
      <c r="L556" s="32" t="s">
        <v>4394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6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4834</v>
      </c>
      <c r="AB556" s="72" t="s">
        <v>4850</v>
      </c>
      <c r="AC556" s="72"/>
      <c r="AD556" s="32"/>
      <c r="AE556" s="37" t="s">
        <v>4850</v>
      </c>
    </row>
    <row r="557" spans="1:31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9"/>
        <v>41132</v>
      </c>
      <c r="F557" s="34">
        <v>41086</v>
      </c>
      <c r="G557" s="31" t="s">
        <v>764</v>
      </c>
      <c r="H557" s="31" t="s">
        <v>499</v>
      </c>
      <c r="I557" s="31" t="s">
        <v>506</v>
      </c>
      <c r="J557" s="32" t="s">
        <v>4196</v>
      </c>
      <c r="K557" s="32" t="s">
        <v>4393</v>
      </c>
      <c r="L557" s="32" t="s">
        <v>4394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6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4835</v>
      </c>
      <c r="AB557" s="72" t="s">
        <v>4850</v>
      </c>
      <c r="AC557" s="72"/>
      <c r="AD557" s="32"/>
      <c r="AE557" s="37" t="s">
        <v>4850</v>
      </c>
    </row>
    <row r="558" spans="1:31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9"/>
        <v>41132</v>
      </c>
      <c r="F558" s="34">
        <v>41086</v>
      </c>
      <c r="G558" s="31" t="s">
        <v>764</v>
      </c>
      <c r="H558" s="31" t="s">
        <v>499</v>
      </c>
      <c r="I558" s="31" t="s">
        <v>506</v>
      </c>
      <c r="J558" s="32" t="s">
        <v>4196</v>
      </c>
      <c r="K558" s="32" t="s">
        <v>4393</v>
      </c>
      <c r="L558" s="32" t="s">
        <v>4394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6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4842</v>
      </c>
      <c r="AB558" s="72" t="s">
        <v>4850</v>
      </c>
      <c r="AC558" s="72"/>
      <c r="AD558" s="32"/>
      <c r="AE558" s="37" t="s">
        <v>4850</v>
      </c>
    </row>
    <row r="559" spans="1:31" s="125" customFormat="1">
      <c r="A559" s="69">
        <v>786</v>
      </c>
      <c r="B559" s="61" t="s">
        <v>783</v>
      </c>
      <c r="C559" s="49">
        <v>40948</v>
      </c>
      <c r="D559" s="49">
        <v>41117</v>
      </c>
      <c r="E559" s="49">
        <f t="shared" si="9"/>
        <v>41132</v>
      </c>
      <c r="F559" s="49">
        <v>41114</v>
      </c>
      <c r="G559" s="99" t="s">
        <v>6467</v>
      </c>
      <c r="H559" s="99" t="s">
        <v>499</v>
      </c>
      <c r="I559" s="99" t="s">
        <v>506</v>
      </c>
      <c r="J559" s="70" t="s">
        <v>784</v>
      </c>
      <c r="K559" s="70" t="s">
        <v>833</v>
      </c>
      <c r="L559" s="70" t="s">
        <v>834</v>
      </c>
      <c r="M559" s="61" t="str">
        <f>VLOOKUP(B559,SAOM!B$2:H1098,7,0)</f>
        <v>-</v>
      </c>
      <c r="N559" s="61">
        <v>4033</v>
      </c>
      <c r="O559" s="49" t="str">
        <f>VLOOKUP(B559,SAOM!B$2:I1098,8,0)</f>
        <v>-</v>
      </c>
      <c r="P559" s="49" t="str">
        <f>VLOOKUP(B559,AG_Lider!A$1:F1456,6,0)</f>
        <v>VODANET</v>
      </c>
      <c r="Q559" s="108" t="str">
        <f>VLOOKUP(B559,SAOM!B$2:J1098,9,0)</f>
        <v>DEBORA CRISTINA COTA</v>
      </c>
      <c r="R559" s="49" t="str">
        <f>VLOOKUP(B559,SAOM!B$2:K1544,10,0)</f>
        <v>Rua SAO MANUEL, 78 - CENTRO</v>
      </c>
      <c r="S559" s="108" t="str">
        <f>VLOOKUP(B559,SAOM!B102:M830,12,0)</f>
        <v>(31) 3833-5561</v>
      </c>
      <c r="T559" s="130" t="str">
        <f>VLOOKUP(B559,SAOM!B102:L830,11,0)</f>
        <v>35935-000</v>
      </c>
      <c r="U559" s="109"/>
      <c r="V559" s="61" t="str">
        <f>VLOOKUP(B559,SAOM!B102:N830,13,0)</f>
        <v>-</v>
      </c>
      <c r="W559" s="49"/>
      <c r="X559" s="70"/>
      <c r="Y559" s="110"/>
      <c r="Z559" s="111"/>
      <c r="AA559" s="95" t="s">
        <v>6117</v>
      </c>
      <c r="AB559" s="95" t="s">
        <v>4850</v>
      </c>
      <c r="AC559" s="95"/>
      <c r="AD559" s="70"/>
      <c r="AE559" s="125" t="s">
        <v>4850</v>
      </c>
    </row>
    <row r="560" spans="1:31" s="125" customFormat="1">
      <c r="A560" s="117">
        <v>3729</v>
      </c>
      <c r="B560" s="118">
        <v>3729</v>
      </c>
      <c r="C560" s="119">
        <v>41072</v>
      </c>
      <c r="D560" s="119">
        <v>41117</v>
      </c>
      <c r="E560" s="119">
        <f t="shared" ref="E560:E582" si="10">D560+15</f>
        <v>41132</v>
      </c>
      <c r="F560" s="119" t="s">
        <v>501</v>
      </c>
      <c r="G560" s="120" t="s">
        <v>2466</v>
      </c>
      <c r="H560" s="120" t="s">
        <v>499</v>
      </c>
      <c r="I560" s="120" t="s">
        <v>501</v>
      </c>
      <c r="J560" s="121" t="s">
        <v>4196</v>
      </c>
      <c r="K560" s="121" t="s">
        <v>4393</v>
      </c>
      <c r="L560" s="121" t="s">
        <v>4394</v>
      </c>
      <c r="M560" s="118" t="str">
        <f>VLOOKUP(B560,SAOM!B$2:H1511,7,0)</f>
        <v>SES-NAUE-3729</v>
      </c>
      <c r="N560" s="118">
        <v>4033</v>
      </c>
      <c r="O560" s="119">
        <f>VLOOKUP(B560,SAOM!B$2:I1511,8,0)</f>
        <v>41116</v>
      </c>
      <c r="P560" s="119" t="e">
        <f>VLOOKUP(B560,AG_Lider!A$1:F1870,6,0)</f>
        <v>#N/A</v>
      </c>
      <c r="Q560" s="122" t="str">
        <f>VLOOKUP(B560,SAOM!B$2:J1511,9,0)</f>
        <v>ANA CAROLINA FREITAS</v>
      </c>
      <c r="R560" s="119" t="str">
        <f>VLOOKUP(B560,SAOM!B$2:K1957,10,0)</f>
        <v>RUA DAS HORTÊNCIAS , n406 - Bairro ISADELFIA FERRAZ</v>
      </c>
      <c r="S560" s="122" t="str">
        <f>VLOOKUP(B560,SAOM!B556:M1284,12,0)</f>
        <v>(33) 3621-2187</v>
      </c>
      <c r="T560" s="128">
        <f>VLOOKUP(B560,SAOM!B556:L1284,11,0)</f>
        <v>39860000</v>
      </c>
      <c r="U560" s="123"/>
      <c r="V560" s="118" t="str">
        <f>VLOOKUP(B560,SAOM!B556:N1284,13,0)</f>
        <v>00:20:0e:10:4d:0f</v>
      </c>
      <c r="W560" s="119">
        <v>41116</v>
      </c>
      <c r="X560" s="121" t="s">
        <v>2726</v>
      </c>
      <c r="Y560" s="124"/>
      <c r="Z560" s="98"/>
      <c r="AA560" s="96" t="s">
        <v>6448</v>
      </c>
      <c r="AB560" s="96" t="s">
        <v>4850</v>
      </c>
      <c r="AC560" s="96"/>
      <c r="AD560" s="121"/>
      <c r="AE560" s="125" t="s">
        <v>4850</v>
      </c>
    </row>
    <row r="561" spans="1:31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501</v>
      </c>
      <c r="G561" s="31" t="s">
        <v>682</v>
      </c>
      <c r="H561" s="31" t="s">
        <v>499</v>
      </c>
      <c r="I561" s="31" t="s">
        <v>499</v>
      </c>
      <c r="J561" s="32" t="s">
        <v>4196</v>
      </c>
      <c r="K561" s="32" t="s">
        <v>4393</v>
      </c>
      <c r="L561" s="32" t="s">
        <v>4394</v>
      </c>
      <c r="M561" s="63" t="str">
        <f>VLOOKUP(B561,SAOM!B$2:H1512,7,0)</f>
        <v>-</v>
      </c>
      <c r="N561" s="63">
        <v>4033</v>
      </c>
      <c r="O561" s="34">
        <f>VLOOKUP(B561,SAOM!B$2:I1512,8,0)</f>
        <v>41148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6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4850</v>
      </c>
      <c r="AC561" s="72"/>
      <c r="AD561" s="32"/>
      <c r="AE561" s="37" t="s">
        <v>4850</v>
      </c>
    </row>
    <row r="562" spans="1:31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764</v>
      </c>
      <c r="H562" s="31" t="s">
        <v>499</v>
      </c>
      <c r="I562" s="31" t="s">
        <v>499</v>
      </c>
      <c r="J562" s="32" t="s">
        <v>4196</v>
      </c>
      <c r="K562" s="32" t="s">
        <v>4393</v>
      </c>
      <c r="L562" s="32" t="s">
        <v>4394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6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5560</v>
      </c>
      <c r="AB562" s="72" t="s">
        <v>4850</v>
      </c>
      <c r="AC562" s="72"/>
      <c r="AD562" s="32"/>
      <c r="AE562" s="37" t="s">
        <v>4850</v>
      </c>
    </row>
    <row r="563" spans="1:31" s="112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501</v>
      </c>
      <c r="G563" s="99" t="s">
        <v>517</v>
      </c>
      <c r="H563" s="99" t="s">
        <v>499</v>
      </c>
      <c r="I563" s="99" t="s">
        <v>501</v>
      </c>
      <c r="J563" s="70" t="s">
        <v>175</v>
      </c>
      <c r="K563" s="70" t="s">
        <v>4185</v>
      </c>
      <c r="L563" s="70" t="s">
        <v>4186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0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1717</v>
      </c>
      <c r="Y563" s="110">
        <v>41113</v>
      </c>
      <c r="Z563" s="111"/>
      <c r="AA563" s="95" t="s">
        <v>5837</v>
      </c>
      <c r="AB563" s="95" t="s">
        <v>4850</v>
      </c>
      <c r="AC563" s="95"/>
      <c r="AD563" s="70" t="s">
        <v>5945</v>
      </c>
      <c r="AE563" s="112" t="s">
        <v>4850</v>
      </c>
    </row>
    <row r="564" spans="1:31" s="112" customFormat="1">
      <c r="A564" s="69">
        <v>3673</v>
      </c>
      <c r="B564" s="61">
        <v>3673</v>
      </c>
      <c r="C564" s="49">
        <v>41071</v>
      </c>
      <c r="D564" s="49">
        <v>41116</v>
      </c>
      <c r="E564" s="49">
        <f t="shared" si="10"/>
        <v>41131</v>
      </c>
      <c r="F564" s="49" t="s">
        <v>501</v>
      </c>
      <c r="G564" s="99" t="s">
        <v>517</v>
      </c>
      <c r="H564" s="99" t="s">
        <v>499</v>
      </c>
      <c r="I564" s="99" t="s">
        <v>501</v>
      </c>
      <c r="J564" s="70" t="s">
        <v>175</v>
      </c>
      <c r="K564" s="70" t="s">
        <v>4185</v>
      </c>
      <c r="L564" s="70" t="s">
        <v>4186</v>
      </c>
      <c r="M564" s="61" t="str">
        <f>VLOOKUP(B564,SAOM!B$2:H1516,7,0)</f>
        <v>SES-TENI-3673</v>
      </c>
      <c r="N564" s="61">
        <v>4033</v>
      </c>
      <c r="O564" s="49">
        <f>VLOOKUP(B564,SAOM!B$2:I1516,8,0)</f>
        <v>41108</v>
      </c>
      <c r="P564" s="49" t="e">
        <f>VLOOKUP(B564,AG_Lider!A$1:F1875,6,0)</f>
        <v>#N/A</v>
      </c>
      <c r="Q564" s="108" t="str">
        <f>VLOOKUP(B564,SAOM!B$2:J1516,9,0)</f>
        <v>Pablo Cordeiro da Silva</v>
      </c>
      <c r="R564" s="49" t="str">
        <f>VLOOKUP(B564,SAOM!B$2:K1962,10,0)</f>
        <v>Rua Conselheiro Mayrink , n115 - Bairro  Altino Barbosa</v>
      </c>
      <c r="S564" s="108" t="str">
        <f>VLOOKUP(B564,SAOM!B560:M1288,12,0)</f>
        <v>(33) 3529-2338</v>
      </c>
      <c r="T564" s="130">
        <f>VLOOKUP(B564,SAOM!B560:L1288,11,0)</f>
        <v>39800000</v>
      </c>
      <c r="U564" s="109"/>
      <c r="V564" s="61" t="str">
        <f>VLOOKUP(B564,SAOM!B560:N1288,13,0)</f>
        <v>00:20:0e:10:48:db</v>
      </c>
      <c r="W564" s="49">
        <v>41108</v>
      </c>
      <c r="X564" s="70" t="s">
        <v>1717</v>
      </c>
      <c r="Y564" s="110">
        <v>41115</v>
      </c>
      <c r="Z564" s="111"/>
      <c r="AA564" s="95" t="s">
        <v>5951</v>
      </c>
      <c r="AB564" s="95" t="s">
        <v>4850</v>
      </c>
      <c r="AC564" s="95"/>
      <c r="AD564" s="70" t="s">
        <v>5994</v>
      </c>
      <c r="AE564" s="112" t="s">
        <v>4850</v>
      </c>
    </row>
    <row r="565" spans="1:31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501</v>
      </c>
      <c r="G565" s="31" t="s">
        <v>752</v>
      </c>
      <c r="H565" s="31" t="s">
        <v>499</v>
      </c>
      <c r="I565" s="31" t="s">
        <v>499</v>
      </c>
      <c r="J565" s="32" t="s">
        <v>4197</v>
      </c>
      <c r="K565" s="32" t="s">
        <v>4395</v>
      </c>
      <c r="L565" s="32" t="s">
        <v>4396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6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4850</v>
      </c>
      <c r="AC565" s="72"/>
      <c r="AD565" s="32"/>
      <c r="AE565" s="37" t="s">
        <v>4850</v>
      </c>
    </row>
    <row r="566" spans="1:31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501</v>
      </c>
      <c r="G566" s="31" t="s">
        <v>752</v>
      </c>
      <c r="H566" s="31" t="s">
        <v>499</v>
      </c>
      <c r="I566" s="31" t="s">
        <v>499</v>
      </c>
      <c r="J566" s="32" t="s">
        <v>2121</v>
      </c>
      <c r="K566" s="32" t="s">
        <v>4397</v>
      </c>
      <c r="L566" s="32" t="s">
        <v>4398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6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4850</v>
      </c>
      <c r="AC566" s="72"/>
      <c r="AD566" s="32"/>
      <c r="AE566" s="37" t="s">
        <v>4850</v>
      </c>
    </row>
    <row r="567" spans="1:31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752</v>
      </c>
      <c r="H567" s="31" t="s">
        <v>499</v>
      </c>
      <c r="I567" s="31" t="s">
        <v>506</v>
      </c>
      <c r="J567" s="32" t="s">
        <v>175</v>
      </c>
      <c r="K567" s="32" t="s">
        <v>4185</v>
      </c>
      <c r="L567" s="32" t="s">
        <v>4186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6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4978</v>
      </c>
      <c r="AB567" s="72" t="s">
        <v>4850</v>
      </c>
      <c r="AC567" s="72"/>
      <c r="AD567" s="32"/>
      <c r="AE567" s="37" t="s">
        <v>4850</v>
      </c>
    </row>
    <row r="568" spans="1:31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764</v>
      </c>
      <c r="H568" s="31" t="s">
        <v>499</v>
      </c>
      <c r="I568" s="31" t="s">
        <v>506</v>
      </c>
      <c r="J568" s="32" t="s">
        <v>175</v>
      </c>
      <c r="K568" s="32" t="s">
        <v>4185</v>
      </c>
      <c r="L568" s="32" t="s">
        <v>4186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6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4844</v>
      </c>
      <c r="AB568" s="72" t="s">
        <v>4850</v>
      </c>
      <c r="AC568" s="72"/>
      <c r="AD568" s="32"/>
      <c r="AE568" s="37" t="s">
        <v>4850</v>
      </c>
    </row>
    <row r="569" spans="1:31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501</v>
      </c>
      <c r="G569" s="31" t="s">
        <v>682</v>
      </c>
      <c r="H569" s="31" t="s">
        <v>499</v>
      </c>
      <c r="I569" s="31" t="s">
        <v>499</v>
      </c>
      <c r="J569" s="32" t="s">
        <v>4118</v>
      </c>
      <c r="K569" s="32" t="s">
        <v>4399</v>
      </c>
      <c r="L569" s="32" t="s">
        <v>4400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41122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6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4850</v>
      </c>
      <c r="AC569" s="72"/>
      <c r="AD569" s="32"/>
      <c r="AE569" s="37" t="s">
        <v>4850</v>
      </c>
    </row>
    <row r="570" spans="1:31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764</v>
      </c>
      <c r="H570" s="31" t="s">
        <v>499</v>
      </c>
      <c r="I570" s="31" t="s">
        <v>506</v>
      </c>
      <c r="J570" s="32" t="s">
        <v>175</v>
      </c>
      <c r="K570" s="32" t="s">
        <v>4185</v>
      </c>
      <c r="L570" s="32" t="s">
        <v>4186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6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4845</v>
      </c>
      <c r="AB570" s="72" t="s">
        <v>4850</v>
      </c>
      <c r="AC570" s="72"/>
      <c r="AD570" s="32"/>
      <c r="AE570" s="37" t="s">
        <v>4850</v>
      </c>
    </row>
    <row r="571" spans="1:31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501</v>
      </c>
      <c r="G571" s="31" t="s">
        <v>752</v>
      </c>
      <c r="H571" s="31" t="s">
        <v>499</v>
      </c>
      <c r="I571" s="31" t="s">
        <v>499</v>
      </c>
      <c r="J571" s="32" t="s">
        <v>175</v>
      </c>
      <c r="K571" s="32" t="s">
        <v>4185</v>
      </c>
      <c r="L571" s="32" t="s">
        <v>4186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6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4850</v>
      </c>
      <c r="AC571" s="72"/>
      <c r="AD571" s="32"/>
      <c r="AE571" s="37" t="s">
        <v>4850</v>
      </c>
    </row>
    <row r="572" spans="1:31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501</v>
      </c>
      <c r="G572" s="31" t="s">
        <v>752</v>
      </c>
      <c r="H572" s="31" t="s">
        <v>499</v>
      </c>
      <c r="I572" s="31" t="s">
        <v>499</v>
      </c>
      <c r="J572" s="32" t="s">
        <v>175</v>
      </c>
      <c r="K572" s="32" t="s">
        <v>4185</v>
      </c>
      <c r="L572" s="32" t="s">
        <v>4186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6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4850</v>
      </c>
      <c r="AC572" s="72"/>
      <c r="AD572" s="32"/>
      <c r="AE572" s="37" t="s">
        <v>4850</v>
      </c>
    </row>
    <row r="573" spans="1:31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501</v>
      </c>
      <c r="G573" s="31" t="s">
        <v>752</v>
      </c>
      <c r="H573" s="31" t="s">
        <v>499</v>
      </c>
      <c r="I573" s="31" t="s">
        <v>499</v>
      </c>
      <c r="J573" s="32" t="s">
        <v>175</v>
      </c>
      <c r="K573" s="32" t="s">
        <v>4185</v>
      </c>
      <c r="L573" s="32" t="s">
        <v>4186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6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4850</v>
      </c>
      <c r="AC573" s="72"/>
      <c r="AD573" s="32"/>
      <c r="AE573" s="37" t="s">
        <v>4850</v>
      </c>
    </row>
    <row r="574" spans="1:31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764</v>
      </c>
      <c r="H574" s="31" t="s">
        <v>499</v>
      </c>
      <c r="I574" s="31" t="s">
        <v>506</v>
      </c>
      <c r="J574" s="32" t="s">
        <v>175</v>
      </c>
      <c r="K574" s="32" t="s">
        <v>4185</v>
      </c>
      <c r="L574" s="32" t="s">
        <v>4186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6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4846</v>
      </c>
      <c r="AB574" s="72" t="s">
        <v>4850</v>
      </c>
      <c r="AC574" s="72"/>
      <c r="AD574" s="32"/>
      <c r="AE574" s="37" t="s">
        <v>4850</v>
      </c>
    </row>
    <row r="575" spans="1:31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764</v>
      </c>
      <c r="H575" s="31" t="s">
        <v>499</v>
      </c>
      <c r="I575" s="31" t="s">
        <v>506</v>
      </c>
      <c r="J575" s="32" t="s">
        <v>4095</v>
      </c>
      <c r="K575" s="32" t="s">
        <v>4179</v>
      </c>
      <c r="L575" s="32" t="s">
        <v>4180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6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4847</v>
      </c>
      <c r="AB575" s="72" t="s">
        <v>4850</v>
      </c>
      <c r="AC575" s="72"/>
      <c r="AD575" s="32"/>
      <c r="AE575" s="37" t="s">
        <v>4850</v>
      </c>
    </row>
    <row r="576" spans="1:31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764</v>
      </c>
      <c r="H576" s="31" t="s">
        <v>499</v>
      </c>
      <c r="I576" s="31" t="s">
        <v>506</v>
      </c>
      <c r="J576" s="32" t="s">
        <v>4095</v>
      </c>
      <c r="K576" s="32" t="s">
        <v>4179</v>
      </c>
      <c r="L576" s="32" t="s">
        <v>4180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6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4848</v>
      </c>
      <c r="AB576" s="72" t="s">
        <v>4850</v>
      </c>
      <c r="AC576" s="72"/>
      <c r="AD576" s="32"/>
      <c r="AE576" s="37" t="s">
        <v>4850</v>
      </c>
    </row>
    <row r="577" spans="1:31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764</v>
      </c>
      <c r="H577" s="31" t="s">
        <v>499</v>
      </c>
      <c r="I577" s="31" t="s">
        <v>506</v>
      </c>
      <c r="J577" s="32" t="s">
        <v>4095</v>
      </c>
      <c r="K577" s="32" t="s">
        <v>4179</v>
      </c>
      <c r="L577" s="32" t="s">
        <v>4180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6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4849</v>
      </c>
      <c r="AB577" s="72" t="s">
        <v>4850</v>
      </c>
      <c r="AC577" s="72"/>
      <c r="AD577" s="32"/>
      <c r="AE577" s="37" t="s">
        <v>4850</v>
      </c>
    </row>
    <row r="578" spans="1:31" s="125" customFormat="1">
      <c r="A578" s="117">
        <v>3749</v>
      </c>
      <c r="B578" s="118">
        <v>3749</v>
      </c>
      <c r="C578" s="119">
        <v>41073</v>
      </c>
      <c r="D578" s="119">
        <v>41118</v>
      </c>
      <c r="E578" s="119">
        <f t="shared" si="10"/>
        <v>41133</v>
      </c>
      <c r="F578" s="119" t="s">
        <v>501</v>
      </c>
      <c r="G578" s="120" t="s">
        <v>2466</v>
      </c>
      <c r="H578" s="120" t="s">
        <v>499</v>
      </c>
      <c r="I578" s="120" t="s">
        <v>501</v>
      </c>
      <c r="J578" s="121" t="s">
        <v>4198</v>
      </c>
      <c r="K578" s="121" t="s">
        <v>4401</v>
      </c>
      <c r="L578" s="121" t="s">
        <v>4402</v>
      </c>
      <c r="M578" s="118" t="str">
        <f>VLOOKUP(B578,SAOM!B$2:H1530,7,0)</f>
        <v>SES-DOES-3749</v>
      </c>
      <c r="N578" s="118">
        <v>4033</v>
      </c>
      <c r="O578" s="119">
        <f>VLOOKUP(B578,SAOM!B$2:I1530,8,0)</f>
        <v>41117</v>
      </c>
      <c r="P578" s="119" t="e">
        <f>VLOOKUP(B578,AG_Lider!A$1:F1889,6,0)</f>
        <v>#N/A</v>
      </c>
      <c r="Q578" s="122" t="str">
        <f>VLOOKUP(B578,SAOM!B$2:J1530,9,0)</f>
        <v>Janete Amora</v>
      </c>
      <c r="R578" s="119" t="str">
        <f>VLOOKUP(B578,SAOM!B$2:K1976,10,0)</f>
        <v>RUA DO ROSÁRIO , n315 - Centro</v>
      </c>
      <c r="S578" s="122" t="str">
        <f>VLOOKUP(B578,SAOM!B574:M1302,12,0)</f>
        <v>(33) 3426-1379</v>
      </c>
      <c r="T578" s="128">
        <f>VLOOKUP(B578,SAOM!B574:L1302,11,0)</f>
        <v>35894000</v>
      </c>
      <c r="U578" s="123"/>
      <c r="V578" s="118" t="str">
        <f>VLOOKUP(B578,SAOM!B574:N1302,13,0)</f>
        <v>00:20:0e:10:4a:75</v>
      </c>
      <c r="W578" s="119">
        <v>41117</v>
      </c>
      <c r="X578" s="121" t="s">
        <v>6182</v>
      </c>
      <c r="Y578" s="124"/>
      <c r="Z578" s="98"/>
      <c r="AA578" s="96" t="s">
        <v>6271</v>
      </c>
      <c r="AB578" s="96" t="s">
        <v>4850</v>
      </c>
      <c r="AC578" s="96"/>
      <c r="AD578" s="121"/>
      <c r="AE578" s="125" t="s">
        <v>4850</v>
      </c>
    </row>
    <row r="579" spans="1:31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501</v>
      </c>
      <c r="G579" s="31" t="s">
        <v>517</v>
      </c>
      <c r="H579" s="31" t="s">
        <v>499</v>
      </c>
      <c r="I579" s="31" t="s">
        <v>501</v>
      </c>
      <c r="J579" s="32" t="s">
        <v>2443</v>
      </c>
      <c r="K579" s="32" t="s">
        <v>2414</v>
      </c>
      <c r="L579" s="32" t="s">
        <v>2415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6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6179</v>
      </c>
      <c r="Y579" s="36">
        <v>41103</v>
      </c>
      <c r="Z579" s="53"/>
      <c r="AA579" s="72"/>
      <c r="AB579" s="72" t="s">
        <v>4850</v>
      </c>
      <c r="AC579" s="72"/>
      <c r="AD579" s="127" t="s">
        <v>5774</v>
      </c>
      <c r="AE579" s="37" t="s">
        <v>4850</v>
      </c>
    </row>
    <row r="580" spans="1:31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752</v>
      </c>
      <c r="H580" s="31" t="s">
        <v>499</v>
      </c>
      <c r="I580" s="31" t="s">
        <v>506</v>
      </c>
      <c r="J580" s="32" t="s">
        <v>2443</v>
      </c>
      <c r="K580" s="32" t="s">
        <v>2414</v>
      </c>
      <c r="L580" s="32" t="s">
        <v>2415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6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6114</v>
      </c>
      <c r="AB580" s="72" t="s">
        <v>4850</v>
      </c>
      <c r="AC580" s="72"/>
      <c r="AD580" s="37" t="s">
        <v>5774</v>
      </c>
      <c r="AE580" s="37" t="s">
        <v>4850</v>
      </c>
    </row>
    <row r="581" spans="1:31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764</v>
      </c>
      <c r="H581" s="31" t="s">
        <v>499</v>
      </c>
      <c r="I581" s="31" t="s">
        <v>506</v>
      </c>
      <c r="J581" s="32" t="s">
        <v>4196</v>
      </c>
      <c r="K581" s="32" t="s">
        <v>4393</v>
      </c>
      <c r="L581" s="32" t="s">
        <v>4394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6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4836</v>
      </c>
      <c r="AB581" s="72" t="s">
        <v>4850</v>
      </c>
      <c r="AC581" s="72"/>
      <c r="AD581" s="32"/>
      <c r="AE581" s="37" t="s">
        <v>4850</v>
      </c>
    </row>
    <row r="582" spans="1:31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501</v>
      </c>
      <c r="G582" s="31" t="s">
        <v>752</v>
      </c>
      <c r="H582" s="31" t="s">
        <v>499</v>
      </c>
      <c r="I582" s="31" t="s">
        <v>499</v>
      </c>
      <c r="J582" s="32" t="s">
        <v>4199</v>
      </c>
      <c r="K582" s="32" t="s">
        <v>4403</v>
      </c>
      <c r="L582" s="32" t="s">
        <v>4404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6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4850</v>
      </c>
      <c r="AC582" s="72"/>
      <c r="AD582" s="32"/>
      <c r="AE582" s="37" t="s">
        <v>4850</v>
      </c>
    </row>
    <row r="583" spans="1:31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764</v>
      </c>
      <c r="H583" s="31" t="s">
        <v>499</v>
      </c>
      <c r="I583" s="31" t="s">
        <v>506</v>
      </c>
      <c r="J583" s="32" t="s">
        <v>181</v>
      </c>
      <c r="K583" s="32" t="s">
        <v>4405</v>
      </c>
      <c r="L583" s="32" t="s">
        <v>4406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6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4837</v>
      </c>
      <c r="AB583" s="72" t="s">
        <v>4850</v>
      </c>
      <c r="AC583" s="72"/>
      <c r="AD583" s="32"/>
      <c r="AE583" s="37" t="s">
        <v>4850</v>
      </c>
    </row>
    <row r="584" spans="1:31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501</v>
      </c>
      <c r="G584" s="31" t="s">
        <v>517</v>
      </c>
      <c r="H584" s="31" t="s">
        <v>499</v>
      </c>
      <c r="I584" s="31" t="s">
        <v>501</v>
      </c>
      <c r="J584" s="32" t="s">
        <v>2443</v>
      </c>
      <c r="K584" s="32" t="s">
        <v>4407</v>
      </c>
      <c r="L584" s="32" t="s">
        <v>4408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6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5824</v>
      </c>
      <c r="Y584" s="36">
        <v>41103</v>
      </c>
      <c r="Z584" s="53"/>
      <c r="AA584" s="72"/>
      <c r="AB584" s="72" t="s">
        <v>4850</v>
      </c>
      <c r="AC584" s="72"/>
      <c r="AD584" s="127" t="s">
        <v>5775</v>
      </c>
      <c r="AE584" s="37" t="s">
        <v>4850</v>
      </c>
    </row>
    <row r="585" spans="1:31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764</v>
      </c>
      <c r="H585" s="31" t="s">
        <v>499</v>
      </c>
      <c r="I585" s="31" t="s">
        <v>506</v>
      </c>
      <c r="J585" s="32" t="s">
        <v>4196</v>
      </c>
      <c r="K585" s="32" t="s">
        <v>4393</v>
      </c>
      <c r="L585" s="32" t="s">
        <v>4394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6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4838</v>
      </c>
      <c r="AB585" s="72" t="s">
        <v>4850</v>
      </c>
      <c r="AC585" s="72"/>
      <c r="AD585" s="107"/>
      <c r="AE585" s="37" t="s">
        <v>4850</v>
      </c>
    </row>
    <row r="586" spans="1:31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764</v>
      </c>
      <c r="H586" s="31" t="s">
        <v>499</v>
      </c>
      <c r="I586" s="31" t="s">
        <v>506</v>
      </c>
      <c r="J586" s="32" t="s">
        <v>2443</v>
      </c>
      <c r="K586" s="32" t="s">
        <v>4407</v>
      </c>
      <c r="L586" s="32" t="s">
        <v>4408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6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4839</v>
      </c>
      <c r="AB586" s="72" t="s">
        <v>4850</v>
      </c>
      <c r="AC586" s="72"/>
      <c r="AD586" s="32"/>
      <c r="AE586" s="37" t="s">
        <v>4850</v>
      </c>
    </row>
    <row r="587" spans="1:31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764</v>
      </c>
      <c r="H587" s="31" t="s">
        <v>499</v>
      </c>
      <c r="I587" s="31" t="s">
        <v>506</v>
      </c>
      <c r="J587" s="32" t="s">
        <v>2443</v>
      </c>
      <c r="K587" s="32" t="s">
        <v>4407</v>
      </c>
      <c r="L587" s="32" t="s">
        <v>4408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6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4840</v>
      </c>
      <c r="AB587" s="72" t="s">
        <v>4850</v>
      </c>
      <c r="AC587" s="72"/>
      <c r="AD587" s="32"/>
      <c r="AE587" s="37" t="s">
        <v>4850</v>
      </c>
    </row>
    <row r="588" spans="1:31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501</v>
      </c>
      <c r="G588" s="31" t="s">
        <v>517</v>
      </c>
      <c r="H588" s="31" t="s">
        <v>499</v>
      </c>
      <c r="I588" s="31" t="s">
        <v>501</v>
      </c>
      <c r="J588" s="32" t="s">
        <v>2443</v>
      </c>
      <c r="K588" s="32" t="s">
        <v>4407</v>
      </c>
      <c r="L588" s="32" t="s">
        <v>4408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6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1562</v>
      </c>
      <c r="Y588" s="36">
        <v>41107</v>
      </c>
      <c r="Z588" s="53"/>
      <c r="AA588" s="72"/>
      <c r="AB588" s="72" t="s">
        <v>4850</v>
      </c>
      <c r="AC588" s="72"/>
      <c r="AD588" s="127" t="s">
        <v>4424</v>
      </c>
      <c r="AE588" s="37" t="s">
        <v>4850</v>
      </c>
    </row>
    <row r="589" spans="1:31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501</v>
      </c>
      <c r="G589" s="31" t="s">
        <v>517</v>
      </c>
      <c r="H589" s="31" t="s">
        <v>499</v>
      </c>
      <c r="I589" s="31" t="s">
        <v>501</v>
      </c>
      <c r="J589" s="32" t="s">
        <v>2443</v>
      </c>
      <c r="K589" s="32" t="s">
        <v>4407</v>
      </c>
      <c r="L589" s="32" t="s">
        <v>4408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6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5824</v>
      </c>
      <c r="Y589" s="36">
        <v>41107</v>
      </c>
      <c r="Z589" s="53"/>
      <c r="AA589" s="72" t="s">
        <v>4852</v>
      </c>
      <c r="AB589" s="72" t="s">
        <v>4850</v>
      </c>
      <c r="AC589" s="72"/>
      <c r="AD589" s="32" t="s">
        <v>4424</v>
      </c>
      <c r="AE589" s="37" t="s">
        <v>4850</v>
      </c>
    </row>
    <row r="590" spans="1:31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764</v>
      </c>
      <c r="H590" s="31" t="s">
        <v>499</v>
      </c>
      <c r="I590" s="31" t="s">
        <v>506</v>
      </c>
      <c r="J590" s="32" t="s">
        <v>2443</v>
      </c>
      <c r="K590" s="32" t="s">
        <v>4407</v>
      </c>
      <c r="L590" s="32" t="s">
        <v>4408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6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4841</v>
      </c>
      <c r="AB590" s="72" t="s">
        <v>4850</v>
      </c>
      <c r="AC590" s="72"/>
      <c r="AD590" s="32"/>
      <c r="AE590" s="37" t="s">
        <v>4850</v>
      </c>
    </row>
    <row r="591" spans="1:31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501</v>
      </c>
      <c r="G591" s="31" t="s">
        <v>517</v>
      </c>
      <c r="H591" s="31" t="s">
        <v>499</v>
      </c>
      <c r="I591" s="31" t="s">
        <v>501</v>
      </c>
      <c r="J591" s="32" t="s">
        <v>2443</v>
      </c>
      <c r="K591" s="32" t="s">
        <v>4407</v>
      </c>
      <c r="L591" s="32" t="s">
        <v>4408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6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5747</v>
      </c>
      <c r="Y591" s="36">
        <v>41107</v>
      </c>
      <c r="Z591" s="53"/>
      <c r="AA591" s="72" t="s">
        <v>5950</v>
      </c>
      <c r="AB591" s="72" t="s">
        <v>4850</v>
      </c>
      <c r="AC591" s="72"/>
      <c r="AD591" s="127" t="s">
        <v>5941</v>
      </c>
      <c r="AE591" s="37" t="s">
        <v>4850</v>
      </c>
    </row>
    <row r="592" spans="1:31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764</v>
      </c>
      <c r="H592" s="31" t="s">
        <v>499</v>
      </c>
      <c r="I592" s="31" t="s">
        <v>506</v>
      </c>
      <c r="J592" s="32" t="s">
        <v>4118</v>
      </c>
      <c r="K592" s="32" t="s">
        <v>4399</v>
      </c>
      <c r="L592" s="32" t="s">
        <v>4400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6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4837</v>
      </c>
      <c r="AB592" s="72" t="s">
        <v>4850</v>
      </c>
      <c r="AC592" s="72"/>
      <c r="AD592" s="32"/>
      <c r="AE592" s="37" t="s">
        <v>4850</v>
      </c>
    </row>
    <row r="593" spans="1:31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501</v>
      </c>
      <c r="G593" s="31" t="s">
        <v>517</v>
      </c>
      <c r="H593" s="31" t="s">
        <v>499</v>
      </c>
      <c r="I593" s="31" t="s">
        <v>501</v>
      </c>
      <c r="J593" s="32" t="s">
        <v>4118</v>
      </c>
      <c r="K593" s="32" t="s">
        <v>4399</v>
      </c>
      <c r="L593" s="32" t="s">
        <v>4400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6">
        <f>VLOOKUP(B593,SAOM!B589:L1317,11,0)</f>
        <v>38770000</v>
      </c>
      <c r="U593" s="35"/>
      <c r="V593" s="63" t="str">
        <f>VLOOKUP(B593,SAOM!B589:N1317,13,0)</f>
        <v>00:20:0e:10:4f:65</v>
      </c>
      <c r="W593" s="34">
        <v>41116</v>
      </c>
      <c r="X593" s="32" t="s">
        <v>5944</v>
      </c>
      <c r="Y593" s="36">
        <v>41120</v>
      </c>
      <c r="Z593" s="53"/>
      <c r="AA593" s="72"/>
      <c r="AB593" s="72" t="s">
        <v>4850</v>
      </c>
      <c r="AC593" s="72"/>
      <c r="AD593" s="32"/>
      <c r="AE593" s="37" t="s">
        <v>4850</v>
      </c>
    </row>
    <row r="594" spans="1:31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501</v>
      </c>
      <c r="G594" s="31" t="s">
        <v>517</v>
      </c>
      <c r="H594" s="31" t="s">
        <v>499</v>
      </c>
      <c r="I594" s="31" t="s">
        <v>501</v>
      </c>
      <c r="J594" s="32" t="s">
        <v>2764</v>
      </c>
      <c r="K594" s="32" t="s">
        <v>2794</v>
      </c>
      <c r="L594" s="32" t="s">
        <v>2795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6">
        <f>VLOOKUP(B594,SAOM!B590:L1318,11,0)</f>
        <v>38570000</v>
      </c>
      <c r="U594" s="35"/>
      <c r="V594" s="63" t="str">
        <f>VLOOKUP(B594,SAOM!B590:N1318,13,0)</f>
        <v>00:20:0e:10:4c:8c</v>
      </c>
      <c r="W594" s="34">
        <v>41116</v>
      </c>
      <c r="X594" s="32" t="s">
        <v>2747</v>
      </c>
      <c r="Y594" s="36">
        <v>41120</v>
      </c>
      <c r="Z594" s="53"/>
      <c r="AA594" s="72"/>
      <c r="AB594" s="72" t="s">
        <v>4850</v>
      </c>
      <c r="AC594" s="72"/>
      <c r="AD594" s="32"/>
      <c r="AE594" s="37" t="s">
        <v>4850</v>
      </c>
    </row>
    <row r="595" spans="1:31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501</v>
      </c>
      <c r="G595" s="31" t="s">
        <v>752</v>
      </c>
      <c r="H595" s="31" t="s">
        <v>499</v>
      </c>
      <c r="I595" s="31" t="s">
        <v>499</v>
      </c>
      <c r="J595" s="32" t="s">
        <v>2871</v>
      </c>
      <c r="K595" s="32" t="s">
        <v>4409</v>
      </c>
      <c r="L595" s="32" t="s">
        <v>4410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6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4850</v>
      </c>
      <c r="AC595" s="72"/>
      <c r="AD595" s="32"/>
      <c r="AE595" s="37" t="s">
        <v>4850</v>
      </c>
    </row>
    <row r="596" spans="1:31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501</v>
      </c>
      <c r="G596" s="31" t="s">
        <v>752</v>
      </c>
      <c r="H596" s="31" t="s">
        <v>499</v>
      </c>
      <c r="I596" s="31" t="s">
        <v>499</v>
      </c>
      <c r="J596" s="32" t="s">
        <v>2871</v>
      </c>
      <c r="K596" s="32" t="s">
        <v>4409</v>
      </c>
      <c r="L596" s="32" t="s">
        <v>4410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6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4850</v>
      </c>
      <c r="AC596" s="72"/>
      <c r="AD596" s="32"/>
      <c r="AE596" s="37" t="s">
        <v>4850</v>
      </c>
    </row>
    <row r="597" spans="1:31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501</v>
      </c>
      <c r="G597" s="31" t="s">
        <v>752</v>
      </c>
      <c r="H597" s="31" t="s">
        <v>499</v>
      </c>
      <c r="I597" s="31" t="s">
        <v>499</v>
      </c>
      <c r="J597" s="32" t="s">
        <v>2871</v>
      </c>
      <c r="K597" s="32" t="s">
        <v>4409</v>
      </c>
      <c r="L597" s="32" t="s">
        <v>4410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6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4850</v>
      </c>
      <c r="AC597" s="72"/>
      <c r="AD597" s="32"/>
      <c r="AE597" s="37" t="s">
        <v>4850</v>
      </c>
    </row>
    <row r="598" spans="1:31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764</v>
      </c>
      <c r="H598" s="31" t="s">
        <v>499</v>
      </c>
      <c r="I598" s="31" t="s">
        <v>506</v>
      </c>
      <c r="J598" s="32" t="s">
        <v>2764</v>
      </c>
      <c r="K598" s="32" t="s">
        <v>2794</v>
      </c>
      <c r="L598" s="32" t="s">
        <v>2795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6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4837</v>
      </c>
      <c r="AB598" s="72" t="s">
        <v>4850</v>
      </c>
      <c r="AC598" s="72"/>
      <c r="AD598" s="32"/>
      <c r="AE598" s="37" t="s">
        <v>4850</v>
      </c>
    </row>
    <row r="599" spans="1:31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501</v>
      </c>
      <c r="G599" s="31" t="s">
        <v>517</v>
      </c>
      <c r="H599" s="31" t="s">
        <v>499</v>
      </c>
      <c r="I599" s="31" t="s">
        <v>501</v>
      </c>
      <c r="J599" s="32" t="s">
        <v>181</v>
      </c>
      <c r="K599" s="32" t="s">
        <v>4765</v>
      </c>
      <c r="L599" s="32" t="s">
        <v>4766</v>
      </c>
      <c r="M599" s="63" t="str">
        <f>VLOOKUP(B599,SAOM!B$2:H1551,7,0)</f>
        <v>SES-BEAS-3744</v>
      </c>
      <c r="N599" s="63">
        <v>4033</v>
      </c>
      <c r="O599" s="34">
        <f>VLOOKUP(B599,SAOM!B$2:I1551,8,0)</f>
        <v>41116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6" t="str">
        <f>VLOOKUP(B599,SAOM!B595:L1323,11,0)</f>
        <v>35938-000</v>
      </c>
      <c r="U599" s="35"/>
      <c r="V599" s="63" t="str">
        <f>VLOOKUP(B599,SAOM!B595:N1323,13,0)</f>
        <v>00:20:0E:10:4A:45</v>
      </c>
      <c r="W599" s="34">
        <v>41116</v>
      </c>
      <c r="X599" s="32" t="s">
        <v>4983</v>
      </c>
      <c r="Y599" s="36">
        <v>41117</v>
      </c>
      <c r="Z599" s="53"/>
      <c r="AA599" s="72"/>
      <c r="AB599" s="72" t="s">
        <v>4850</v>
      </c>
      <c r="AC599" s="72"/>
      <c r="AD599" s="32"/>
      <c r="AE599" s="37" t="s">
        <v>4850</v>
      </c>
    </row>
    <row r="600" spans="1:31" s="112" customFormat="1">
      <c r="A600" s="69">
        <v>3741</v>
      </c>
      <c r="B600" s="61">
        <v>3741</v>
      </c>
      <c r="C600" s="49">
        <v>41073</v>
      </c>
      <c r="D600" s="49">
        <f t="shared" ref="D600" si="13">C600+45</f>
        <v>41118</v>
      </c>
      <c r="E600" s="49">
        <f t="shared" si="11"/>
        <v>41133</v>
      </c>
      <c r="F600" s="49" t="s">
        <v>501</v>
      </c>
      <c r="G600" s="99" t="s">
        <v>517</v>
      </c>
      <c r="H600" s="99" t="s">
        <v>499</v>
      </c>
      <c r="I600" s="99" t="s">
        <v>501</v>
      </c>
      <c r="J600" s="70" t="s">
        <v>2443</v>
      </c>
      <c r="K600" s="70" t="s">
        <v>4407</v>
      </c>
      <c r="L600" s="70" t="s">
        <v>4408</v>
      </c>
      <c r="M600" s="61" t="str">
        <f>VLOOKUP(B600,SAOM!B$2:H1552,7,0)</f>
        <v>SES-BAIS-3741</v>
      </c>
      <c r="N600" s="61">
        <v>4033</v>
      </c>
      <c r="O600" s="49">
        <f>VLOOKUP(B600,SAOM!B$2:I1552,8,0)</f>
        <v>41103</v>
      </c>
      <c r="P600" s="49" t="e">
        <f>VLOOKUP(B600,AG_Lider!A$1:F1911,6,0)</f>
        <v>#N/A</v>
      </c>
      <c r="Q600" s="108" t="str">
        <f>VLOOKUP(B600,SAOM!B$2:J1552,9,0)</f>
        <v>Renata Ferreira Azevedo</v>
      </c>
      <c r="R600" s="49" t="str">
        <f>VLOOKUP(B600,SAOM!B$2:K1998,10,0)</f>
        <v>RUA LUIZ AUGUSTO DIAS, n780 - Bairro Cocais</v>
      </c>
      <c r="S600" s="108" t="str">
        <f>VLOOKUP(B600,SAOM!B596:M1324,12,0)</f>
        <v>(31) 3837-9347</v>
      </c>
      <c r="T600" s="130">
        <f>VLOOKUP(B600,SAOM!B596:L1324,11,0)</f>
        <v>35970000</v>
      </c>
      <c r="U600" s="109"/>
      <c r="V600" s="61" t="str">
        <f>VLOOKUP(B600,SAOM!B596:N1324,13,0)</f>
        <v>00:20:0E:10:52:D2</v>
      </c>
      <c r="W600" s="49">
        <v>41103</v>
      </c>
      <c r="X600" s="32" t="s">
        <v>1562</v>
      </c>
      <c r="Y600" s="110">
        <v>41115</v>
      </c>
      <c r="Z600" s="111"/>
      <c r="AA600" s="95" t="s">
        <v>5779</v>
      </c>
      <c r="AB600" s="95" t="s">
        <v>4850</v>
      </c>
      <c r="AC600" s="95"/>
      <c r="AD600" s="70" t="s">
        <v>4957</v>
      </c>
      <c r="AE600" s="112" t="s">
        <v>4850</v>
      </c>
    </row>
    <row r="601" spans="1:31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764</v>
      </c>
      <c r="H601" s="31" t="s">
        <v>499</v>
      </c>
      <c r="I601" s="31" t="s">
        <v>506</v>
      </c>
      <c r="J601" s="32" t="s">
        <v>4197</v>
      </c>
      <c r="K601" s="32" t="s">
        <v>4395</v>
      </c>
      <c r="L601" s="32" t="s">
        <v>4396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6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5763</v>
      </c>
      <c r="AB601" s="72" t="s">
        <v>4850</v>
      </c>
      <c r="AC601" s="72"/>
      <c r="AD601" s="32"/>
      <c r="AE601" s="37" t="s">
        <v>4850</v>
      </c>
    </row>
    <row r="602" spans="1:31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501</v>
      </c>
      <c r="G602" s="31" t="s">
        <v>752</v>
      </c>
      <c r="H602" s="31" t="s">
        <v>499</v>
      </c>
      <c r="I602" s="31" t="s">
        <v>499</v>
      </c>
      <c r="J602" s="32" t="s">
        <v>175</v>
      </c>
      <c r="K602" s="32" t="s">
        <v>4767</v>
      </c>
      <c r="L602" s="32" t="s">
        <v>4768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6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4850</v>
      </c>
      <c r="AC602" s="72"/>
      <c r="AD602" s="32"/>
      <c r="AE602" s="37" t="s">
        <v>4850</v>
      </c>
    </row>
    <row r="603" spans="1:31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501</v>
      </c>
      <c r="G603" s="31" t="s">
        <v>517</v>
      </c>
      <c r="H603" s="31" t="s">
        <v>499</v>
      </c>
      <c r="I603" s="31" t="s">
        <v>501</v>
      </c>
      <c r="J603" s="32" t="s">
        <v>4467</v>
      </c>
      <c r="K603" s="32" t="s">
        <v>4769</v>
      </c>
      <c r="L603" s="32" t="s">
        <v>4770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6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70" t="s">
        <v>2726</v>
      </c>
      <c r="Y603" s="36">
        <v>41106</v>
      </c>
      <c r="Z603" s="53"/>
      <c r="AA603" s="72"/>
      <c r="AB603" s="72" t="s">
        <v>4850</v>
      </c>
      <c r="AC603" s="72"/>
      <c r="AD603" s="32"/>
      <c r="AE603" s="37" t="s">
        <v>4850</v>
      </c>
    </row>
    <row r="604" spans="1:31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764</v>
      </c>
      <c r="H604" s="31" t="s">
        <v>499</v>
      </c>
      <c r="I604" s="31" t="s">
        <v>506</v>
      </c>
      <c r="J604" s="32" t="s">
        <v>4467</v>
      </c>
      <c r="K604" s="32" t="s">
        <v>4769</v>
      </c>
      <c r="L604" s="32" t="s">
        <v>4770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6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5764</v>
      </c>
      <c r="AB604" s="72" t="s">
        <v>4850</v>
      </c>
      <c r="AC604" s="72"/>
      <c r="AD604" s="32"/>
      <c r="AE604" s="37" t="s">
        <v>4850</v>
      </c>
    </row>
    <row r="605" spans="1:31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501</v>
      </c>
      <c r="G605" s="31" t="s">
        <v>682</v>
      </c>
      <c r="H605" s="31" t="s">
        <v>499</v>
      </c>
      <c r="I605" s="31" t="s">
        <v>499</v>
      </c>
      <c r="J605" s="32" t="s">
        <v>4467</v>
      </c>
      <c r="K605" s="32" t="s">
        <v>4769</v>
      </c>
      <c r="L605" s="32" t="s">
        <v>4770</v>
      </c>
      <c r="M605" s="63" t="str">
        <f>VLOOKUP(B605,SAOM!B$2:H1557,7,0)</f>
        <v>SES-MODA-3784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6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4850</v>
      </c>
      <c r="AC605" s="72"/>
      <c r="AD605" s="32"/>
      <c r="AE605" s="37" t="s">
        <v>4850</v>
      </c>
    </row>
    <row r="606" spans="1:31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501</v>
      </c>
      <c r="G606" s="31" t="s">
        <v>517</v>
      </c>
      <c r="H606" s="31" t="s">
        <v>499</v>
      </c>
      <c r="I606" s="31" t="s">
        <v>501</v>
      </c>
      <c r="J606" s="32" t="s">
        <v>4667</v>
      </c>
      <c r="K606" s="32" t="s">
        <v>4771</v>
      </c>
      <c r="L606" s="32" t="s">
        <v>4772</v>
      </c>
      <c r="M606" s="63" t="str">
        <f>VLOOKUP(B606,SAOM!B$2:H1558,7,0)</f>
        <v>SES-CAIA-3745</v>
      </c>
      <c r="N606" s="63">
        <v>4033</v>
      </c>
      <c r="O606" s="34">
        <f>VLOOKUP(B606,SAOM!B$2:I1558,8,0)</f>
        <v>41117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6">
        <f>VLOOKUP(B606,SAOM!B602:L1330,11,0)</f>
        <v>35878000</v>
      </c>
      <c r="U606" s="35"/>
      <c r="V606" s="63" t="str">
        <f>VLOOKUP(B606,SAOM!B602:N1330,13,0)</f>
        <v>00:20:0E:10:4A:AE</v>
      </c>
      <c r="W606" s="34">
        <v>41116</v>
      </c>
      <c r="X606" s="32" t="s">
        <v>6211</v>
      </c>
      <c r="Y606" s="36">
        <v>41116</v>
      </c>
      <c r="Z606" s="53"/>
      <c r="AA606" s="72"/>
      <c r="AB606" s="72" t="s">
        <v>4850</v>
      </c>
      <c r="AC606" s="72"/>
      <c r="AD606" s="32"/>
      <c r="AE606" s="37" t="s">
        <v>4850</v>
      </c>
    </row>
    <row r="607" spans="1:31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752</v>
      </c>
      <c r="H607" s="31" t="s">
        <v>499</v>
      </c>
      <c r="I607" s="31" t="s">
        <v>506</v>
      </c>
      <c r="J607" s="32" t="s">
        <v>4672</v>
      </c>
      <c r="K607" s="32" t="s">
        <v>4773</v>
      </c>
      <c r="L607" s="32" t="s">
        <v>4774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6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6446</v>
      </c>
      <c r="AB607" s="72" t="s">
        <v>4850</v>
      </c>
      <c r="AC607" s="72"/>
      <c r="AD607" s="32"/>
      <c r="AE607" s="37" t="s">
        <v>4850</v>
      </c>
    </row>
    <row r="608" spans="1:31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501</v>
      </c>
      <c r="G608" s="31" t="s">
        <v>682</v>
      </c>
      <c r="H608" s="31" t="s">
        <v>684</v>
      </c>
      <c r="I608" s="31" t="s">
        <v>684</v>
      </c>
      <c r="J608" s="32" t="s">
        <v>4676</v>
      </c>
      <c r="K608" s="32" t="s">
        <v>4775</v>
      </c>
      <c r="L608" s="32" t="s">
        <v>4776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6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4420</v>
      </c>
      <c r="Y608" s="36"/>
      <c r="Z608" s="53"/>
      <c r="AA608" s="72"/>
      <c r="AB608" s="72" t="s">
        <v>4850</v>
      </c>
      <c r="AC608" s="72"/>
      <c r="AD608" s="32"/>
      <c r="AE608" s="37" t="s">
        <v>4850</v>
      </c>
    </row>
    <row r="609" spans="1:31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501</v>
      </c>
      <c r="G609" s="31" t="s">
        <v>682</v>
      </c>
      <c r="H609" s="31" t="s">
        <v>684</v>
      </c>
      <c r="I609" s="31" t="s">
        <v>684</v>
      </c>
      <c r="J609" s="32" t="s">
        <v>4676</v>
      </c>
      <c r="K609" s="32" t="s">
        <v>4775</v>
      </c>
      <c r="L609" s="32" t="s">
        <v>4776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6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4420</v>
      </c>
      <c r="Y609" s="36"/>
      <c r="Z609" s="53"/>
      <c r="AA609" s="72"/>
      <c r="AB609" s="72" t="s">
        <v>4850</v>
      </c>
      <c r="AC609" s="72"/>
      <c r="AD609" s="32"/>
      <c r="AE609" s="37" t="s">
        <v>4850</v>
      </c>
    </row>
    <row r="610" spans="1:31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501</v>
      </c>
      <c r="G610" s="31" t="s">
        <v>517</v>
      </c>
      <c r="H610" s="31" t="s">
        <v>684</v>
      </c>
      <c r="I610" s="31" t="s">
        <v>501</v>
      </c>
      <c r="J610" s="32" t="s">
        <v>4676</v>
      </c>
      <c r="K610" s="32" t="s">
        <v>4775</v>
      </c>
      <c r="L610" s="32" t="s">
        <v>4776</v>
      </c>
      <c r="M610" s="63" t="str">
        <f>VLOOKUP(B610,SAOM!B$2:H1562,7,0)</f>
        <v>SES-BEIM-3795</v>
      </c>
      <c r="N610" s="63">
        <v>4033</v>
      </c>
      <c r="O610" s="34">
        <f>VLOOKUP(B610,SAOM!B$2:I1562,8,0)</f>
        <v>41121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6" t="str">
        <f>VLOOKUP(B610,SAOM!B606:L1334,11,0)</f>
        <v>32678-325</v>
      </c>
      <c r="U610" s="35"/>
      <c r="V610" s="63" t="str">
        <f>VLOOKUP(B610,SAOM!B606:N1334,13,0)</f>
        <v>00:20:0e:10:4c:2f</v>
      </c>
      <c r="W610" s="34">
        <v>41121</v>
      </c>
      <c r="X610" s="32" t="s">
        <v>4420</v>
      </c>
      <c r="Y610" s="36">
        <v>41121</v>
      </c>
      <c r="Z610" s="53"/>
      <c r="AA610" s="72"/>
      <c r="AB610" s="72" t="s">
        <v>4850</v>
      </c>
      <c r="AC610" s="72"/>
      <c r="AD610" s="32"/>
      <c r="AE610" s="37" t="s">
        <v>4850</v>
      </c>
    </row>
    <row r="611" spans="1:31" s="112" customFormat="1">
      <c r="A611" s="69">
        <v>3793</v>
      </c>
      <c r="B611" s="61">
        <v>3793</v>
      </c>
      <c r="C611" s="49">
        <v>41079</v>
      </c>
      <c r="D611" s="49">
        <f t="shared" si="14"/>
        <v>41124</v>
      </c>
      <c r="E611" s="49">
        <f t="shared" si="11"/>
        <v>41139</v>
      </c>
      <c r="F611" s="49" t="s">
        <v>501</v>
      </c>
      <c r="G611" s="99" t="s">
        <v>517</v>
      </c>
      <c r="H611" s="99" t="s">
        <v>684</v>
      </c>
      <c r="I611" s="99" t="s">
        <v>501</v>
      </c>
      <c r="J611" s="70" t="s">
        <v>4676</v>
      </c>
      <c r="K611" s="70" t="s">
        <v>4775</v>
      </c>
      <c r="L611" s="70" t="s">
        <v>4776</v>
      </c>
      <c r="M611" s="61" t="str">
        <f>VLOOKUP(B611,SAOM!B$2:H1563,7,0)</f>
        <v>SES-BEIM-3793</v>
      </c>
      <c r="N611" s="61">
        <v>4033</v>
      </c>
      <c r="O611" s="49">
        <f>VLOOKUP(B611,SAOM!B$2:I1563,8,0)</f>
        <v>41114</v>
      </c>
      <c r="P611" s="49" t="e">
        <f>VLOOKUP(B611,AG_Lider!A$1:F1922,6,0)</f>
        <v>#N/A</v>
      </c>
      <c r="Q611" s="108" t="str">
        <f>VLOOKUP(B611,SAOM!B$2:J1563,9,0)</f>
        <v>Daniela Gandra de Carvalho</v>
      </c>
      <c r="R611" s="49" t="str">
        <f>VLOOKUP(B611,SAOM!B$2:K2009,10,0)</f>
        <v>Rua Ericeira,890 - Bairro Jardim das Alterosas</v>
      </c>
      <c r="S611" s="108" t="str">
        <f>VLOOKUP(B611,SAOM!B607:M1335,12,0)</f>
        <v>(31) 3594-6432</v>
      </c>
      <c r="T611" s="130" t="str">
        <f>VLOOKUP(B611,SAOM!B607:L1335,11,0)</f>
        <v>32670-704</v>
      </c>
      <c r="U611" s="109"/>
      <c r="V611" s="61" t="str">
        <f>VLOOKUP(B611,SAOM!B607:N1335,13,0)</f>
        <v>00:20:0e:10:4f:7d</v>
      </c>
      <c r="W611" s="49">
        <v>41114</v>
      </c>
      <c r="X611" s="70" t="s">
        <v>5937</v>
      </c>
      <c r="Y611" s="110">
        <v>41114</v>
      </c>
      <c r="Z611" s="111"/>
      <c r="AA611" s="95" t="s">
        <v>6126</v>
      </c>
      <c r="AB611" s="95" t="s">
        <v>4850</v>
      </c>
      <c r="AC611" s="95"/>
      <c r="AD611" s="70"/>
      <c r="AE611" s="112" t="s">
        <v>4850</v>
      </c>
    </row>
    <row r="612" spans="1:31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501</v>
      </c>
      <c r="G612" s="31" t="s">
        <v>517</v>
      </c>
      <c r="H612" s="31" t="s">
        <v>684</v>
      </c>
      <c r="I612" s="31" t="s">
        <v>501</v>
      </c>
      <c r="J612" s="32" t="s">
        <v>4676</v>
      </c>
      <c r="K612" s="32" t="s">
        <v>4775</v>
      </c>
      <c r="L612" s="32" t="s">
        <v>4776</v>
      </c>
      <c r="M612" s="63" t="str">
        <f>VLOOKUP(B612,SAOM!B$2:H1564,7,0)</f>
        <v>SES-BEIM-3791</v>
      </c>
      <c r="N612" s="63">
        <v>4033</v>
      </c>
      <c r="O612" s="34">
        <f>VLOOKUP(B612,SAOM!B$2:I1564,8,0)</f>
        <v>41116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6" t="str">
        <f>VLOOKUP(B612,SAOM!B608:L1336,11,0)</f>
        <v>32670-512</v>
      </c>
      <c r="U612" s="35"/>
      <c r="V612" s="63" t="str">
        <f>VLOOKUP(B612,SAOM!B608:N1336,13,0)</f>
        <v>00:20:0E:10:4A:68</v>
      </c>
      <c r="W612" s="34">
        <v>41116</v>
      </c>
      <c r="X612" s="32" t="s">
        <v>4422</v>
      </c>
      <c r="Y612" s="36">
        <v>41116</v>
      </c>
      <c r="Z612" s="53"/>
      <c r="AA612" s="72"/>
      <c r="AB612" s="72" t="s">
        <v>4850</v>
      </c>
      <c r="AC612" s="72"/>
      <c r="AD612" s="32"/>
      <c r="AE612" s="37" t="s">
        <v>4850</v>
      </c>
    </row>
    <row r="613" spans="1:31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501</v>
      </c>
      <c r="G613" s="31" t="s">
        <v>517</v>
      </c>
      <c r="H613" s="31" t="s">
        <v>684</v>
      </c>
      <c r="I613" s="31" t="s">
        <v>501</v>
      </c>
      <c r="J613" s="32" t="s">
        <v>4676</v>
      </c>
      <c r="K613" s="32" t="s">
        <v>4775</v>
      </c>
      <c r="L613" s="32" t="s">
        <v>4776</v>
      </c>
      <c r="M613" s="63" t="str">
        <f>VLOOKUP(B613,SAOM!B$2:H1565,7,0)</f>
        <v>SES-BEIM-3789</v>
      </c>
      <c r="N613" s="63">
        <v>4033</v>
      </c>
      <c r="O613" s="34">
        <f>VLOOKUP(B613,SAOM!B$2:I1565,8,0)</f>
        <v>41117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6" t="str">
        <f>VLOOKUP(B613,SAOM!B609:L1337,11,0)</f>
        <v>32671-788</v>
      </c>
      <c r="U613" s="35"/>
      <c r="V613" s="63" t="str">
        <f>VLOOKUP(B613,SAOM!B609:N1337,13,0)</f>
        <v>00:20:0E:10:4A:6A</v>
      </c>
      <c r="W613" s="34">
        <v>41117</v>
      </c>
      <c r="X613" s="32" t="s">
        <v>4422</v>
      </c>
      <c r="Y613" s="36">
        <v>41117</v>
      </c>
      <c r="Z613" s="53"/>
      <c r="AA613" s="72"/>
      <c r="AB613" s="72" t="s">
        <v>4850</v>
      </c>
      <c r="AC613" s="72"/>
      <c r="AD613" s="32"/>
      <c r="AE613" s="37" t="s">
        <v>4850</v>
      </c>
    </row>
    <row r="614" spans="1:31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501</v>
      </c>
      <c r="G614" s="31" t="s">
        <v>682</v>
      </c>
      <c r="H614" s="31" t="s">
        <v>684</v>
      </c>
      <c r="I614" s="31" t="s">
        <v>684</v>
      </c>
      <c r="J614" s="32" t="s">
        <v>4676</v>
      </c>
      <c r="K614" s="32" t="s">
        <v>4775</v>
      </c>
      <c r="L614" s="32" t="s">
        <v>4776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6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4422</v>
      </c>
      <c r="Y614" s="36"/>
      <c r="Z614" s="53"/>
      <c r="AA614" s="72"/>
      <c r="AB614" s="72" t="s">
        <v>4850</v>
      </c>
      <c r="AC614" s="72"/>
      <c r="AD614" s="32"/>
      <c r="AE614" s="37" t="s">
        <v>4850</v>
      </c>
    </row>
    <row r="615" spans="1:31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501</v>
      </c>
      <c r="G615" s="31" t="s">
        <v>682</v>
      </c>
      <c r="H615" s="31" t="s">
        <v>684</v>
      </c>
      <c r="I615" s="31" t="s">
        <v>684</v>
      </c>
      <c r="J615" s="32" t="s">
        <v>4676</v>
      </c>
      <c r="K615" s="32" t="s">
        <v>4775</v>
      </c>
      <c r="L615" s="32" t="s">
        <v>4776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6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4422</v>
      </c>
      <c r="Y615" s="36"/>
      <c r="Z615" s="53"/>
      <c r="AA615" s="72"/>
      <c r="AB615" s="72" t="s">
        <v>4850</v>
      </c>
      <c r="AC615" s="72"/>
      <c r="AD615" s="32"/>
      <c r="AE615" s="37" t="s">
        <v>4850</v>
      </c>
    </row>
    <row r="616" spans="1:31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501</v>
      </c>
      <c r="G616" s="31" t="s">
        <v>517</v>
      </c>
      <c r="H616" s="31" t="s">
        <v>684</v>
      </c>
      <c r="I616" s="31" t="s">
        <v>501</v>
      </c>
      <c r="J616" s="32" t="s">
        <v>4676</v>
      </c>
      <c r="K616" s="32" t="s">
        <v>4775</v>
      </c>
      <c r="L616" s="32" t="s">
        <v>4776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6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2" t="s">
        <v>4420</v>
      </c>
      <c r="Y616" s="36">
        <v>41110</v>
      </c>
      <c r="Z616" s="53"/>
      <c r="AA616" s="72"/>
      <c r="AB616" s="72" t="s">
        <v>4850</v>
      </c>
      <c r="AC616" s="72"/>
      <c r="AD616" s="32" t="s">
        <v>6016</v>
      </c>
      <c r="AE616" s="37" t="s">
        <v>4850</v>
      </c>
    </row>
    <row r="617" spans="1:31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501</v>
      </c>
      <c r="G617" s="31" t="s">
        <v>517</v>
      </c>
      <c r="H617" s="31" t="s">
        <v>684</v>
      </c>
      <c r="I617" s="31" t="s">
        <v>501</v>
      </c>
      <c r="J617" s="32" t="s">
        <v>4676</v>
      </c>
      <c r="K617" s="32" t="s">
        <v>4775</v>
      </c>
      <c r="L617" s="32" t="s">
        <v>4776</v>
      </c>
      <c r="M617" s="63" t="str">
        <f>VLOOKUP(B617,SAOM!B$2:H1569,7,0)</f>
        <v>SES-BEIM-3800</v>
      </c>
      <c r="N617" s="63">
        <v>4033</v>
      </c>
      <c r="O617" s="34">
        <f>VLOOKUP(B617,SAOM!B$2:I1569,8,0)</f>
        <v>41116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6" t="str">
        <f>VLOOKUP(B617,SAOM!B613:L1341,11,0)</f>
        <v>32678-028</v>
      </c>
      <c r="U617" s="35"/>
      <c r="V617" s="63" t="str">
        <f>VLOOKUP(B617,SAOM!B613:N1341,13,0)</f>
        <v>00:20:0e:10:4a:82</v>
      </c>
      <c r="W617" s="34">
        <v>41116</v>
      </c>
      <c r="X617" s="32" t="s">
        <v>5937</v>
      </c>
      <c r="Y617" s="36">
        <v>41120</v>
      </c>
      <c r="Z617" s="53"/>
      <c r="AA617" s="72"/>
      <c r="AB617" s="72" t="s">
        <v>4850</v>
      </c>
      <c r="AC617" s="72"/>
      <c r="AD617" s="32"/>
      <c r="AE617" s="37" t="s">
        <v>4850</v>
      </c>
    </row>
    <row r="618" spans="1:31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501</v>
      </c>
      <c r="G618" s="31" t="s">
        <v>517</v>
      </c>
      <c r="H618" s="31" t="s">
        <v>684</v>
      </c>
      <c r="I618" s="31" t="s">
        <v>501</v>
      </c>
      <c r="J618" s="32" t="s">
        <v>4676</v>
      </c>
      <c r="K618" s="32" t="s">
        <v>4775</v>
      </c>
      <c r="L618" s="32" t="s">
        <v>4776</v>
      </c>
      <c r="M618" s="63" t="str">
        <f>VLOOKUP(B618,SAOM!B$2:H1570,7,0)</f>
        <v>SES-BEIM-3798</v>
      </c>
      <c r="N618" s="63">
        <v>4033</v>
      </c>
      <c r="O618" s="34">
        <f>VLOOKUP(B618,SAOM!B$2:I1570,8,0)</f>
        <v>41117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6" t="str">
        <f>VLOOKUP(B618,SAOM!B614:L1342,11,0)</f>
        <v>32650-020</v>
      </c>
      <c r="U618" s="35"/>
      <c r="V618" s="63" t="str">
        <f>VLOOKUP(B618,SAOM!B614:N1342,13,0)</f>
        <v>00:20:0e:10:4a:96</v>
      </c>
      <c r="W618" s="34">
        <v>41117</v>
      </c>
      <c r="X618" s="32" t="s">
        <v>6445</v>
      </c>
      <c r="Y618" s="36">
        <v>41117</v>
      </c>
      <c r="Z618" s="53"/>
      <c r="AA618" s="72"/>
      <c r="AB618" s="72" t="s">
        <v>4850</v>
      </c>
      <c r="AC618" s="72"/>
      <c r="AD618" s="32"/>
      <c r="AE618" s="37" t="s">
        <v>4850</v>
      </c>
    </row>
    <row r="619" spans="1:31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501</v>
      </c>
      <c r="G619" s="31" t="s">
        <v>517</v>
      </c>
      <c r="H619" s="31" t="s">
        <v>684</v>
      </c>
      <c r="I619" s="31" t="s">
        <v>501</v>
      </c>
      <c r="J619" s="32" t="s">
        <v>4676</v>
      </c>
      <c r="K619" s="32" t="s">
        <v>4775</v>
      </c>
      <c r="L619" s="32" t="s">
        <v>4776</v>
      </c>
      <c r="M619" s="63" t="str">
        <f>VLOOKUP(B619,SAOM!B$2:H1571,7,0)</f>
        <v>SES-BEIM-3796</v>
      </c>
      <c r="N619" s="63">
        <v>4033</v>
      </c>
      <c r="O619" s="34">
        <f>VLOOKUP(B619,SAOM!B$2:I1571,8,0)</f>
        <v>41117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6" t="str">
        <f>VLOOKUP(B619,SAOM!B615:L1343,11,0)</f>
        <v>32675-818</v>
      </c>
      <c r="U619" s="35"/>
      <c r="V619" s="63" t="str">
        <f>VLOOKUP(B619,SAOM!B615:N1343,13,0)</f>
        <v>00:20:0e:10:4a:73</v>
      </c>
      <c r="W619" s="34">
        <v>41117</v>
      </c>
      <c r="X619" s="32" t="s">
        <v>5937</v>
      </c>
      <c r="Y619" s="36">
        <v>41117</v>
      </c>
      <c r="Z619" s="53"/>
      <c r="AA619" s="72"/>
      <c r="AB619" s="72" t="s">
        <v>4850</v>
      </c>
      <c r="AC619" s="72"/>
      <c r="AD619" s="32"/>
      <c r="AE619" s="37" t="s">
        <v>4850</v>
      </c>
    </row>
    <row r="620" spans="1:31" s="112" customFormat="1">
      <c r="A620" s="69">
        <v>3794</v>
      </c>
      <c r="B620" s="61">
        <v>3794</v>
      </c>
      <c r="C620" s="49">
        <v>41079</v>
      </c>
      <c r="D620" s="49">
        <f t="shared" si="14"/>
        <v>41124</v>
      </c>
      <c r="E620" s="49">
        <f t="shared" si="11"/>
        <v>41139</v>
      </c>
      <c r="F620" s="49" t="s">
        <v>501</v>
      </c>
      <c r="G620" s="99" t="s">
        <v>517</v>
      </c>
      <c r="H620" s="99" t="s">
        <v>684</v>
      </c>
      <c r="I620" s="99" t="s">
        <v>501</v>
      </c>
      <c r="J620" s="70" t="s">
        <v>4676</v>
      </c>
      <c r="K620" s="70" t="s">
        <v>4775</v>
      </c>
      <c r="L620" s="70" t="s">
        <v>4776</v>
      </c>
      <c r="M620" s="61" t="str">
        <f>VLOOKUP(B620,SAOM!B$2:H1572,7,0)</f>
        <v>SES-BEIM-3794</v>
      </c>
      <c r="N620" s="61">
        <v>4033</v>
      </c>
      <c r="O620" s="49">
        <f>VLOOKUP(B620,SAOM!B$2:I1572,8,0)</f>
        <v>41115</v>
      </c>
      <c r="P620" s="49" t="e">
        <f>VLOOKUP(B620,AG_Lider!A$1:F1931,6,0)</f>
        <v>#N/A</v>
      </c>
      <c r="Q620" s="108" t="str">
        <f>VLOOKUP(B620,SAOM!B$2:J1572,9,0)</f>
        <v>Edilene</v>
      </c>
      <c r="R620" s="49" t="str">
        <f>VLOOKUP(B620,SAOM!B$2:K2018,10,0)</f>
        <v>Rua Rio Verde, 93 - Bairro Nossa Senhora de Fátima</v>
      </c>
      <c r="S620" s="108" t="str">
        <f>VLOOKUP(B620,SAOM!B616:M1344,12,0)</f>
        <v>(31) 3596-6320</v>
      </c>
      <c r="T620" s="130" t="str">
        <f>VLOOKUP(B620,SAOM!B616:L1344,11,0)</f>
        <v>32672-222</v>
      </c>
      <c r="U620" s="109"/>
      <c r="V620" s="61" t="str">
        <f>VLOOKUP(B620,SAOM!B616:N1344,13,0)</f>
        <v>00:20:0e:10:4a:5f</v>
      </c>
      <c r="W620" s="49">
        <v>41115</v>
      </c>
      <c r="X620" s="70" t="s">
        <v>4420</v>
      </c>
      <c r="Y620" s="110">
        <v>41115</v>
      </c>
      <c r="Z620" s="111"/>
      <c r="AA620" s="95"/>
      <c r="AB620" s="95" t="s">
        <v>4850</v>
      </c>
      <c r="AC620" s="95"/>
      <c r="AD620" s="70"/>
      <c r="AE620" s="112" t="s">
        <v>4850</v>
      </c>
    </row>
    <row r="621" spans="1:31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501</v>
      </c>
      <c r="G621" s="31" t="s">
        <v>517</v>
      </c>
      <c r="H621" s="31" t="s">
        <v>684</v>
      </c>
      <c r="I621" s="31" t="s">
        <v>501</v>
      </c>
      <c r="J621" s="32" t="s">
        <v>4676</v>
      </c>
      <c r="K621" s="32" t="s">
        <v>4775</v>
      </c>
      <c r="L621" s="32" t="s">
        <v>4776</v>
      </c>
      <c r="M621" s="63" t="str">
        <f>VLOOKUP(B621,SAOM!B$2:H1573,7,0)</f>
        <v>SES-BEIM-3792</v>
      </c>
      <c r="N621" s="63">
        <v>4033</v>
      </c>
      <c r="O621" s="34">
        <f>VLOOKUP(B621,SAOM!B$2:I1573,8,0)</f>
        <v>41116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6" t="str">
        <f>VLOOKUP(B621,SAOM!B617:L1345,11,0)</f>
        <v>32671-062</v>
      </c>
      <c r="U621" s="35"/>
      <c r="V621" s="63" t="str">
        <f>VLOOKUP(B621,SAOM!B617:N1345,13,0)</f>
        <v>00:20:0e:10:4f:31</v>
      </c>
      <c r="W621" s="34">
        <v>41116</v>
      </c>
      <c r="X621" s="32" t="s">
        <v>4420</v>
      </c>
      <c r="Y621" s="36">
        <v>41116</v>
      </c>
      <c r="Z621" s="53"/>
      <c r="AA621" s="72"/>
      <c r="AB621" s="72" t="s">
        <v>4850</v>
      </c>
      <c r="AC621" s="72"/>
      <c r="AD621" s="32"/>
      <c r="AE621" s="37" t="s">
        <v>4850</v>
      </c>
    </row>
    <row r="622" spans="1:31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501</v>
      </c>
      <c r="G622" s="31" t="s">
        <v>517</v>
      </c>
      <c r="H622" s="31" t="s">
        <v>684</v>
      </c>
      <c r="I622" s="31" t="s">
        <v>501</v>
      </c>
      <c r="J622" s="32" t="s">
        <v>4676</v>
      </c>
      <c r="K622" s="32" t="s">
        <v>4775</v>
      </c>
      <c r="L622" s="32" t="s">
        <v>4776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6" t="str">
        <f>VLOOKUP(B622,SAOM!B618:L1346,11,0)</f>
        <v>32672-758</v>
      </c>
      <c r="U622" s="35"/>
      <c r="V622" s="63" t="str">
        <f>VLOOKUP(B622,SAOM!B618:N1346,13,0)</f>
        <v>00:20:0E:10:4F:51</v>
      </c>
      <c r="W622" s="34">
        <v>41115</v>
      </c>
      <c r="X622" s="32" t="s">
        <v>4422</v>
      </c>
      <c r="Y622" s="36">
        <v>41116</v>
      </c>
      <c r="Z622" s="53"/>
      <c r="AA622" s="72"/>
      <c r="AB622" s="72" t="s">
        <v>4850</v>
      </c>
      <c r="AC622" s="72"/>
      <c r="AD622" s="32"/>
      <c r="AE622" s="37" t="s">
        <v>4850</v>
      </c>
    </row>
    <row r="623" spans="1:31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764</v>
      </c>
      <c r="H623" s="31" t="s">
        <v>499</v>
      </c>
      <c r="I623" s="31" t="s">
        <v>506</v>
      </c>
      <c r="J623" s="32" t="s">
        <v>4746</v>
      </c>
      <c r="K623" s="32" t="s">
        <v>4777</v>
      </c>
      <c r="L623" s="32" t="s">
        <v>4778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6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5765</v>
      </c>
      <c r="AB623" s="72" t="s">
        <v>4850</v>
      </c>
      <c r="AC623" s="72"/>
      <c r="AD623" s="32"/>
      <c r="AE623" s="37" t="s">
        <v>4850</v>
      </c>
    </row>
    <row r="624" spans="1:31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501</v>
      </c>
      <c r="G624" s="31" t="s">
        <v>2466</v>
      </c>
      <c r="H624" s="31" t="s">
        <v>499</v>
      </c>
      <c r="I624" s="31" t="s">
        <v>501</v>
      </c>
      <c r="J624" s="32" t="s">
        <v>4746</v>
      </c>
      <c r="K624" s="32" t="s">
        <v>4777</v>
      </c>
      <c r="L624" s="32" t="s">
        <v>4778</v>
      </c>
      <c r="M624" s="63" t="str">
        <f>VLOOKUP(B624,SAOM!B$2:H1576,7,0)</f>
        <v>SES-SERE-3657</v>
      </c>
      <c r="N624" s="63">
        <v>4033</v>
      </c>
      <c r="O624" s="34">
        <f>VLOOKUP(B624,SAOM!B$2:I1576,8,0)</f>
        <v>41121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6">
        <f>VLOOKUP(B624,SAOM!B620:L1348,11,0)</f>
        <v>38760000</v>
      </c>
      <c r="U624" s="35"/>
      <c r="V624" s="63" t="str">
        <f>VLOOKUP(B624,SAOM!B620:N1348,13,0)</f>
        <v>00:20:0e:10:4f:8d</v>
      </c>
      <c r="W624" s="34">
        <v>41121</v>
      </c>
      <c r="X624" s="32" t="s">
        <v>6145</v>
      </c>
      <c r="Y624" s="36"/>
      <c r="Z624" s="53"/>
      <c r="AA624" s="72"/>
      <c r="AB624" s="72" t="s">
        <v>4850</v>
      </c>
      <c r="AC624" s="72"/>
      <c r="AD624" s="32"/>
      <c r="AE624" s="37" t="s">
        <v>4850</v>
      </c>
    </row>
    <row r="625" spans="1:31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501</v>
      </c>
      <c r="G625" s="31" t="s">
        <v>682</v>
      </c>
      <c r="H625" s="31" t="s">
        <v>684</v>
      </c>
      <c r="I625" s="31" t="s">
        <v>684</v>
      </c>
      <c r="J625" s="32" t="s">
        <v>4676</v>
      </c>
      <c r="K625" s="32" t="s">
        <v>4775</v>
      </c>
      <c r="L625" s="32" t="s">
        <v>4776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6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 t="s">
        <v>4420</v>
      </c>
      <c r="Y625" s="36"/>
      <c r="Z625" s="53"/>
      <c r="AA625" s="72"/>
      <c r="AB625" s="72" t="s">
        <v>4850</v>
      </c>
      <c r="AC625" s="72"/>
      <c r="AD625" s="32"/>
      <c r="AE625" s="37" t="s">
        <v>4850</v>
      </c>
    </row>
    <row r="626" spans="1:31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501</v>
      </c>
      <c r="G626" s="31" t="s">
        <v>682</v>
      </c>
      <c r="H626" s="31" t="s">
        <v>684</v>
      </c>
      <c r="I626" s="31" t="s">
        <v>684</v>
      </c>
      <c r="J626" s="32" t="s">
        <v>4676</v>
      </c>
      <c r="K626" s="32" t="s">
        <v>4775</v>
      </c>
      <c r="L626" s="32" t="s">
        <v>4776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6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 t="s">
        <v>4420</v>
      </c>
      <c r="Y626" s="36"/>
      <c r="Z626" s="53"/>
      <c r="AA626" s="72"/>
      <c r="AB626" s="72" t="s">
        <v>4850</v>
      </c>
      <c r="AC626" s="72"/>
      <c r="AD626" s="32"/>
    </row>
    <row r="627" spans="1:31" s="185" customFormat="1">
      <c r="A627" s="173">
        <v>3836</v>
      </c>
      <c r="B627" s="174">
        <v>3836</v>
      </c>
      <c r="C627" s="175">
        <v>41088</v>
      </c>
      <c r="D627" s="175">
        <f t="shared" si="16"/>
        <v>41133</v>
      </c>
      <c r="E627" s="175">
        <f t="shared" si="17"/>
        <v>41148</v>
      </c>
      <c r="F627" s="175" t="s">
        <v>501</v>
      </c>
      <c r="G627" s="176" t="s">
        <v>2466</v>
      </c>
      <c r="H627" s="176" t="s">
        <v>684</v>
      </c>
      <c r="I627" s="176" t="s">
        <v>501</v>
      </c>
      <c r="J627" s="177" t="s">
        <v>4676</v>
      </c>
      <c r="K627" s="177" t="s">
        <v>4775</v>
      </c>
      <c r="L627" s="177" t="s">
        <v>4776</v>
      </c>
      <c r="M627" s="174" t="str">
        <f>VLOOKUP(B627,SAOM!B$2:H1579,7,0)</f>
        <v>SES-BEIM-3836</v>
      </c>
      <c r="N627" s="174">
        <v>4033</v>
      </c>
      <c r="O627" s="175">
        <f>VLOOKUP(B627,SAOM!B$2:I1579,8,0)</f>
        <v>41121</v>
      </c>
      <c r="P627" s="175" t="e">
        <f>VLOOKUP(B627,AG_Lider!A$1:F1938,6,0)</f>
        <v>#N/A</v>
      </c>
      <c r="Q627" s="179" t="str">
        <f>VLOOKUP(B627,SAOM!B$2:J1579,9,0)</f>
        <v>Sergio</v>
      </c>
      <c r="R627" s="175" t="str">
        <f>VLOOKUP(B627,SAOM!B$2:K2025,10,0)</f>
        <v>Rodovia MG060 Km3,188</v>
      </c>
      <c r="S627" s="179" t="str">
        <f>VLOOKUP(B627,SAOM!B623:M1351,12,0)</f>
        <v>(31) 3596-2899</v>
      </c>
      <c r="T627" s="180" t="str">
        <f>VLOOKUP(B627,SAOM!B623:L1351,11,0)</f>
        <v>32623-245</v>
      </c>
      <c r="U627" s="181"/>
      <c r="V627" s="174" t="str">
        <f>VLOOKUP(B627,SAOM!B623:N1351,13,0)</f>
        <v>00:20:0e:10:4a:60</v>
      </c>
      <c r="W627" s="175">
        <v>41121</v>
      </c>
      <c r="X627" s="177" t="s">
        <v>6235</v>
      </c>
      <c r="Y627" s="182"/>
      <c r="Z627" s="183"/>
      <c r="AA627" s="184"/>
      <c r="AB627" s="184" t="s">
        <v>4850</v>
      </c>
      <c r="AC627" s="184"/>
      <c r="AD627" s="177"/>
    </row>
    <row r="628" spans="1:31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501</v>
      </c>
      <c r="G628" s="31" t="s">
        <v>682</v>
      </c>
      <c r="H628" s="31" t="s">
        <v>684</v>
      </c>
      <c r="I628" s="31" t="s">
        <v>684</v>
      </c>
      <c r="J628" s="32" t="s">
        <v>4676</v>
      </c>
      <c r="K628" s="32" t="s">
        <v>4775</v>
      </c>
      <c r="L628" s="32" t="s">
        <v>4776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6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 t="s">
        <v>4420</v>
      </c>
      <c r="Y628" s="36"/>
      <c r="Z628" s="53"/>
      <c r="AA628" s="72"/>
      <c r="AB628" s="72" t="s">
        <v>4850</v>
      </c>
      <c r="AC628" s="72"/>
      <c r="AD628" s="32"/>
    </row>
    <row r="629" spans="1:31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501</v>
      </c>
      <c r="G629" s="31" t="s">
        <v>682</v>
      </c>
      <c r="H629" s="31" t="s">
        <v>684</v>
      </c>
      <c r="I629" s="31" t="s">
        <v>684</v>
      </c>
      <c r="J629" s="32" t="s">
        <v>4676</v>
      </c>
      <c r="K629" s="32" t="s">
        <v>4775</v>
      </c>
      <c r="L629" s="32" t="s">
        <v>4776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6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 t="s">
        <v>4420</v>
      </c>
      <c r="Y629" s="36"/>
      <c r="Z629" s="53"/>
      <c r="AA629" s="72"/>
      <c r="AB629" s="72" t="s">
        <v>4850</v>
      </c>
      <c r="AC629" s="72"/>
      <c r="AD629" s="32"/>
    </row>
    <row r="630" spans="1:31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501</v>
      </c>
      <c r="G630" s="31" t="s">
        <v>682</v>
      </c>
      <c r="H630" s="31" t="s">
        <v>684</v>
      </c>
      <c r="I630" s="31" t="s">
        <v>684</v>
      </c>
      <c r="J630" s="32" t="s">
        <v>4676</v>
      </c>
      <c r="K630" s="32" t="s">
        <v>4775</v>
      </c>
      <c r="L630" s="32" t="s">
        <v>4776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6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 t="s">
        <v>5937</v>
      </c>
      <c r="Y630" s="36"/>
      <c r="Z630" s="53"/>
      <c r="AA630" s="72"/>
      <c r="AB630" s="72" t="s">
        <v>4850</v>
      </c>
      <c r="AC630" s="72"/>
      <c r="AD630" s="32"/>
    </row>
    <row r="631" spans="1:31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501</v>
      </c>
      <c r="G631" s="31" t="s">
        <v>682</v>
      </c>
      <c r="H631" s="31" t="s">
        <v>684</v>
      </c>
      <c r="I631" s="31" t="s">
        <v>684</v>
      </c>
      <c r="J631" s="32" t="s">
        <v>4676</v>
      </c>
      <c r="K631" s="32" t="s">
        <v>4775</v>
      </c>
      <c r="L631" s="32" t="s">
        <v>4776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6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 t="s">
        <v>5937</v>
      </c>
      <c r="Y631" s="36"/>
      <c r="Z631" s="53"/>
      <c r="AA631" s="72"/>
      <c r="AB631" s="72" t="s">
        <v>4850</v>
      </c>
      <c r="AC631" s="72"/>
      <c r="AD631" s="32"/>
    </row>
    <row r="632" spans="1:31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501</v>
      </c>
      <c r="G632" s="31" t="s">
        <v>682</v>
      </c>
      <c r="H632" s="31" t="s">
        <v>684</v>
      </c>
      <c r="I632" s="31" t="s">
        <v>684</v>
      </c>
      <c r="J632" s="32" t="s">
        <v>4676</v>
      </c>
      <c r="K632" s="32" t="s">
        <v>4775</v>
      </c>
      <c r="L632" s="32" t="s">
        <v>4776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6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 t="s">
        <v>5937</v>
      </c>
      <c r="Y632" s="36"/>
      <c r="Z632" s="53"/>
      <c r="AA632" s="72"/>
      <c r="AB632" s="72" t="s">
        <v>4850</v>
      </c>
      <c r="AC632" s="72"/>
      <c r="AD632" s="32"/>
    </row>
    <row r="633" spans="1:31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501</v>
      </c>
      <c r="G633" s="31" t="s">
        <v>682</v>
      </c>
      <c r="H633" s="31" t="s">
        <v>684</v>
      </c>
      <c r="I633" s="31" t="s">
        <v>684</v>
      </c>
      <c r="J633" s="32" t="s">
        <v>4676</v>
      </c>
      <c r="K633" s="32" t="s">
        <v>4775</v>
      </c>
      <c r="L633" s="32" t="s">
        <v>4776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6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 t="s">
        <v>5937</v>
      </c>
      <c r="Y633" s="36"/>
      <c r="Z633" s="53"/>
      <c r="AA633" s="72"/>
      <c r="AB633" s="72" t="s">
        <v>4850</v>
      </c>
      <c r="AC633" s="72"/>
      <c r="AD633" s="32"/>
    </row>
    <row r="634" spans="1:31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501</v>
      </c>
      <c r="G634" s="31" t="s">
        <v>682</v>
      </c>
      <c r="H634" s="31" t="s">
        <v>684</v>
      </c>
      <c r="I634" s="31" t="s">
        <v>684</v>
      </c>
      <c r="J634" s="32" t="s">
        <v>4676</v>
      </c>
      <c r="K634" s="32" t="s">
        <v>4775</v>
      </c>
      <c r="L634" s="32" t="s">
        <v>4776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6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 t="s">
        <v>5937</v>
      </c>
      <c r="Y634" s="36"/>
      <c r="Z634" s="53"/>
      <c r="AA634" s="72"/>
      <c r="AB634" s="72" t="s">
        <v>4850</v>
      </c>
      <c r="AC634" s="72"/>
      <c r="AD634" s="32"/>
    </row>
    <row r="635" spans="1:31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501</v>
      </c>
      <c r="G635" s="31" t="s">
        <v>682</v>
      </c>
      <c r="H635" s="31" t="s">
        <v>684</v>
      </c>
      <c r="I635" s="31" t="s">
        <v>684</v>
      </c>
      <c r="J635" s="32" t="s">
        <v>4676</v>
      </c>
      <c r="K635" s="32" t="s">
        <v>4775</v>
      </c>
      <c r="L635" s="32" t="s">
        <v>4776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6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 t="s">
        <v>4422</v>
      </c>
      <c r="Y635" s="36"/>
      <c r="Z635" s="53"/>
      <c r="AA635" s="72"/>
      <c r="AB635" s="72" t="s">
        <v>4850</v>
      </c>
      <c r="AC635" s="72"/>
      <c r="AD635" s="32"/>
    </row>
    <row r="636" spans="1:31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501</v>
      </c>
      <c r="G636" s="31" t="s">
        <v>682</v>
      </c>
      <c r="H636" s="31" t="s">
        <v>684</v>
      </c>
      <c r="I636" s="31" t="s">
        <v>684</v>
      </c>
      <c r="J636" s="32" t="s">
        <v>4676</v>
      </c>
      <c r="K636" s="32" t="s">
        <v>4775</v>
      </c>
      <c r="L636" s="32" t="s">
        <v>4776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6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4850</v>
      </c>
      <c r="AC636" s="72"/>
      <c r="AD636" s="32"/>
    </row>
    <row r="637" spans="1:31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501</v>
      </c>
      <c r="G637" s="31" t="s">
        <v>682</v>
      </c>
      <c r="H637" s="31" t="s">
        <v>684</v>
      </c>
      <c r="I637" s="31" t="s">
        <v>684</v>
      </c>
      <c r="J637" s="32" t="s">
        <v>4676</v>
      </c>
      <c r="K637" s="32" t="s">
        <v>4775</v>
      </c>
      <c r="L637" s="32" t="s">
        <v>4776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6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4850</v>
      </c>
      <c r="AC637" s="72"/>
      <c r="AD637" s="32"/>
    </row>
    <row r="638" spans="1:31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501</v>
      </c>
      <c r="G638" s="31" t="s">
        <v>682</v>
      </c>
      <c r="H638" s="31" t="s">
        <v>684</v>
      </c>
      <c r="I638" s="31" t="s">
        <v>684</v>
      </c>
      <c r="J638" s="32" t="s">
        <v>4676</v>
      </c>
      <c r="K638" s="32" t="s">
        <v>4775</v>
      </c>
      <c r="L638" s="32" t="s">
        <v>4776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6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4850</v>
      </c>
      <c r="AC638" s="72"/>
      <c r="AD638" s="32"/>
    </row>
    <row r="639" spans="1:31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501</v>
      </c>
      <c r="G639" s="31" t="s">
        <v>682</v>
      </c>
      <c r="H639" s="31" t="s">
        <v>684</v>
      </c>
      <c r="I639" s="31" t="s">
        <v>684</v>
      </c>
      <c r="J639" s="32" t="s">
        <v>4676</v>
      </c>
      <c r="K639" s="32" t="s">
        <v>4775</v>
      </c>
      <c r="L639" s="32" t="s">
        <v>4776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6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4850</v>
      </c>
      <c r="AC639" s="72"/>
      <c r="AD639" s="32"/>
    </row>
    <row r="640" spans="1:31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501</v>
      </c>
      <c r="G640" s="31" t="s">
        <v>682</v>
      </c>
      <c r="H640" s="31" t="s">
        <v>684</v>
      </c>
      <c r="I640" s="31" t="s">
        <v>684</v>
      </c>
      <c r="J640" s="32" t="s">
        <v>4676</v>
      </c>
      <c r="K640" s="32" t="s">
        <v>4775</v>
      </c>
      <c r="L640" s="32" t="s">
        <v>4776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6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4850</v>
      </c>
      <c r="AC640" s="72"/>
      <c r="AD640" s="32"/>
    </row>
    <row r="641" spans="1:30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501</v>
      </c>
      <c r="G641" s="31" t="s">
        <v>682</v>
      </c>
      <c r="H641" s="31" t="s">
        <v>684</v>
      </c>
      <c r="I641" s="31" t="s">
        <v>684</v>
      </c>
      <c r="J641" s="32" t="s">
        <v>4676</v>
      </c>
      <c r="K641" s="32" t="s">
        <v>4775</v>
      </c>
      <c r="L641" s="32" t="s">
        <v>4776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6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4850</v>
      </c>
      <c r="AC641" s="72"/>
      <c r="AD641" s="32"/>
    </row>
    <row r="642" spans="1:30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501</v>
      </c>
      <c r="G642" s="31" t="s">
        <v>682</v>
      </c>
      <c r="H642" s="31" t="s">
        <v>684</v>
      </c>
      <c r="I642" s="31" t="s">
        <v>684</v>
      </c>
      <c r="J642" s="32" t="s">
        <v>4676</v>
      </c>
      <c r="K642" s="32" t="s">
        <v>4775</v>
      </c>
      <c r="L642" s="32" t="s">
        <v>4776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6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4850</v>
      </c>
      <c r="AC642" s="72"/>
      <c r="AD642" s="32"/>
    </row>
    <row r="643" spans="1:30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501</v>
      </c>
      <c r="G643" s="31" t="s">
        <v>682</v>
      </c>
      <c r="H643" s="31" t="s">
        <v>684</v>
      </c>
      <c r="I643" s="31" t="s">
        <v>684</v>
      </c>
      <c r="J643" s="32" t="s">
        <v>4676</v>
      </c>
      <c r="K643" s="32" t="s">
        <v>4775</v>
      </c>
      <c r="L643" s="32" t="s">
        <v>4776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6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4850</v>
      </c>
      <c r="AC643" s="72"/>
      <c r="AD643" s="32"/>
    </row>
    <row r="644" spans="1:30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501</v>
      </c>
      <c r="G644" s="31" t="s">
        <v>682</v>
      </c>
      <c r="H644" s="31" t="s">
        <v>684</v>
      </c>
      <c r="I644" s="31" t="s">
        <v>684</v>
      </c>
      <c r="J644" s="32" t="s">
        <v>4676</v>
      </c>
      <c r="K644" s="32" t="s">
        <v>4775</v>
      </c>
      <c r="L644" s="32" t="s">
        <v>4776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6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4850</v>
      </c>
      <c r="AC644" s="72"/>
      <c r="AD644" s="32"/>
    </row>
    <row r="645" spans="1:30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501</v>
      </c>
      <c r="G645" s="31" t="s">
        <v>682</v>
      </c>
      <c r="H645" s="31" t="s">
        <v>684</v>
      </c>
      <c r="I645" s="31" t="s">
        <v>684</v>
      </c>
      <c r="J645" s="32" t="s">
        <v>4676</v>
      </c>
      <c r="K645" s="32" t="s">
        <v>4775</v>
      </c>
      <c r="L645" s="32" t="s">
        <v>4776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6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4850</v>
      </c>
      <c r="AC645" s="72"/>
      <c r="AD645" s="32"/>
    </row>
    <row r="646" spans="1:30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501</v>
      </c>
      <c r="G646" s="31" t="s">
        <v>682</v>
      </c>
      <c r="H646" s="31" t="s">
        <v>684</v>
      </c>
      <c r="I646" s="31" t="s">
        <v>684</v>
      </c>
      <c r="J646" s="32" t="s">
        <v>4676</v>
      </c>
      <c r="K646" s="32" t="s">
        <v>4775</v>
      </c>
      <c r="L646" s="32" t="s">
        <v>4776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6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4850</v>
      </c>
      <c r="AC646" s="72"/>
      <c r="AD646" s="32"/>
    </row>
    <row r="647" spans="1:30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501</v>
      </c>
      <c r="G647" s="31" t="s">
        <v>682</v>
      </c>
      <c r="H647" s="31" t="s">
        <v>684</v>
      </c>
      <c r="I647" s="31" t="s">
        <v>684</v>
      </c>
      <c r="J647" s="32" t="s">
        <v>4676</v>
      </c>
      <c r="K647" s="32" t="s">
        <v>4775</v>
      </c>
      <c r="L647" s="32" t="s">
        <v>4776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6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4850</v>
      </c>
      <c r="AC647" s="72"/>
      <c r="AD647" s="32"/>
    </row>
    <row r="648" spans="1:30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501</v>
      </c>
      <c r="G648" s="31" t="s">
        <v>517</v>
      </c>
      <c r="H648" s="31" t="s">
        <v>684</v>
      </c>
      <c r="I648" s="31" t="s">
        <v>501</v>
      </c>
      <c r="J648" s="32" t="s">
        <v>1777</v>
      </c>
      <c r="K648" s="32" t="s">
        <v>5510</v>
      </c>
      <c r="L648" s="32" t="s">
        <v>5511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6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4420</v>
      </c>
      <c r="Y648" s="36">
        <v>41096</v>
      </c>
      <c r="Z648" s="53"/>
      <c r="AA648" s="72"/>
      <c r="AB648" s="72" t="s">
        <v>4850</v>
      </c>
      <c r="AC648" s="72"/>
      <c r="AD648" s="32" t="s">
        <v>5517</v>
      </c>
    </row>
    <row r="649" spans="1:30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764</v>
      </c>
      <c r="H649" s="31" t="s">
        <v>499</v>
      </c>
      <c r="I649" s="31" t="s">
        <v>506</v>
      </c>
      <c r="J649" s="32" t="s">
        <v>175</v>
      </c>
      <c r="K649" s="32" t="s">
        <v>5709</v>
      </c>
      <c r="L649" s="32" t="s">
        <v>5710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6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5995</v>
      </c>
      <c r="AB649" s="72" t="s">
        <v>4850</v>
      </c>
      <c r="AC649" s="72"/>
      <c r="AD649" s="32"/>
    </row>
    <row r="650" spans="1:30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501</v>
      </c>
      <c r="G650" s="31" t="s">
        <v>752</v>
      </c>
      <c r="H650" s="31" t="s">
        <v>499</v>
      </c>
      <c r="I650" s="31" t="s">
        <v>499</v>
      </c>
      <c r="J650" s="32" t="s">
        <v>175</v>
      </c>
      <c r="K650" s="32" t="s">
        <v>5709</v>
      </c>
      <c r="L650" s="32" t="s">
        <v>5710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6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4850</v>
      </c>
      <c r="AC650" s="72"/>
      <c r="AD650" s="32"/>
    </row>
    <row r="651" spans="1:30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501</v>
      </c>
      <c r="G651" s="31" t="s">
        <v>752</v>
      </c>
      <c r="H651" s="31" t="s">
        <v>499</v>
      </c>
      <c r="I651" s="31" t="s">
        <v>499</v>
      </c>
      <c r="J651" s="32" t="s">
        <v>175</v>
      </c>
      <c r="K651" s="32" t="s">
        <v>5709</v>
      </c>
      <c r="L651" s="32" t="s">
        <v>5710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6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4850</v>
      </c>
      <c r="AC651" s="72"/>
      <c r="AD651" s="32"/>
    </row>
    <row r="652" spans="1:30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501</v>
      </c>
      <c r="G652" s="31" t="s">
        <v>752</v>
      </c>
      <c r="H652" s="31" t="s">
        <v>499</v>
      </c>
      <c r="I652" s="31" t="s">
        <v>499</v>
      </c>
      <c r="J652" s="32" t="s">
        <v>5571</v>
      </c>
      <c r="K652" s="32" t="s">
        <v>5711</v>
      </c>
      <c r="L652" s="32" t="s">
        <v>5712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6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4850</v>
      </c>
      <c r="AC652" s="72"/>
      <c r="AD652" s="32"/>
    </row>
    <row r="653" spans="1:30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501</v>
      </c>
      <c r="G653" s="31" t="s">
        <v>752</v>
      </c>
      <c r="H653" s="31" t="s">
        <v>499</v>
      </c>
      <c r="I653" s="31" t="s">
        <v>499</v>
      </c>
      <c r="J653" s="32" t="s">
        <v>5571</v>
      </c>
      <c r="K653" s="32" t="s">
        <v>5711</v>
      </c>
      <c r="L653" s="32" t="s">
        <v>5712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6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4850</v>
      </c>
      <c r="AC653" s="72"/>
      <c r="AD653" s="32"/>
    </row>
    <row r="654" spans="1:30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501</v>
      </c>
      <c r="G654" s="31" t="s">
        <v>752</v>
      </c>
      <c r="H654" s="31" t="s">
        <v>499</v>
      </c>
      <c r="I654" s="31" t="s">
        <v>499</v>
      </c>
      <c r="J654" s="32" t="s">
        <v>5571</v>
      </c>
      <c r="K654" s="32" t="s">
        <v>5711</v>
      </c>
      <c r="L654" s="32" t="s">
        <v>5712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6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4850</v>
      </c>
      <c r="AC654" s="72"/>
      <c r="AD654" s="32"/>
    </row>
    <row r="655" spans="1:30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501</v>
      </c>
      <c r="G655" s="31" t="s">
        <v>752</v>
      </c>
      <c r="H655" s="31" t="s">
        <v>499</v>
      </c>
      <c r="I655" s="31" t="s">
        <v>499</v>
      </c>
      <c r="J655" s="32" t="s">
        <v>5571</v>
      </c>
      <c r="K655" s="32" t="s">
        <v>5711</v>
      </c>
      <c r="L655" s="32" t="s">
        <v>5712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6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5996</v>
      </c>
      <c r="AB655" s="72" t="s">
        <v>4850</v>
      </c>
      <c r="AC655" s="72"/>
      <c r="AD655" s="32"/>
    </row>
    <row r="656" spans="1:30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752</v>
      </c>
      <c r="H656" s="31" t="s">
        <v>499</v>
      </c>
      <c r="I656" s="31" t="s">
        <v>499</v>
      </c>
      <c r="J656" s="32" t="s">
        <v>2428</v>
      </c>
      <c r="K656" s="32" t="s">
        <v>5713</v>
      </c>
      <c r="L656" s="32" t="s">
        <v>5714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6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5997</v>
      </c>
      <c r="AB656" s="72" t="s">
        <v>4850</v>
      </c>
      <c r="AC656" s="72"/>
      <c r="AD656" s="32"/>
    </row>
    <row r="657" spans="1:30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501</v>
      </c>
      <c r="G657" s="31" t="s">
        <v>752</v>
      </c>
      <c r="H657" s="31" t="s">
        <v>499</v>
      </c>
      <c r="I657" s="31" t="s">
        <v>499</v>
      </c>
      <c r="J657" s="32" t="s">
        <v>2428</v>
      </c>
      <c r="K657" s="32" t="s">
        <v>5713</v>
      </c>
      <c r="L657" s="32" t="s">
        <v>5714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6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4850</v>
      </c>
      <c r="AC657" s="72"/>
      <c r="AD657" s="32"/>
    </row>
    <row r="658" spans="1:30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501</v>
      </c>
      <c r="G658" s="31" t="s">
        <v>752</v>
      </c>
      <c r="H658" s="31" t="s">
        <v>499</v>
      </c>
      <c r="I658" s="31" t="s">
        <v>499</v>
      </c>
      <c r="J658" s="32" t="s">
        <v>2428</v>
      </c>
      <c r="K658" s="32" t="s">
        <v>5713</v>
      </c>
      <c r="L658" s="32" t="s">
        <v>5714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6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4850</v>
      </c>
      <c r="AC658" s="72"/>
      <c r="AD658" s="32"/>
    </row>
    <row r="659" spans="1:30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501</v>
      </c>
      <c r="G659" s="31" t="s">
        <v>752</v>
      </c>
      <c r="H659" s="31" t="s">
        <v>499</v>
      </c>
      <c r="I659" s="31" t="s">
        <v>499</v>
      </c>
      <c r="J659" s="32" t="s">
        <v>2428</v>
      </c>
      <c r="K659" s="32" t="s">
        <v>5713</v>
      </c>
      <c r="L659" s="32" t="s">
        <v>5714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6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4850</v>
      </c>
      <c r="AC659" s="72"/>
      <c r="AD659" s="32"/>
    </row>
    <row r="660" spans="1:30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501</v>
      </c>
      <c r="G660" s="31" t="s">
        <v>752</v>
      </c>
      <c r="H660" s="31" t="s">
        <v>499</v>
      </c>
      <c r="I660" s="31" t="s">
        <v>499</v>
      </c>
      <c r="J660" s="32" t="s">
        <v>2428</v>
      </c>
      <c r="K660" s="32" t="s">
        <v>5713</v>
      </c>
      <c r="L660" s="32" t="s">
        <v>5714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6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4850</v>
      </c>
      <c r="AC660" s="72"/>
      <c r="AD660" s="32"/>
    </row>
    <row r="661" spans="1:30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501</v>
      </c>
      <c r="G661" s="31" t="s">
        <v>752</v>
      </c>
      <c r="H661" s="31" t="s">
        <v>499</v>
      </c>
      <c r="I661" s="31" t="s">
        <v>499</v>
      </c>
      <c r="J661" s="32" t="s">
        <v>2428</v>
      </c>
      <c r="K661" s="32" t="s">
        <v>5713</v>
      </c>
      <c r="L661" s="32" t="s">
        <v>5714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6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4850</v>
      </c>
      <c r="AC661" s="72"/>
      <c r="AD661" s="32"/>
    </row>
    <row r="662" spans="1:30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501</v>
      </c>
      <c r="G662" s="31" t="s">
        <v>752</v>
      </c>
      <c r="H662" s="31" t="s">
        <v>499</v>
      </c>
      <c r="I662" s="31" t="s">
        <v>499</v>
      </c>
      <c r="J662" s="32" t="s">
        <v>2114</v>
      </c>
      <c r="K662" s="32" t="s">
        <v>5715</v>
      </c>
      <c r="L662" s="32" t="s">
        <v>5716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6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4850</v>
      </c>
      <c r="AC662" s="72"/>
      <c r="AD662" s="32"/>
    </row>
    <row r="663" spans="1:30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764</v>
      </c>
      <c r="H663" s="31" t="s">
        <v>499</v>
      </c>
      <c r="I663" s="31" t="s">
        <v>506</v>
      </c>
      <c r="J663" s="32" t="s">
        <v>2114</v>
      </c>
      <c r="K663" s="32" t="s">
        <v>5715</v>
      </c>
      <c r="L663" s="32" t="s">
        <v>5716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6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5998</v>
      </c>
      <c r="AB663" s="72" t="s">
        <v>4850</v>
      </c>
      <c r="AC663" s="72"/>
      <c r="AD663" s="32"/>
    </row>
    <row r="664" spans="1:30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501</v>
      </c>
      <c r="G664" s="31" t="s">
        <v>682</v>
      </c>
      <c r="H664" s="31" t="s">
        <v>499</v>
      </c>
      <c r="I664" s="31" t="s">
        <v>499</v>
      </c>
      <c r="J664" s="32" t="s">
        <v>2114</v>
      </c>
      <c r="K664" s="32" t="s">
        <v>5715</v>
      </c>
      <c r="L664" s="32" t="s">
        <v>5716</v>
      </c>
      <c r="M664" s="63" t="str">
        <f>VLOOKUP(B664,SAOM!B$2:H1616,7,0)</f>
        <v>SES-ALIS-3863</v>
      </c>
      <c r="N664" s="63">
        <v>4033</v>
      </c>
      <c r="O664" s="34">
        <f>VLOOKUP(B664,SAOM!B$2:I1616,8,0)</f>
        <v>41121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6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4850</v>
      </c>
      <c r="AC664" s="72"/>
      <c r="AD664" s="32"/>
    </row>
    <row r="665" spans="1:30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501</v>
      </c>
      <c r="G665" s="31" t="s">
        <v>682</v>
      </c>
      <c r="H665" s="31" t="s">
        <v>499</v>
      </c>
      <c r="I665" s="31" t="s">
        <v>499</v>
      </c>
      <c r="J665" s="32" t="s">
        <v>2114</v>
      </c>
      <c r="K665" s="32" t="s">
        <v>5715</v>
      </c>
      <c r="L665" s="32" t="s">
        <v>5716</v>
      </c>
      <c r="M665" s="63" t="str">
        <f>VLOOKUP(B665,SAOM!B$2:H1617,7,0)</f>
        <v>-</v>
      </c>
      <c r="N665" s="63">
        <v>4033</v>
      </c>
      <c r="O665" s="34">
        <f>VLOOKUP(B665,SAOM!B$2:I1617,8,0)</f>
        <v>41121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6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4850</v>
      </c>
      <c r="AC665" s="72"/>
      <c r="AD665" s="32"/>
    </row>
    <row r="666" spans="1:30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501</v>
      </c>
      <c r="G666" s="31" t="s">
        <v>752</v>
      </c>
      <c r="H666" s="31" t="s">
        <v>499</v>
      </c>
      <c r="I666" s="31" t="s">
        <v>499</v>
      </c>
      <c r="J666" s="32" t="s">
        <v>2114</v>
      </c>
      <c r="K666" s="32" t="s">
        <v>5715</v>
      </c>
      <c r="L666" s="32" t="s">
        <v>5716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6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4850</v>
      </c>
      <c r="AC666" s="72"/>
      <c r="AD666" s="32"/>
    </row>
    <row r="667" spans="1:30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501</v>
      </c>
      <c r="G667" s="31" t="s">
        <v>752</v>
      </c>
      <c r="H667" s="31" t="s">
        <v>499</v>
      </c>
      <c r="I667" s="31" t="s">
        <v>499</v>
      </c>
      <c r="J667" s="32" t="s">
        <v>2114</v>
      </c>
      <c r="K667" s="32" t="s">
        <v>5715</v>
      </c>
      <c r="L667" s="32" t="s">
        <v>5716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6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4850</v>
      </c>
      <c r="AC667" s="72"/>
      <c r="AD667" s="32"/>
    </row>
    <row r="668" spans="1:30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501</v>
      </c>
      <c r="G668" s="31" t="s">
        <v>752</v>
      </c>
      <c r="H668" s="31" t="s">
        <v>499</v>
      </c>
      <c r="I668" s="31" t="s">
        <v>499</v>
      </c>
      <c r="J668" s="32" t="s">
        <v>2114</v>
      </c>
      <c r="K668" s="32" t="s">
        <v>5715</v>
      </c>
      <c r="L668" s="32" t="s">
        <v>5716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6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4850</v>
      </c>
      <c r="AC668" s="72"/>
      <c r="AD668" s="32"/>
    </row>
    <row r="669" spans="1:30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501</v>
      </c>
      <c r="G669" s="31" t="s">
        <v>752</v>
      </c>
      <c r="H669" s="31" t="s">
        <v>499</v>
      </c>
      <c r="I669" s="31" t="s">
        <v>499</v>
      </c>
      <c r="J669" s="32" t="s">
        <v>2114</v>
      </c>
      <c r="K669" s="32" t="s">
        <v>5715</v>
      </c>
      <c r="L669" s="32" t="s">
        <v>5716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6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4850</v>
      </c>
      <c r="AC669" s="72"/>
      <c r="AD669" s="32"/>
    </row>
    <row r="670" spans="1:30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501</v>
      </c>
      <c r="G670" s="31" t="s">
        <v>682</v>
      </c>
      <c r="H670" s="31" t="s">
        <v>499</v>
      </c>
      <c r="I670" s="31" t="s">
        <v>499</v>
      </c>
      <c r="J670" s="32" t="s">
        <v>2114</v>
      </c>
      <c r="K670" s="32" t="s">
        <v>5715</v>
      </c>
      <c r="L670" s="32" t="s">
        <v>5716</v>
      </c>
      <c r="M670" s="63" t="str">
        <f>VLOOKUP(B670,SAOM!B$2:H1622,7,0)</f>
        <v>-</v>
      </c>
      <c r="N670" s="63">
        <v>4033</v>
      </c>
      <c r="O670" s="34">
        <f>VLOOKUP(B670,SAOM!B$2:I1622,8,0)</f>
        <v>41121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6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4850</v>
      </c>
      <c r="AC670" s="72"/>
      <c r="AD670" s="32"/>
    </row>
    <row r="671" spans="1:30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501</v>
      </c>
      <c r="G671" s="31" t="s">
        <v>752</v>
      </c>
      <c r="H671" s="31" t="s">
        <v>499</v>
      </c>
      <c r="I671" s="31" t="s">
        <v>499</v>
      </c>
      <c r="J671" s="32" t="s">
        <v>2114</v>
      </c>
      <c r="K671" s="32" t="s">
        <v>5715</v>
      </c>
      <c r="L671" s="32" t="s">
        <v>5716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6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4850</v>
      </c>
      <c r="AC671" s="72"/>
      <c r="AD671" s="32"/>
    </row>
    <row r="672" spans="1:30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501</v>
      </c>
      <c r="G672" s="31" t="s">
        <v>682</v>
      </c>
      <c r="H672" s="31" t="s">
        <v>499</v>
      </c>
      <c r="I672" s="31" t="s">
        <v>499</v>
      </c>
      <c r="J672" s="32" t="s">
        <v>2768</v>
      </c>
      <c r="K672" s="32" t="s">
        <v>2796</v>
      </c>
      <c r="L672" s="32" t="s">
        <v>2797</v>
      </c>
      <c r="M672" s="63" t="str">
        <f>VLOOKUP(B672,SAOM!B$2:H1624,7,0)</f>
        <v>-</v>
      </c>
      <c r="N672" s="63">
        <v>4033</v>
      </c>
      <c r="O672" s="34">
        <f>VLOOKUP(B672,SAOM!B$2:I1624,8,0)</f>
        <v>41148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6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4850</v>
      </c>
      <c r="AC672" s="72"/>
      <c r="AD672" s="32"/>
    </row>
    <row r="673" spans="1:30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501</v>
      </c>
      <c r="G673" s="31" t="s">
        <v>752</v>
      </c>
      <c r="H673" s="31" t="s">
        <v>499</v>
      </c>
      <c r="I673" s="31" t="s">
        <v>499</v>
      </c>
      <c r="J673" s="32" t="s">
        <v>2768</v>
      </c>
      <c r="K673" s="32" t="s">
        <v>2796</v>
      </c>
      <c r="L673" s="32" t="s">
        <v>2797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6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4850</v>
      </c>
      <c r="AC673" s="72"/>
      <c r="AD673" s="32"/>
    </row>
    <row r="674" spans="1:30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764</v>
      </c>
      <c r="H674" s="31" t="s">
        <v>499</v>
      </c>
      <c r="I674" s="31" t="s">
        <v>506</v>
      </c>
      <c r="J674" s="32" t="s">
        <v>2780</v>
      </c>
      <c r="K674" s="32" t="s">
        <v>5717</v>
      </c>
      <c r="L674" s="32" t="s">
        <v>5718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6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5999</v>
      </c>
      <c r="AB674" s="72" t="s">
        <v>4850</v>
      </c>
      <c r="AC674" s="72"/>
      <c r="AD674" s="32"/>
    </row>
    <row r="675" spans="1:30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501</v>
      </c>
      <c r="G675" s="31" t="s">
        <v>752</v>
      </c>
      <c r="H675" s="31" t="s">
        <v>499</v>
      </c>
      <c r="I675" s="31" t="s">
        <v>499</v>
      </c>
      <c r="J675" s="32" t="s">
        <v>2780</v>
      </c>
      <c r="K675" s="32" t="s">
        <v>5717</v>
      </c>
      <c r="L675" s="32" t="s">
        <v>5718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6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4850</v>
      </c>
      <c r="AC675" s="72"/>
      <c r="AD675" s="32"/>
    </row>
    <row r="676" spans="1:30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501</v>
      </c>
      <c r="G676" s="31" t="s">
        <v>752</v>
      </c>
      <c r="H676" s="31" t="s">
        <v>499</v>
      </c>
      <c r="I676" s="31" t="s">
        <v>499</v>
      </c>
      <c r="J676" s="32" t="s">
        <v>3379</v>
      </c>
      <c r="K676" s="32" t="s">
        <v>3423</v>
      </c>
      <c r="L676" s="32" t="s">
        <v>3424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6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4850</v>
      </c>
      <c r="AC676" s="72"/>
      <c r="AD676" s="32"/>
    </row>
    <row r="677" spans="1:30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501</v>
      </c>
      <c r="G677" s="31" t="s">
        <v>752</v>
      </c>
      <c r="H677" s="31" t="s">
        <v>499</v>
      </c>
      <c r="I677" s="31" t="s">
        <v>499</v>
      </c>
      <c r="J677" s="32" t="s">
        <v>3379</v>
      </c>
      <c r="K677" s="32" t="s">
        <v>3423</v>
      </c>
      <c r="L677" s="32" t="s">
        <v>3424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6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4850</v>
      </c>
      <c r="AC677" s="72"/>
      <c r="AD677" s="32"/>
    </row>
    <row r="678" spans="1:30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501</v>
      </c>
      <c r="G678" s="31" t="s">
        <v>752</v>
      </c>
      <c r="H678" s="31" t="s">
        <v>499</v>
      </c>
      <c r="I678" s="31" t="s">
        <v>499</v>
      </c>
      <c r="J678" s="32" t="s">
        <v>1011</v>
      </c>
      <c r="K678" s="32" t="s">
        <v>5719</v>
      </c>
      <c r="L678" s="32" t="s">
        <v>5720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6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4850</v>
      </c>
      <c r="AC678" s="72"/>
      <c r="AD678" s="32"/>
    </row>
    <row r="679" spans="1:30" s="185" customFormat="1">
      <c r="A679" s="173">
        <v>3877</v>
      </c>
      <c r="B679" s="174">
        <v>3877</v>
      </c>
      <c r="C679" s="175">
        <v>41094</v>
      </c>
      <c r="D679" s="175">
        <f t="shared" si="20"/>
        <v>41139</v>
      </c>
      <c r="E679" s="175">
        <f t="shared" si="21"/>
        <v>41154</v>
      </c>
      <c r="F679" s="175">
        <v>41103</v>
      </c>
      <c r="G679" s="176" t="s">
        <v>2466</v>
      </c>
      <c r="H679" s="176" t="s">
        <v>499</v>
      </c>
      <c r="I679" s="176" t="s">
        <v>501</v>
      </c>
      <c r="J679" s="177" t="s">
        <v>5572</v>
      </c>
      <c r="K679" s="177" t="s">
        <v>5721</v>
      </c>
      <c r="L679" s="177" t="s">
        <v>5722</v>
      </c>
      <c r="M679" s="174" t="str">
        <f>VLOOKUP([1]Plan3!B6,SAOM!B$2:H1631,7,0)</f>
        <v>SES-ITRI-3719</v>
      </c>
      <c r="N679" s="174">
        <v>4033</v>
      </c>
      <c r="O679" s="175">
        <f>VLOOKUP([1]Plan3!B6,SAOM!B$2:I1631,8,0)</f>
        <v>41120</v>
      </c>
      <c r="P679" s="175" t="e">
        <f>VLOOKUP([1]Plan3!B6,AG_Lider!A$1:F1990,6,0)</f>
        <v>#N/A</v>
      </c>
      <c r="Q679" s="179" t="str">
        <f>VLOOKUP([1]Plan3!B6,SAOM!B$2:J1631,9,0)</f>
        <v>Wesley Faria Alves</v>
      </c>
      <c r="R679" s="175" t="str">
        <f>VLOOKUP([1]Plan3!B6,SAOM!B$2:K2077,10,0)</f>
        <v>RUA CAMILO A PEREIRA , s/n - Zona rural</v>
      </c>
      <c r="S679" s="179" t="e">
        <f>VLOOKUP([1]Plan3!B6,SAOM!B675:M1403,12,0)</f>
        <v>#N/A</v>
      </c>
      <c r="T679" s="180" t="e">
        <f>VLOOKUP([1]Plan3!B6,SAOM!B675:L1403,11,0)</f>
        <v>#N/A</v>
      </c>
      <c r="U679" s="181"/>
      <c r="V679" s="174" t="e">
        <f>VLOOKUP([1]Plan3!B6,SAOM!B675:N1403,13,0)</f>
        <v>#N/A</v>
      </c>
      <c r="W679" s="175">
        <v>41121</v>
      </c>
      <c r="X679" s="177" t="s">
        <v>1575</v>
      </c>
      <c r="Y679" s="182"/>
      <c r="Z679" s="183"/>
      <c r="AA679" s="184" t="s">
        <v>6000</v>
      </c>
      <c r="AB679" s="184" t="s">
        <v>4850</v>
      </c>
      <c r="AC679" s="184"/>
      <c r="AD679" s="177"/>
    </row>
    <row r="680" spans="1:30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764</v>
      </c>
      <c r="H680" s="31" t="s">
        <v>499</v>
      </c>
      <c r="I680" s="31" t="s">
        <v>506</v>
      </c>
      <c r="J680" s="32" t="s">
        <v>5573</v>
      </c>
      <c r="K680" s="32" t="s">
        <v>5723</v>
      </c>
      <c r="L680" s="32" t="s">
        <v>5724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6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6001</v>
      </c>
      <c r="AB680" s="72" t="s">
        <v>4850</v>
      </c>
      <c r="AC680" s="72"/>
      <c r="AD680" s="32"/>
    </row>
    <row r="681" spans="1:30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501</v>
      </c>
      <c r="G681" s="31" t="s">
        <v>752</v>
      </c>
      <c r="H681" s="31" t="s">
        <v>499</v>
      </c>
      <c r="I681" s="31" t="s">
        <v>499</v>
      </c>
      <c r="J681" s="32" t="s">
        <v>5574</v>
      </c>
      <c r="K681" s="32" t="s">
        <v>5725</v>
      </c>
      <c r="L681" s="32" t="s">
        <v>5726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6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4850</v>
      </c>
      <c r="AC681" s="72"/>
      <c r="AD681" s="32"/>
    </row>
    <row r="682" spans="1:30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501</v>
      </c>
      <c r="G682" s="31" t="s">
        <v>752</v>
      </c>
      <c r="H682" s="31" t="s">
        <v>499</v>
      </c>
      <c r="I682" s="31" t="s">
        <v>499</v>
      </c>
      <c r="J682" s="32" t="s">
        <v>1978</v>
      </c>
      <c r="K682" s="32" t="s">
        <v>5727</v>
      </c>
      <c r="L682" s="32" t="s">
        <v>5728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6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4850</v>
      </c>
      <c r="AC682" s="72"/>
      <c r="AD682" s="32"/>
    </row>
    <row r="683" spans="1:30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764</v>
      </c>
      <c r="H683" s="31" t="s">
        <v>499</v>
      </c>
      <c r="I683" s="31" t="s">
        <v>506</v>
      </c>
      <c r="J683" s="32" t="s">
        <v>5575</v>
      </c>
      <c r="K683" s="32" t="s">
        <v>5729</v>
      </c>
      <c r="L683" s="32" t="s">
        <v>5730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6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6002</v>
      </c>
      <c r="AB683" s="72" t="s">
        <v>4850</v>
      </c>
      <c r="AC683" s="72"/>
      <c r="AD683" s="32"/>
    </row>
    <row r="684" spans="1:30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501</v>
      </c>
      <c r="G684" s="31" t="s">
        <v>517</v>
      </c>
      <c r="H684" s="31" t="s">
        <v>499</v>
      </c>
      <c r="I684" s="31" t="s">
        <v>501</v>
      </c>
      <c r="J684" s="32" t="s">
        <v>5576</v>
      </c>
      <c r="K684" s="32" t="s">
        <v>5731</v>
      </c>
      <c r="L684" s="32" t="s">
        <v>5732</v>
      </c>
      <c r="M684" s="63" t="str">
        <f>VLOOKUP(B684,SAOM!B$2:H1636,7,0)</f>
        <v>SES-OLRA-3883</v>
      </c>
      <c r="N684" s="63">
        <v>4033</v>
      </c>
      <c r="O684" s="34">
        <f>VLOOKUP(B684,SAOM!B$2:I1636,8,0)</f>
        <v>41117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6">
        <f>VLOOKUP(B684,SAOM!B680:L1408,11,0)</f>
        <v>35540000</v>
      </c>
      <c r="U684" s="35"/>
      <c r="V684" s="63" t="str">
        <f>VLOOKUP(B684,SAOM!B680:N1408,13,0)</f>
        <v>00:20:0e:10:4f:26</v>
      </c>
      <c r="W684" s="34">
        <v>41117</v>
      </c>
      <c r="X684" s="32" t="s">
        <v>1562</v>
      </c>
      <c r="Y684" s="36">
        <v>41120</v>
      </c>
      <c r="Z684" s="53"/>
      <c r="AA684" s="72"/>
      <c r="AB684" s="72" t="s">
        <v>4850</v>
      </c>
      <c r="AC684" s="72"/>
      <c r="AD684" s="32"/>
    </row>
    <row r="685" spans="1:30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501</v>
      </c>
      <c r="G685" s="31" t="s">
        <v>752</v>
      </c>
      <c r="H685" s="31" t="s">
        <v>499</v>
      </c>
      <c r="I685" s="31" t="s">
        <v>499</v>
      </c>
      <c r="J685" s="32" t="s">
        <v>5577</v>
      </c>
      <c r="K685" s="32" t="s">
        <v>5733</v>
      </c>
      <c r="L685" s="32" t="s">
        <v>5734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6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4850</v>
      </c>
      <c r="AC685" s="72"/>
      <c r="AD685" s="32"/>
    </row>
    <row r="686" spans="1:30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501</v>
      </c>
      <c r="G686" s="31" t="s">
        <v>752</v>
      </c>
      <c r="H686" s="31" t="s">
        <v>499</v>
      </c>
      <c r="I686" s="31" t="s">
        <v>499</v>
      </c>
      <c r="J686" s="32" t="s">
        <v>5578</v>
      </c>
      <c r="K686" s="32" t="s">
        <v>5735</v>
      </c>
      <c r="L686" s="32" t="s">
        <v>5736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6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4850</v>
      </c>
      <c r="AC686" s="72"/>
      <c r="AD686" s="32"/>
    </row>
    <row r="687" spans="1:30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501</v>
      </c>
      <c r="G687" s="31" t="s">
        <v>752</v>
      </c>
      <c r="H687" s="31" t="s">
        <v>499</v>
      </c>
      <c r="I687" s="31" t="s">
        <v>499</v>
      </c>
      <c r="J687" s="32" t="s">
        <v>5579</v>
      </c>
      <c r="K687" s="32" t="s">
        <v>5737</v>
      </c>
      <c r="L687" s="32" t="s">
        <v>5738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6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4850</v>
      </c>
      <c r="AC687" s="72"/>
      <c r="AD687" s="32"/>
    </row>
    <row r="688" spans="1:30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764</v>
      </c>
      <c r="H688" s="31" t="s">
        <v>499</v>
      </c>
      <c r="I688" s="31" t="s">
        <v>506</v>
      </c>
      <c r="J688" s="32" t="s">
        <v>5580</v>
      </c>
      <c r="K688" s="32" t="s">
        <v>5739</v>
      </c>
      <c r="L688" s="32" t="s">
        <v>5740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6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6003</v>
      </c>
      <c r="AB688" s="72" t="s">
        <v>4850</v>
      </c>
      <c r="AC688" s="72"/>
      <c r="AD688" s="32"/>
    </row>
    <row r="689" spans="1:30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501</v>
      </c>
      <c r="G689" s="31" t="s">
        <v>752</v>
      </c>
      <c r="H689" s="31" t="s">
        <v>499</v>
      </c>
      <c r="I689" s="31" t="s">
        <v>499</v>
      </c>
      <c r="J689" s="32" t="s">
        <v>169</v>
      </c>
      <c r="K689" s="32" t="s">
        <v>1032</v>
      </c>
      <c r="L689" s="32" t="s">
        <v>1033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6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4850</v>
      </c>
      <c r="AC689" s="72"/>
      <c r="AD689" s="32"/>
    </row>
    <row r="690" spans="1:30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501</v>
      </c>
      <c r="G690" s="31" t="s">
        <v>517</v>
      </c>
      <c r="H690" s="31" t="s">
        <v>499</v>
      </c>
      <c r="I690" s="31" t="s">
        <v>501</v>
      </c>
      <c r="J690" s="32" t="s">
        <v>174</v>
      </c>
      <c r="K690" s="32" t="s">
        <v>5840</v>
      </c>
      <c r="L690" s="32" t="s">
        <v>5841</v>
      </c>
      <c r="M690" s="63" t="str">
        <f>VLOOKUP(B690,SAOM!B$2:H1642,7,0)</f>
        <v>SES-MACU-3927</v>
      </c>
      <c r="N690" s="63">
        <v>4033</v>
      </c>
      <c r="O690" s="34">
        <f>VLOOKUP(B690,SAOM!B$2:I1642,8,0)</f>
        <v>41121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6" t="str">
        <f>VLOOKUP(B690,SAOM!B686:L1414,11,0)</f>
        <v>36900-000</v>
      </c>
      <c r="U690" s="35"/>
      <c r="V690" s="63" t="str">
        <f>VLOOKUP(B690,SAOM!B686:N1414,13,0)</f>
        <v>00:20:0E:10:4F:B5</v>
      </c>
      <c r="W690" s="34">
        <v>41117</v>
      </c>
      <c r="X690" s="32" t="s">
        <v>6272</v>
      </c>
      <c r="Y690" s="36">
        <v>41117</v>
      </c>
      <c r="Z690" s="53"/>
      <c r="AA690" s="72"/>
      <c r="AB690" s="72" t="s">
        <v>4850</v>
      </c>
      <c r="AC690" s="72"/>
      <c r="AD690" s="32"/>
    </row>
    <row r="691" spans="1:30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501</v>
      </c>
      <c r="G691" s="31" t="s">
        <v>682</v>
      </c>
      <c r="H691" s="31" t="s">
        <v>499</v>
      </c>
      <c r="I691" s="31" t="s">
        <v>499</v>
      </c>
      <c r="J691" s="32" t="s">
        <v>174</v>
      </c>
      <c r="K691" s="32" t="s">
        <v>5840</v>
      </c>
      <c r="L691" s="32" t="s">
        <v>5841</v>
      </c>
      <c r="M691" s="63" t="str">
        <f>VLOOKUP(B691,SAOM!B$2:H1643,7,0)</f>
        <v>-</v>
      </c>
      <c r="N691" s="63">
        <v>4033</v>
      </c>
      <c r="O691" s="34">
        <f>VLOOKUP(B691,SAOM!B$2:I1643,8,0)</f>
        <v>41121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6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4850</v>
      </c>
      <c r="AC691" s="72"/>
      <c r="AD691" s="32"/>
    </row>
    <row r="692" spans="1:30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501</v>
      </c>
      <c r="G692" s="31" t="s">
        <v>682</v>
      </c>
      <c r="H692" s="31" t="s">
        <v>499</v>
      </c>
      <c r="I692" s="31" t="s">
        <v>499</v>
      </c>
      <c r="J692" s="32" t="s">
        <v>174</v>
      </c>
      <c r="K692" s="32" t="s">
        <v>5840</v>
      </c>
      <c r="L692" s="32" t="s">
        <v>5841</v>
      </c>
      <c r="M692" s="63" t="str">
        <f>VLOOKUP(B692,SAOM!B$2:H1644,7,0)</f>
        <v>-</v>
      </c>
      <c r="N692" s="63">
        <v>4033</v>
      </c>
      <c r="O692" s="34">
        <f>VLOOKUP(B692,SAOM!B$2:I1644,8,0)</f>
        <v>41121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6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4850</v>
      </c>
      <c r="AC692" s="72"/>
      <c r="AD692" s="32"/>
    </row>
    <row r="693" spans="1:30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501</v>
      </c>
      <c r="G693" s="31" t="s">
        <v>752</v>
      </c>
      <c r="H693" s="31" t="s">
        <v>499</v>
      </c>
      <c r="I693" s="31" t="s">
        <v>499</v>
      </c>
      <c r="J693" s="32" t="s">
        <v>174</v>
      </c>
      <c r="K693" s="32" t="s">
        <v>5840</v>
      </c>
      <c r="L693" s="32" t="s">
        <v>5841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6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4850</v>
      </c>
      <c r="AC693" s="72"/>
      <c r="AD693" s="32"/>
    </row>
    <row r="694" spans="1:30" s="185" customFormat="1">
      <c r="A694" s="173">
        <v>3937</v>
      </c>
      <c r="B694" s="174">
        <v>3937</v>
      </c>
      <c r="C694" s="175">
        <v>41103</v>
      </c>
      <c r="D694" s="175">
        <f t="shared" si="22"/>
        <v>41148</v>
      </c>
      <c r="E694" s="175">
        <f t="shared" si="23"/>
        <v>41163</v>
      </c>
      <c r="F694" s="175" t="s">
        <v>501</v>
      </c>
      <c r="G694" s="176" t="s">
        <v>2466</v>
      </c>
      <c r="H694" s="176" t="s">
        <v>499</v>
      </c>
      <c r="I694" s="176" t="s">
        <v>499</v>
      </c>
      <c r="J694" s="177" t="s">
        <v>174</v>
      </c>
      <c r="K694" s="177" t="s">
        <v>5840</v>
      </c>
      <c r="L694" s="177" t="s">
        <v>5841</v>
      </c>
      <c r="M694" s="174" t="str">
        <f>VLOOKUP(B694,SAOM!B$2:H1646,7,0)</f>
        <v>SES-MACU-3937</v>
      </c>
      <c r="N694" s="174">
        <v>4033</v>
      </c>
      <c r="O694" s="175">
        <f>VLOOKUP(B694,SAOM!B$2:I1646,8,0)</f>
        <v>41121</v>
      </c>
      <c r="P694" s="175" t="e">
        <f>VLOOKUP(B694,AG_Lider!A$1:F2005,6,0)</f>
        <v>#N/A</v>
      </c>
      <c r="Q694" s="179" t="str">
        <f>VLOOKUP(B694,SAOM!B$2:J1646,9,0)</f>
        <v>Viviane Pena Temer Gantus do Amaral</v>
      </c>
      <c r="R694" s="175" t="str">
        <f>VLOOKUP(B694,SAOM!B$2:K2092,10,0)</f>
        <v>Av. Nações Unidas, 265</v>
      </c>
      <c r="S694" s="179" t="str">
        <f>VLOOKUP(B694,SAOM!B690:M1418,12,0)</f>
        <v>(33)3332-3924</v>
      </c>
      <c r="T694" s="180" t="str">
        <f>VLOOKUP(B694,SAOM!B690:L1418,11,0)</f>
        <v>36900-000</v>
      </c>
      <c r="U694" s="181"/>
      <c r="V694" s="174" t="str">
        <f>VLOOKUP(B694,SAOM!B690:N1418,13,0)</f>
        <v>-</v>
      </c>
      <c r="W694" s="175">
        <v>41121</v>
      </c>
      <c r="X694" s="177" t="s">
        <v>6581</v>
      </c>
      <c r="Y694" s="182"/>
      <c r="Z694" s="183"/>
      <c r="AA694" s="184"/>
      <c r="AB694" s="184" t="s">
        <v>4850</v>
      </c>
      <c r="AC694" s="184"/>
      <c r="AD694" s="177"/>
    </row>
    <row r="695" spans="1:30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501</v>
      </c>
      <c r="G695" s="31" t="s">
        <v>752</v>
      </c>
      <c r="H695" s="31" t="s">
        <v>499</v>
      </c>
      <c r="I695" s="31" t="s">
        <v>499</v>
      </c>
      <c r="J695" s="32" t="s">
        <v>174</v>
      </c>
      <c r="K695" s="32" t="s">
        <v>5840</v>
      </c>
      <c r="L695" s="32" t="s">
        <v>5841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6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4850</v>
      </c>
      <c r="AC695" s="72"/>
      <c r="AD695" s="32"/>
    </row>
    <row r="696" spans="1:30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501</v>
      </c>
      <c r="G696" s="31" t="s">
        <v>752</v>
      </c>
      <c r="H696" s="31" t="s">
        <v>499</v>
      </c>
      <c r="I696" s="31" t="s">
        <v>499</v>
      </c>
      <c r="J696" s="32" t="s">
        <v>174</v>
      </c>
      <c r="K696" s="32" t="s">
        <v>5840</v>
      </c>
      <c r="L696" s="32" t="s">
        <v>5841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6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4850</v>
      </c>
      <c r="AC696" s="72"/>
      <c r="AD696" s="32"/>
    </row>
    <row r="697" spans="1:30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501</v>
      </c>
      <c r="G697" s="31" t="s">
        <v>682</v>
      </c>
      <c r="H697" s="31" t="s">
        <v>499</v>
      </c>
      <c r="I697" s="31" t="s">
        <v>499</v>
      </c>
      <c r="J697" s="32" t="s">
        <v>174</v>
      </c>
      <c r="K697" s="32" t="s">
        <v>5840</v>
      </c>
      <c r="L697" s="32" t="s">
        <v>5841</v>
      </c>
      <c r="M697" s="63" t="str">
        <f>VLOOKUP(B697,SAOM!B$2:H1649,7,0)</f>
        <v>-</v>
      </c>
      <c r="N697" s="63">
        <v>4033</v>
      </c>
      <c r="O697" s="34">
        <f>VLOOKUP(B697,SAOM!B$2:I1649,8,0)</f>
        <v>41121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6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4850</v>
      </c>
      <c r="AC697" s="72"/>
      <c r="AD697" s="32"/>
    </row>
    <row r="698" spans="1:30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501</v>
      </c>
      <c r="G698" s="31" t="s">
        <v>682</v>
      </c>
      <c r="H698" s="31" t="s">
        <v>499</v>
      </c>
      <c r="I698" s="31" t="s">
        <v>499</v>
      </c>
      <c r="J698" s="32" t="s">
        <v>174</v>
      </c>
      <c r="K698" s="32" t="s">
        <v>5840</v>
      </c>
      <c r="L698" s="32" t="s">
        <v>5841</v>
      </c>
      <c r="M698" s="63" t="str">
        <f>VLOOKUP(B698,SAOM!B$2:H1650,7,0)</f>
        <v>-</v>
      </c>
      <c r="N698" s="63">
        <v>4033</v>
      </c>
      <c r="O698" s="34">
        <f>VLOOKUP(B698,SAOM!B$2:I1650,8,0)</f>
        <v>41121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6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4850</v>
      </c>
      <c r="AC698" s="72"/>
      <c r="AD698" s="32"/>
    </row>
    <row r="699" spans="1:30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501</v>
      </c>
      <c r="G699" s="31" t="s">
        <v>752</v>
      </c>
      <c r="H699" s="31" t="s">
        <v>499</v>
      </c>
      <c r="I699" s="31" t="s">
        <v>499</v>
      </c>
      <c r="J699" s="32" t="s">
        <v>174</v>
      </c>
      <c r="K699" s="32" t="s">
        <v>5840</v>
      </c>
      <c r="L699" s="32" t="s">
        <v>5841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6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4850</v>
      </c>
      <c r="AC699" s="72"/>
      <c r="AD699" s="32"/>
    </row>
    <row r="700" spans="1:30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501</v>
      </c>
      <c r="G700" s="31" t="s">
        <v>752</v>
      </c>
      <c r="H700" s="31" t="s">
        <v>499</v>
      </c>
      <c r="I700" s="31" t="s">
        <v>499</v>
      </c>
      <c r="J700" s="32" t="s">
        <v>174</v>
      </c>
      <c r="K700" s="32" t="s">
        <v>5840</v>
      </c>
      <c r="L700" s="32" t="s">
        <v>5841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6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4850</v>
      </c>
      <c r="AC700" s="72"/>
      <c r="AD700" s="32"/>
    </row>
    <row r="701" spans="1:30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501</v>
      </c>
      <c r="G701" s="31" t="s">
        <v>752</v>
      </c>
      <c r="H701" s="31" t="s">
        <v>499</v>
      </c>
      <c r="I701" s="31" t="s">
        <v>499</v>
      </c>
      <c r="J701" s="32" t="s">
        <v>174</v>
      </c>
      <c r="K701" s="32" t="s">
        <v>5840</v>
      </c>
      <c r="L701" s="32" t="s">
        <v>5841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6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4850</v>
      </c>
      <c r="AC701" s="72"/>
      <c r="AD701" s="32"/>
    </row>
    <row r="702" spans="1:30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501</v>
      </c>
      <c r="G702" s="31" t="s">
        <v>752</v>
      </c>
      <c r="H702" s="31" t="s">
        <v>499</v>
      </c>
      <c r="I702" s="31" t="s">
        <v>499</v>
      </c>
      <c r="J702" s="32" t="s">
        <v>174</v>
      </c>
      <c r="K702" s="32" t="s">
        <v>5840</v>
      </c>
      <c r="L702" s="32" t="s">
        <v>5841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6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4850</v>
      </c>
      <c r="AC702" s="72"/>
      <c r="AD702" s="32"/>
    </row>
    <row r="703" spans="1:30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501</v>
      </c>
      <c r="G703" s="31" t="s">
        <v>752</v>
      </c>
      <c r="H703" s="31" t="s">
        <v>499</v>
      </c>
      <c r="I703" s="31" t="s">
        <v>499</v>
      </c>
      <c r="J703" s="32" t="s">
        <v>174</v>
      </c>
      <c r="K703" s="32" t="s">
        <v>5840</v>
      </c>
      <c r="L703" s="32" t="s">
        <v>5841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6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4850</v>
      </c>
      <c r="AC703" s="72"/>
      <c r="AD703" s="32"/>
    </row>
    <row r="704" spans="1:30" s="185" customFormat="1">
      <c r="A704" s="173">
        <v>3924</v>
      </c>
      <c r="B704" s="174">
        <v>3924</v>
      </c>
      <c r="C704" s="175">
        <v>41103</v>
      </c>
      <c r="D704" s="175">
        <f t="shared" si="22"/>
        <v>41148</v>
      </c>
      <c r="E704" s="175">
        <f t="shared" si="23"/>
        <v>41163</v>
      </c>
      <c r="F704" s="175" t="s">
        <v>501</v>
      </c>
      <c r="G704" s="176" t="s">
        <v>2466</v>
      </c>
      <c r="H704" s="176" t="s">
        <v>499</v>
      </c>
      <c r="I704" s="176" t="s">
        <v>501</v>
      </c>
      <c r="J704" s="177" t="s">
        <v>174</v>
      </c>
      <c r="K704" s="177" t="s">
        <v>5840</v>
      </c>
      <c r="L704" s="177" t="s">
        <v>5841</v>
      </c>
      <c r="M704" s="174" t="str">
        <f>VLOOKUP(B704,SAOM!B$2:H1656,7,0)</f>
        <v>SES-MACU-3924</v>
      </c>
      <c r="N704" s="174">
        <v>4033</v>
      </c>
      <c r="O704" s="175">
        <f>VLOOKUP(B704,SAOM!B$2:I1656,8,0)</f>
        <v>41121</v>
      </c>
      <c r="P704" s="175" t="e">
        <f>VLOOKUP(B704,AG_Lider!A$1:F2015,6,0)</f>
        <v>#N/A</v>
      </c>
      <c r="Q704" s="179" t="str">
        <f>VLOOKUP(B704,SAOM!B$2:J1656,9,0)</f>
        <v>Viviane Pena Temer Gantus do Amaral</v>
      </c>
      <c r="R704" s="175" t="str">
        <f>VLOOKUP(B704,SAOM!B$2:K2102,10,0)</f>
        <v>Rua Judith Alves, 141</v>
      </c>
      <c r="S704" s="179" t="str">
        <f>VLOOKUP(B704,SAOM!B700:M1428,12,0)</f>
        <v>33-3332-3923</v>
      </c>
      <c r="T704" s="180" t="str">
        <f>VLOOKUP(B704,SAOM!B700:L1428,11,0)</f>
        <v>36900-000</v>
      </c>
      <c r="U704" s="181"/>
      <c r="V704" s="174" t="str">
        <f>VLOOKUP(B704,SAOM!B700:N1428,13,0)</f>
        <v>-</v>
      </c>
      <c r="W704" s="175">
        <v>41121</v>
      </c>
      <c r="X704" s="177" t="s">
        <v>6580</v>
      </c>
      <c r="Y704" s="182"/>
      <c r="Z704" s="183"/>
      <c r="AA704" s="184"/>
      <c r="AB704" s="184" t="s">
        <v>4850</v>
      </c>
      <c r="AC704" s="184"/>
      <c r="AD704" s="177"/>
    </row>
    <row r="705" spans="1:30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501</v>
      </c>
      <c r="G705" s="31" t="s">
        <v>682</v>
      </c>
      <c r="H705" s="31" t="s">
        <v>499</v>
      </c>
      <c r="I705" s="31" t="s">
        <v>499</v>
      </c>
      <c r="J705" s="32" t="s">
        <v>5838</v>
      </c>
      <c r="K705" s="32" t="s">
        <v>5842</v>
      </c>
      <c r="L705" s="32" t="s">
        <v>5843</v>
      </c>
      <c r="M705" s="63" t="str">
        <f>VLOOKUP(B705,SAOM!B$2:H1657,7,0)</f>
        <v>SES-CADE-3923</v>
      </c>
      <c r="N705" s="63">
        <v>4033</v>
      </c>
      <c r="O705" s="34">
        <f>VLOOKUP(B705,SAOM!B$2:I1657,8,0)</f>
        <v>41121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6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4850</v>
      </c>
      <c r="AC705" s="72"/>
      <c r="AD705" s="32"/>
    </row>
    <row r="706" spans="1:30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501</v>
      </c>
      <c r="G706" s="31" t="s">
        <v>517</v>
      </c>
      <c r="H706" s="31" t="s">
        <v>499</v>
      </c>
      <c r="I706" s="31" t="s">
        <v>501</v>
      </c>
      <c r="J706" s="32" t="s">
        <v>5838</v>
      </c>
      <c r="K706" s="32" t="s">
        <v>5842</v>
      </c>
      <c r="L706" s="32" t="s">
        <v>5843</v>
      </c>
      <c r="M706" s="63" t="str">
        <f>VLOOKUP(B706,SAOM!B$2:H1658,7,0)</f>
        <v>SES-CADE-3922</v>
      </c>
      <c r="N706" s="63">
        <v>4033</v>
      </c>
      <c r="O706" s="34">
        <f>VLOOKUP(B706,SAOM!B$2:I1658,8,0)</f>
        <v>41120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6" t="str">
        <f>VLOOKUP(B706,SAOM!B702:L1430,11,0)</f>
        <v>38625-000</v>
      </c>
      <c r="U706" s="35"/>
      <c r="V706" s="63" t="str">
        <f>VLOOKUP(B706,SAOM!B702:N1430,13,0)</f>
        <v>00:20:00:e1:04:ce</v>
      </c>
      <c r="W706" s="34">
        <v>41117</v>
      </c>
      <c r="X706" s="32" t="s">
        <v>6179</v>
      </c>
      <c r="Y706" s="36">
        <v>41120</v>
      </c>
      <c r="Z706" s="53"/>
      <c r="AA706" s="72"/>
      <c r="AB706" s="72" t="s">
        <v>4850</v>
      </c>
      <c r="AC706" s="72"/>
      <c r="AD706" s="32"/>
    </row>
    <row r="707" spans="1:30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501</v>
      </c>
      <c r="G707" s="31" t="s">
        <v>682</v>
      </c>
      <c r="H707" s="31" t="s">
        <v>499</v>
      </c>
      <c r="I707" s="31" t="s">
        <v>499</v>
      </c>
      <c r="J707" s="32" t="s">
        <v>5839</v>
      </c>
      <c r="K707" s="32" t="s">
        <v>5844</v>
      </c>
      <c r="L707" s="32" t="s">
        <v>5845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41121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6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4850</v>
      </c>
      <c r="AC707" s="72"/>
      <c r="AD707" s="32"/>
    </row>
    <row r="708" spans="1:30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501</v>
      </c>
      <c r="G708" s="31" t="s">
        <v>682</v>
      </c>
      <c r="H708" s="31" t="s">
        <v>499</v>
      </c>
      <c r="I708" s="31" t="s">
        <v>499</v>
      </c>
      <c r="J708" s="32" t="s">
        <v>5839</v>
      </c>
      <c r="K708" s="32" t="s">
        <v>5844</v>
      </c>
      <c r="L708" s="32" t="s">
        <v>5845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41121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6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4850</v>
      </c>
      <c r="AC708" s="72"/>
      <c r="AD708" s="32"/>
    </row>
    <row r="709" spans="1:30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501</v>
      </c>
      <c r="G709" s="31" t="s">
        <v>682</v>
      </c>
      <c r="H709" s="31" t="s">
        <v>499</v>
      </c>
      <c r="I709" s="31" t="s">
        <v>499</v>
      </c>
      <c r="J709" s="32" t="s">
        <v>5839</v>
      </c>
      <c r="K709" s="32" t="s">
        <v>5844</v>
      </c>
      <c r="L709" s="32" t="s">
        <v>5845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41121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6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4850</v>
      </c>
      <c r="AC709" s="72"/>
      <c r="AD709" s="32"/>
    </row>
    <row r="710" spans="1:30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501</v>
      </c>
      <c r="G710" s="31" t="s">
        <v>682</v>
      </c>
      <c r="H710" s="31" t="s">
        <v>499</v>
      </c>
      <c r="I710" s="31" t="s">
        <v>499</v>
      </c>
      <c r="J710" s="32" t="s">
        <v>5839</v>
      </c>
      <c r="K710" s="32" t="s">
        <v>5844</v>
      </c>
      <c r="L710" s="32" t="s">
        <v>5845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41121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6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4850</v>
      </c>
      <c r="AC710" s="72"/>
      <c r="AD710" s="32"/>
    </row>
    <row r="711" spans="1:30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501</v>
      </c>
      <c r="G711" s="31" t="s">
        <v>682</v>
      </c>
      <c r="H711" s="31" t="s">
        <v>499</v>
      </c>
      <c r="I711" s="31" t="s">
        <v>499</v>
      </c>
      <c r="J711" s="32" t="s">
        <v>5839</v>
      </c>
      <c r="K711" s="32" t="s">
        <v>5844</v>
      </c>
      <c r="L711" s="32" t="s">
        <v>5845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41146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6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4850</v>
      </c>
      <c r="AC711" s="72"/>
      <c r="AD711" s="32"/>
    </row>
    <row r="712" spans="1:30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501</v>
      </c>
      <c r="G712" s="31" t="s">
        <v>682</v>
      </c>
      <c r="H712" s="31" t="s">
        <v>499</v>
      </c>
      <c r="I712" s="31" t="s">
        <v>499</v>
      </c>
      <c r="J712" s="32" t="s">
        <v>5839</v>
      </c>
      <c r="K712" s="32" t="s">
        <v>5844</v>
      </c>
      <c r="L712" s="32" t="s">
        <v>5845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41121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6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4850</v>
      </c>
      <c r="AC712" s="72"/>
      <c r="AD712" s="32"/>
    </row>
    <row r="713" spans="1:30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501</v>
      </c>
      <c r="G713" s="31" t="s">
        <v>517</v>
      </c>
      <c r="H713" s="31" t="s">
        <v>499</v>
      </c>
      <c r="I713" s="31" t="s">
        <v>501</v>
      </c>
      <c r="J713" s="32" t="s">
        <v>5846</v>
      </c>
      <c r="K713" s="32" t="s">
        <v>5847</v>
      </c>
      <c r="L713" s="32" t="s">
        <v>5848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6" t="str">
        <f>VLOOKUP(B713,SAOM!B709:L1437,11,0)</f>
        <v>37170-000</v>
      </c>
      <c r="U713" s="35"/>
      <c r="V713" s="63" t="str">
        <f>VLOOKUP(B713,SAOM!B709:N1437,13,0)</f>
        <v>00:20:0e:10:4a:5c</v>
      </c>
      <c r="W713" s="34">
        <v>41116</v>
      </c>
      <c r="X713" s="32" t="s">
        <v>5747</v>
      </c>
      <c r="Y713" s="36">
        <v>41120</v>
      </c>
      <c r="Z713" s="53"/>
      <c r="AA713" s="72"/>
      <c r="AB713" s="72" t="s">
        <v>4850</v>
      </c>
      <c r="AC713" s="72"/>
      <c r="AD713" s="32"/>
    </row>
    <row r="714" spans="1:30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501</v>
      </c>
      <c r="G714" s="31" t="s">
        <v>682</v>
      </c>
      <c r="H714" s="31" t="s">
        <v>499</v>
      </c>
      <c r="I714" s="31" t="s">
        <v>499</v>
      </c>
      <c r="J714" s="32" t="s">
        <v>5846</v>
      </c>
      <c r="K714" s="32" t="s">
        <v>5847</v>
      </c>
      <c r="L714" s="32" t="s">
        <v>5848</v>
      </c>
      <c r="M714" s="63" t="str">
        <f>VLOOKUP(B714,SAOM!B$2:H1666,7,0)</f>
        <v>-</v>
      </c>
      <c r="N714" s="63">
        <v>4033</v>
      </c>
      <c r="O714" s="34">
        <f>VLOOKUP(B714,SAOM!B$2:I1666,8,0)</f>
        <v>41121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6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4850</v>
      </c>
      <c r="AC714" s="72"/>
      <c r="AD714" s="32"/>
    </row>
    <row r="715" spans="1:30" s="185" customFormat="1">
      <c r="A715" s="173">
        <v>3910</v>
      </c>
      <c r="B715" s="174">
        <v>3910</v>
      </c>
      <c r="C715" s="175">
        <v>41101</v>
      </c>
      <c r="D715" s="175">
        <f t="shared" si="24"/>
        <v>41146</v>
      </c>
      <c r="E715" s="175">
        <f t="shared" si="25"/>
        <v>41161</v>
      </c>
      <c r="F715" s="175" t="s">
        <v>501</v>
      </c>
      <c r="G715" s="176" t="s">
        <v>2466</v>
      </c>
      <c r="H715" s="176" t="s">
        <v>499</v>
      </c>
      <c r="I715" s="176" t="s">
        <v>501</v>
      </c>
      <c r="J715" s="177" t="s">
        <v>5846</v>
      </c>
      <c r="K715" s="177" t="s">
        <v>5847</v>
      </c>
      <c r="L715" s="177" t="s">
        <v>5848</v>
      </c>
      <c r="M715" s="174" t="str">
        <f>VLOOKUP(B715,SAOM!B$2:H1667,7,0)</f>
        <v>SES-BOCA-3910</v>
      </c>
      <c r="N715" s="174">
        <v>4033</v>
      </c>
      <c r="O715" s="175">
        <f>VLOOKUP(B715,SAOM!B$2:I1667,8,0)</f>
        <v>41120</v>
      </c>
      <c r="P715" s="175" t="e">
        <f>VLOOKUP(B715,AG_Lider!A$1:F2026,6,0)</f>
        <v>#N/A</v>
      </c>
      <c r="Q715" s="179" t="str">
        <f>VLOOKUP(B715,SAOM!B$2:J1667,9,0)</f>
        <v>João Batista Moreira</v>
      </c>
      <c r="R715" s="175" t="str">
        <f>VLOOKUP(B715,SAOM!B$2:K2113,10,0)</f>
        <v>Rua Tônico Rodrigues, 900</v>
      </c>
      <c r="S715" s="179" t="str">
        <f>VLOOKUP(B715,SAOM!B711:M1439,12,0)</f>
        <v>35-3851-7440</v>
      </c>
      <c r="T715" s="180" t="str">
        <f>VLOOKUP(B715,SAOM!B711:L1439,11,0)</f>
        <v>37170-000</v>
      </c>
      <c r="U715" s="181"/>
      <c r="V715" s="174" t="str">
        <f>VLOOKUP(B715,SAOM!B711:N1439,13,0)</f>
        <v>00:20:0e:10:4f:8b</v>
      </c>
      <c r="W715" s="175">
        <v>41121</v>
      </c>
      <c r="X715" s="177" t="s">
        <v>5747</v>
      </c>
      <c r="Y715" s="182"/>
      <c r="Z715" s="183"/>
      <c r="AA715" s="184"/>
      <c r="AB715" s="184" t="s">
        <v>4850</v>
      </c>
      <c r="AC715" s="184"/>
      <c r="AD715" s="177"/>
    </row>
    <row r="716" spans="1:30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501</v>
      </c>
      <c r="G716" s="31" t="s">
        <v>682</v>
      </c>
      <c r="H716" s="31" t="s">
        <v>499</v>
      </c>
      <c r="I716" s="31" t="s">
        <v>499</v>
      </c>
      <c r="J716" s="32" t="s">
        <v>5846</v>
      </c>
      <c r="K716" s="32" t="s">
        <v>5847</v>
      </c>
      <c r="L716" s="32" t="s">
        <v>5848</v>
      </c>
      <c r="M716" s="63" t="str">
        <f>VLOOKUP(B716,SAOM!B$2:H1668,7,0)</f>
        <v>SES-BOCA-3911</v>
      </c>
      <c r="N716" s="63">
        <v>4033</v>
      </c>
      <c r="O716" s="34">
        <f>VLOOKUP(B716,SAOM!B$2:I1668,8,0)</f>
        <v>41121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6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4850</v>
      </c>
      <c r="AC716" s="72"/>
      <c r="AD716" s="32"/>
    </row>
    <row r="717" spans="1:30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501</v>
      </c>
      <c r="G717" s="31" t="s">
        <v>682</v>
      </c>
      <c r="H717" s="31" t="s">
        <v>499</v>
      </c>
      <c r="I717" s="31" t="s">
        <v>499</v>
      </c>
      <c r="J717" s="32" t="s">
        <v>5846</v>
      </c>
      <c r="K717" s="32" t="s">
        <v>5847</v>
      </c>
      <c r="L717" s="32" t="s">
        <v>5848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41121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6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4850</v>
      </c>
      <c r="AC717" s="72"/>
      <c r="AD717" s="32"/>
    </row>
    <row r="718" spans="1:30" s="112" customFormat="1">
      <c r="A718" s="69">
        <v>3913</v>
      </c>
      <c r="B718" s="61">
        <v>3913</v>
      </c>
      <c r="C718" s="49">
        <v>41101</v>
      </c>
      <c r="D718" s="49">
        <f t="shared" si="24"/>
        <v>41146</v>
      </c>
      <c r="E718" s="49">
        <f t="shared" si="25"/>
        <v>41161</v>
      </c>
      <c r="F718" s="49" t="s">
        <v>501</v>
      </c>
      <c r="G718" s="99" t="s">
        <v>517</v>
      </c>
      <c r="H718" s="99" t="s">
        <v>499</v>
      </c>
      <c r="I718" s="99" t="s">
        <v>501</v>
      </c>
      <c r="J718" s="70" t="s">
        <v>5846</v>
      </c>
      <c r="K718" s="70" t="s">
        <v>5847</v>
      </c>
      <c r="L718" s="70" t="s">
        <v>5848</v>
      </c>
      <c r="M718" s="61" t="str">
        <f>VLOOKUP(B718,SAOM!B$2:H1670,7,0)</f>
        <v>SES-BOCA-3913</v>
      </c>
      <c r="N718" s="61">
        <v>4033</v>
      </c>
      <c r="O718" s="49">
        <f>VLOOKUP(B718,SAOM!B$2:I1670,8,0)</f>
        <v>41115</v>
      </c>
      <c r="P718" s="49" t="e">
        <f>VLOOKUP(B718,AG_Lider!A$1:F2029,6,0)</f>
        <v>#N/A</v>
      </c>
      <c r="Q718" s="108" t="str">
        <f>VLOOKUP(B718,SAOM!B$2:J1670,9,0)</f>
        <v>Marizete de Fátima Carvalho</v>
      </c>
      <c r="R718" s="49" t="str">
        <f>VLOOKUP(B718,SAOM!B$2:K2116,10,0)</f>
        <v>Rua Atílio Fortunato, 30</v>
      </c>
      <c r="S718" s="108" t="str">
        <f>VLOOKUP(B718,SAOM!B714:M1442,12,0)</f>
        <v>35-3851-6685</v>
      </c>
      <c r="T718" s="130" t="str">
        <f>VLOOKUP(B718,SAOM!B714:L1442,11,0)</f>
        <v>37170-000</v>
      </c>
      <c r="U718" s="109"/>
      <c r="V718" s="61" t="str">
        <f>VLOOKUP(B718,SAOM!B714:N1442,13,0)</f>
        <v>00:20:0e:10:4c:db</v>
      </c>
      <c r="W718" s="49">
        <v>41115</v>
      </c>
      <c r="X718" s="32" t="s">
        <v>5944</v>
      </c>
      <c r="Y718" s="110">
        <v>41115</v>
      </c>
      <c r="Z718" s="111"/>
      <c r="AA718" s="95"/>
      <c r="AB718" s="95" t="s">
        <v>4850</v>
      </c>
      <c r="AC718" s="95"/>
      <c r="AD718" s="70"/>
    </row>
    <row r="719" spans="1:30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501</v>
      </c>
      <c r="G719" s="31" t="s">
        <v>517</v>
      </c>
      <c r="H719" s="31" t="s">
        <v>499</v>
      </c>
      <c r="I719" s="31" t="s">
        <v>501</v>
      </c>
      <c r="J719" s="32" t="s">
        <v>5846</v>
      </c>
      <c r="K719" s="32" t="s">
        <v>5847</v>
      </c>
      <c r="L719" s="32" t="s">
        <v>5848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6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5944</v>
      </c>
      <c r="Y719" s="36">
        <v>41115</v>
      </c>
      <c r="Z719" s="53"/>
      <c r="AA719" s="72"/>
      <c r="AB719" s="72" t="s">
        <v>4850</v>
      </c>
      <c r="AC719" s="72"/>
      <c r="AD719" s="32"/>
    </row>
    <row r="720" spans="1:30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501</v>
      </c>
      <c r="G720" s="31" t="s">
        <v>517</v>
      </c>
      <c r="H720" s="31" t="s">
        <v>499</v>
      </c>
      <c r="I720" s="31" t="s">
        <v>501</v>
      </c>
      <c r="J720" s="32" t="s">
        <v>5846</v>
      </c>
      <c r="K720" s="32" t="s">
        <v>5847</v>
      </c>
      <c r="L720" s="32" t="s">
        <v>5848</v>
      </c>
      <c r="M720" s="63" t="str">
        <f>VLOOKUP(B720,SAOM!B$2:H1672,7,0)</f>
        <v>SES-BOCA-3914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6" t="str">
        <f>VLOOKUP(B720,SAOM!B716:L1444,11,0)</f>
        <v>37170-000</v>
      </c>
      <c r="U720" s="35"/>
      <c r="V720" s="63" t="str">
        <f>VLOOKUP(B720,SAOM!B716:N1444,13,0)</f>
        <v>00:20:0E:10:4C:E1</v>
      </c>
      <c r="W720" s="34">
        <v>41116</v>
      </c>
      <c r="X720" s="32" t="s">
        <v>5944</v>
      </c>
      <c r="Y720" s="36">
        <v>41116</v>
      </c>
      <c r="Z720" s="53"/>
      <c r="AA720" s="72"/>
      <c r="AB720" s="72" t="s">
        <v>4850</v>
      </c>
      <c r="AC720" s="72"/>
      <c r="AD720" s="32"/>
    </row>
    <row r="721" spans="1:30" s="112" customFormat="1">
      <c r="A721" s="69">
        <v>3951</v>
      </c>
      <c r="B721" s="61">
        <v>3951</v>
      </c>
      <c r="C721" s="49">
        <v>41109</v>
      </c>
      <c r="D721" s="49">
        <f t="shared" ref="D721:D726" si="26">C721+45</f>
        <v>41154</v>
      </c>
      <c r="E721" s="49">
        <f t="shared" ref="E721:E726" si="27">D721+15</f>
        <v>41169</v>
      </c>
      <c r="F721" s="49" t="s">
        <v>501</v>
      </c>
      <c r="G721" s="99" t="s">
        <v>517</v>
      </c>
      <c r="H721" s="99" t="s">
        <v>684</v>
      </c>
      <c r="I721" s="99" t="s">
        <v>501</v>
      </c>
      <c r="J721" s="70" t="s">
        <v>1777</v>
      </c>
      <c r="K721" s="70" t="s">
        <v>5510</v>
      </c>
      <c r="L721" s="70" t="s">
        <v>5511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0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4422</v>
      </c>
      <c r="Y721" s="110">
        <v>41114</v>
      </c>
      <c r="Z721" s="111"/>
      <c r="AA721" s="95" t="s">
        <v>6126</v>
      </c>
      <c r="AB721" s="95" t="s">
        <v>4850</v>
      </c>
      <c r="AC721" s="95"/>
      <c r="AD721" s="70"/>
    </row>
    <row r="722" spans="1:30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501</v>
      </c>
      <c r="G722" s="31" t="s">
        <v>682</v>
      </c>
      <c r="H722" s="31" t="s">
        <v>499</v>
      </c>
      <c r="I722" s="31" t="s">
        <v>499</v>
      </c>
      <c r="J722" s="32" t="s">
        <v>174</v>
      </c>
      <c r="K722" s="32" t="s">
        <v>6110</v>
      </c>
      <c r="L722" s="32" t="s">
        <v>6111</v>
      </c>
      <c r="M722" s="63" t="str">
        <f>VLOOKUP(B722,SAOM!B$2:H1674,7,0)</f>
        <v>SES-MACU-3942</v>
      </c>
      <c r="N722" s="63">
        <v>4033</v>
      </c>
      <c r="O722" s="34">
        <f>VLOOKUP(B722,SAOM!B$2:I1674,8,0)</f>
        <v>41121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6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4850</v>
      </c>
      <c r="AC722" s="72"/>
      <c r="AD722" s="32"/>
    </row>
    <row r="723" spans="1:30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501</v>
      </c>
      <c r="G723" s="31" t="s">
        <v>682</v>
      </c>
      <c r="H723" s="31" t="s">
        <v>499</v>
      </c>
      <c r="I723" s="31" t="s">
        <v>499</v>
      </c>
      <c r="J723" s="32" t="s">
        <v>174</v>
      </c>
      <c r="K723" s="32" t="s">
        <v>6110</v>
      </c>
      <c r="L723" s="32" t="s">
        <v>6111</v>
      </c>
      <c r="M723" s="63" t="str">
        <f>VLOOKUP(B723,SAOM!B$2:H1675,7,0)</f>
        <v>-</v>
      </c>
      <c r="N723" s="63">
        <v>4033</v>
      </c>
      <c r="O723" s="34">
        <f>VLOOKUP(B723,SAOM!B$2:I1675,8,0)</f>
        <v>41121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6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4850</v>
      </c>
      <c r="AC723" s="72"/>
      <c r="AD723" s="32"/>
    </row>
    <row r="724" spans="1:30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501</v>
      </c>
      <c r="G724" s="31" t="s">
        <v>752</v>
      </c>
      <c r="H724" s="31" t="s">
        <v>499</v>
      </c>
      <c r="I724" s="31" t="s">
        <v>499</v>
      </c>
      <c r="J724" s="32" t="s">
        <v>174</v>
      </c>
      <c r="K724" s="32" t="s">
        <v>6110</v>
      </c>
      <c r="L724" s="32" t="s">
        <v>6111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6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4850</v>
      </c>
      <c r="AC724" s="72"/>
      <c r="AD724" s="32"/>
    </row>
    <row r="725" spans="1:30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501</v>
      </c>
      <c r="G725" s="31" t="s">
        <v>752</v>
      </c>
      <c r="H725" s="31" t="s">
        <v>499</v>
      </c>
      <c r="I725" s="31" t="s">
        <v>499</v>
      </c>
      <c r="J725" s="32" t="s">
        <v>174</v>
      </c>
      <c r="K725" s="32" t="s">
        <v>6110</v>
      </c>
      <c r="L725" s="32" t="s">
        <v>6111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6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4850</v>
      </c>
      <c r="AC725" s="72"/>
      <c r="AD725" s="32"/>
    </row>
    <row r="726" spans="1:30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501</v>
      </c>
      <c r="G726" s="31" t="s">
        <v>752</v>
      </c>
      <c r="H726" s="31" t="s">
        <v>499</v>
      </c>
      <c r="I726" s="31" t="s">
        <v>499</v>
      </c>
      <c r="J726" s="32" t="s">
        <v>6105</v>
      </c>
      <c r="K726" s="32" t="s">
        <v>6112</v>
      </c>
      <c r="L726" s="32" t="s">
        <v>6113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6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4850</v>
      </c>
      <c r="AC726" s="72"/>
      <c r="AD726" s="32"/>
    </row>
    <row r="727" spans="1:30" s="37" customFormat="1">
      <c r="A727" s="69">
        <v>3968</v>
      </c>
      <c r="B727" s="61">
        <v>3968</v>
      </c>
      <c r="C727" s="34">
        <v>41114</v>
      </c>
      <c r="D727" s="34">
        <f t="shared" ref="D727:D751" si="28">C727+45</f>
        <v>41159</v>
      </c>
      <c r="E727" s="34">
        <f t="shared" ref="E727:E751" si="29">D727+15</f>
        <v>41174</v>
      </c>
      <c r="F727" s="34" t="s">
        <v>501</v>
      </c>
      <c r="G727" s="31" t="s">
        <v>752</v>
      </c>
      <c r="H727" s="31" t="s">
        <v>499</v>
      </c>
      <c r="I727" s="31" t="s">
        <v>499</v>
      </c>
      <c r="J727" s="32" t="s">
        <v>3658</v>
      </c>
      <c r="K727" s="32" t="s">
        <v>6560</v>
      </c>
      <c r="L727" s="32" t="s">
        <v>6561</v>
      </c>
      <c r="M727" s="63" t="str">
        <f>VLOOKUP(B727,SAOM!B$2:H1679,7,0)</f>
        <v>-</v>
      </c>
      <c r="N727" s="63">
        <v>4033</v>
      </c>
      <c r="O727" s="34" t="str">
        <f>VLOOKUP(B727,SAOM!B$2:I1679,8,0)</f>
        <v>-</v>
      </c>
      <c r="P727" s="34" t="e">
        <f>VLOOKUP(B727,AG_Lider!A$1:F2038,6,0)</f>
        <v>#N/A</v>
      </c>
      <c r="Q727" s="65" t="str">
        <f>VLOOKUP(B727,SAOM!B$2:J1679,9,0)</f>
        <v>DANIELLE CRISTINA GONÇALVES SOUZA</v>
      </c>
      <c r="R727" s="34" t="str">
        <f>VLOOKUP(B727,SAOM!B$2:K2125,10,0)</f>
        <v>RUA HÉLIO FILGUEIRAS, 147</v>
      </c>
      <c r="S727" s="65">
        <f>VLOOKUP(B727,SAOM!B723:M1451,12,0)</f>
        <v>3732741581</v>
      </c>
      <c r="T727" s="116" t="str">
        <f>VLOOKUP(B727,SAOM!B723:L1451,11,0)</f>
        <v>35669-000</v>
      </c>
      <c r="U727" s="35"/>
      <c r="V727" s="63" t="str">
        <f>VLOOKUP(B727,SAOM!B723:N1451,13,0)</f>
        <v>-</v>
      </c>
      <c r="W727" s="34"/>
      <c r="X727" s="32"/>
      <c r="Y727" s="36"/>
      <c r="Z727" s="53"/>
      <c r="AA727" s="72"/>
      <c r="AB727" s="72" t="s">
        <v>4850</v>
      </c>
      <c r="AC727" s="72"/>
      <c r="AD727" s="32"/>
    </row>
    <row r="728" spans="1:30" s="37" customFormat="1">
      <c r="A728" s="69">
        <v>3961</v>
      </c>
      <c r="B728" s="61">
        <v>3961</v>
      </c>
      <c r="C728" s="34">
        <v>41114</v>
      </c>
      <c r="D728" s="34">
        <f t="shared" si="28"/>
        <v>41159</v>
      </c>
      <c r="E728" s="34">
        <f t="shared" si="29"/>
        <v>41174</v>
      </c>
      <c r="F728" s="34" t="s">
        <v>501</v>
      </c>
      <c r="G728" s="31" t="s">
        <v>752</v>
      </c>
      <c r="H728" s="31" t="s">
        <v>499</v>
      </c>
      <c r="I728" s="31" t="s">
        <v>499</v>
      </c>
      <c r="J728" s="32" t="s">
        <v>3039</v>
      </c>
      <c r="K728" s="32" t="s">
        <v>6562</v>
      </c>
      <c r="L728" s="32" t="s">
        <v>6563</v>
      </c>
      <c r="M728" s="63" t="str">
        <f>VLOOKUP(B728,SAOM!B$2:H1680,7,0)</f>
        <v>-</v>
      </c>
      <c r="N728" s="63">
        <v>4033</v>
      </c>
      <c r="O728" s="34" t="str">
        <f>VLOOKUP(B728,SAOM!B$2:I1680,8,0)</f>
        <v>-</v>
      </c>
      <c r="P728" s="34" t="e">
        <f>VLOOKUP(B728,AG_Lider!A$1:F2039,6,0)</f>
        <v>#N/A</v>
      </c>
      <c r="Q728" s="65" t="str">
        <f>VLOOKUP(B728,SAOM!B$2:J1680,9,0)</f>
        <v>IRAYANA MOUTINHO DGOMES SOARES</v>
      </c>
      <c r="R728" s="34" t="str">
        <f>VLOOKUP(B728,SAOM!B$2:K2126,10,0)</f>
        <v>AV. VALDIR PINHEIRO CANGUSSU, 120</v>
      </c>
      <c r="S728" s="65" t="str">
        <f>VLOOKUP(B728,SAOM!B724:M1452,12,0)</f>
        <v>33 35351856</v>
      </c>
      <c r="T728" s="116" t="str">
        <f>VLOOKUP(B728,SAOM!B724:L1452,11,0)</f>
        <v>39814-000</v>
      </c>
      <c r="U728" s="35"/>
      <c r="V728" s="63" t="str">
        <f>VLOOKUP(B728,SAOM!B724:N1452,13,0)</f>
        <v>-</v>
      </c>
      <c r="W728" s="34"/>
      <c r="X728" s="32"/>
      <c r="Y728" s="36"/>
      <c r="Z728" s="53"/>
      <c r="AA728" s="72"/>
      <c r="AB728" s="72" t="s">
        <v>4850</v>
      </c>
      <c r="AC728" s="72"/>
      <c r="AD728" s="32"/>
    </row>
    <row r="729" spans="1:30" s="37" customFormat="1">
      <c r="A729" s="69">
        <v>3962</v>
      </c>
      <c r="B729" s="61">
        <v>3962</v>
      </c>
      <c r="C729" s="34">
        <v>41114</v>
      </c>
      <c r="D729" s="34">
        <f t="shared" si="28"/>
        <v>41159</v>
      </c>
      <c r="E729" s="34">
        <f t="shared" si="29"/>
        <v>41174</v>
      </c>
      <c r="F729" s="34" t="s">
        <v>501</v>
      </c>
      <c r="G729" s="31" t="s">
        <v>752</v>
      </c>
      <c r="H729" s="31" t="s">
        <v>499</v>
      </c>
      <c r="I729" s="31" t="s">
        <v>499</v>
      </c>
      <c r="J729" s="32" t="s">
        <v>3039</v>
      </c>
      <c r="K729" s="32" t="s">
        <v>6562</v>
      </c>
      <c r="L729" s="32" t="s">
        <v>6563</v>
      </c>
      <c r="M729" s="63" t="str">
        <f>VLOOKUP(B729,SAOM!B$2:H1681,7,0)</f>
        <v>-</v>
      </c>
      <c r="N729" s="63">
        <v>4033</v>
      </c>
      <c r="O729" s="34" t="str">
        <f>VLOOKUP(B729,SAOM!B$2:I1681,8,0)</f>
        <v>-</v>
      </c>
      <c r="P729" s="34" t="e">
        <f>VLOOKUP(B729,AG_Lider!A$1:F2040,6,0)</f>
        <v>#N/A</v>
      </c>
      <c r="Q729" s="65" t="str">
        <f>VLOOKUP(B729,SAOM!B$2:J1681,9,0)</f>
        <v>DIEGO DE CASTRO CAMPOS</v>
      </c>
      <c r="R729" s="34" t="str">
        <f>VLOOKUP(B729,SAOM!B$2:K2127,10,0)</f>
        <v>RUA TAMBURI, 78</v>
      </c>
      <c r="S729" s="65" t="str">
        <f>VLOOKUP(B729,SAOM!B725:M1453,12,0)</f>
        <v>33 35351220</v>
      </c>
      <c r="T729" s="116" t="str">
        <f>VLOOKUP(B729,SAOM!B725:L1453,11,0)</f>
        <v>39814-000</v>
      </c>
      <c r="U729" s="35"/>
      <c r="V729" s="63" t="str">
        <f>VLOOKUP(B729,SAOM!B725:N1453,13,0)</f>
        <v>-</v>
      </c>
      <c r="W729" s="34"/>
      <c r="X729" s="32"/>
      <c r="Y729" s="36"/>
      <c r="Z729" s="53"/>
      <c r="AA729" s="72"/>
      <c r="AB729" s="72" t="s">
        <v>4850</v>
      </c>
      <c r="AC729" s="72"/>
      <c r="AD729" s="32"/>
    </row>
    <row r="730" spans="1:30" s="37" customFormat="1">
      <c r="A730" s="69">
        <v>3963</v>
      </c>
      <c r="B730" s="61">
        <v>3963</v>
      </c>
      <c r="C730" s="34">
        <v>41114</v>
      </c>
      <c r="D730" s="34">
        <f t="shared" si="28"/>
        <v>41159</v>
      </c>
      <c r="E730" s="34">
        <f t="shared" si="29"/>
        <v>41174</v>
      </c>
      <c r="F730" s="34" t="s">
        <v>501</v>
      </c>
      <c r="G730" s="31" t="s">
        <v>752</v>
      </c>
      <c r="H730" s="31" t="s">
        <v>499</v>
      </c>
      <c r="I730" s="31" t="s">
        <v>499</v>
      </c>
      <c r="J730" s="32" t="s">
        <v>3039</v>
      </c>
      <c r="K730" s="32" t="s">
        <v>6562</v>
      </c>
      <c r="L730" s="32" t="s">
        <v>6563</v>
      </c>
      <c r="M730" s="63" t="str">
        <f>VLOOKUP(B730,SAOM!B$2:H1682,7,0)</f>
        <v>-</v>
      </c>
      <c r="N730" s="63">
        <v>4033</v>
      </c>
      <c r="O730" s="34" t="str">
        <f>VLOOKUP(B730,SAOM!B$2:I1682,8,0)</f>
        <v>-</v>
      </c>
      <c r="P730" s="34" t="e">
        <f>VLOOKUP(B730,AG_Lider!A$1:F2041,6,0)</f>
        <v>#N/A</v>
      </c>
      <c r="Q730" s="65" t="str">
        <f>VLOOKUP(B730,SAOM!B$2:J1682,9,0)</f>
        <v>HEIDI CORDEIRO</v>
      </c>
      <c r="R730" s="34" t="str">
        <f>VLOOKUP(B730,SAOM!B$2:K2128,10,0)</f>
        <v>AV. JUSCELINA PINHEIRO, 636</v>
      </c>
      <c r="S730" s="65" t="str">
        <f>VLOOKUP(B730,SAOM!B726:M1454,12,0)</f>
        <v>33 35354003</v>
      </c>
      <c r="T730" s="116" t="str">
        <f>VLOOKUP(B730,SAOM!B726:L1454,11,0)</f>
        <v>39814-000</v>
      </c>
      <c r="U730" s="35"/>
      <c r="V730" s="63" t="str">
        <f>VLOOKUP(B730,SAOM!B726:N1454,13,0)</f>
        <v>-</v>
      </c>
      <c r="W730" s="34"/>
      <c r="X730" s="32"/>
      <c r="Y730" s="36"/>
      <c r="Z730" s="53"/>
      <c r="AA730" s="72"/>
      <c r="AB730" s="72" t="s">
        <v>4850</v>
      </c>
      <c r="AC730" s="72"/>
      <c r="AD730" s="32"/>
    </row>
    <row r="731" spans="1:30" s="37" customFormat="1">
      <c r="A731" s="69">
        <v>3964</v>
      </c>
      <c r="B731" s="61">
        <v>3964</v>
      </c>
      <c r="C731" s="34">
        <v>41114</v>
      </c>
      <c r="D731" s="34">
        <f t="shared" si="28"/>
        <v>41159</v>
      </c>
      <c r="E731" s="34">
        <f t="shared" si="29"/>
        <v>41174</v>
      </c>
      <c r="F731" s="34" t="s">
        <v>501</v>
      </c>
      <c r="G731" s="31" t="s">
        <v>752</v>
      </c>
      <c r="H731" s="31" t="s">
        <v>499</v>
      </c>
      <c r="I731" s="31" t="s">
        <v>499</v>
      </c>
      <c r="J731" s="32" t="s">
        <v>3658</v>
      </c>
      <c r="K731" s="32" t="s">
        <v>6560</v>
      </c>
      <c r="L731" s="32" t="s">
        <v>6561</v>
      </c>
      <c r="M731" s="63" t="str">
        <f>VLOOKUP(B731,SAOM!B$2:H1683,7,0)</f>
        <v>-</v>
      </c>
      <c r="N731" s="63">
        <v>4033</v>
      </c>
      <c r="O731" s="34" t="str">
        <f>VLOOKUP(B731,SAOM!B$2:I1683,8,0)</f>
        <v>-</v>
      </c>
      <c r="P731" s="34" t="e">
        <f>VLOOKUP(B731,AG_Lider!A$1:F2042,6,0)</f>
        <v>#N/A</v>
      </c>
      <c r="Q731" s="65" t="str">
        <f>VLOOKUP(B731,SAOM!B$2:J1683,9,0)</f>
        <v>AURIANA VANESSA</v>
      </c>
      <c r="R731" s="34" t="str">
        <f>VLOOKUP(B731,SAOM!B$2:K2129,10,0)</f>
        <v>RUA PADRE LIBÉRIO, Nº235,</v>
      </c>
      <c r="S731" s="65">
        <f>VLOOKUP(B731,SAOM!B727:M1455,12,0)</f>
        <v>3732742062</v>
      </c>
      <c r="T731" s="116" t="str">
        <f>VLOOKUP(B731,SAOM!B727:L1455,11,0)</f>
        <v>35669-000</v>
      </c>
      <c r="U731" s="35"/>
      <c r="V731" s="63" t="str">
        <f>VLOOKUP(B731,SAOM!B727:N1455,13,0)</f>
        <v>-</v>
      </c>
      <c r="W731" s="34"/>
      <c r="X731" s="32"/>
      <c r="Y731" s="36"/>
      <c r="Z731" s="53"/>
      <c r="AA731" s="72"/>
      <c r="AB731" s="72" t="s">
        <v>4850</v>
      </c>
      <c r="AC731" s="72"/>
      <c r="AD731" s="32"/>
    </row>
    <row r="732" spans="1:30" s="37" customFormat="1">
      <c r="A732" s="69">
        <v>3965</v>
      </c>
      <c r="B732" s="61">
        <v>3965</v>
      </c>
      <c r="C732" s="34">
        <v>41114</v>
      </c>
      <c r="D732" s="34">
        <f t="shared" si="28"/>
        <v>41159</v>
      </c>
      <c r="E732" s="34">
        <f t="shared" si="29"/>
        <v>41174</v>
      </c>
      <c r="F732" s="34" t="s">
        <v>501</v>
      </c>
      <c r="G732" s="31" t="s">
        <v>752</v>
      </c>
      <c r="H732" s="31" t="s">
        <v>499</v>
      </c>
      <c r="I732" s="31" t="s">
        <v>499</v>
      </c>
      <c r="J732" s="32" t="s">
        <v>3658</v>
      </c>
      <c r="K732" s="32" t="s">
        <v>6560</v>
      </c>
      <c r="L732" s="32" t="s">
        <v>6561</v>
      </c>
      <c r="M732" s="63" t="str">
        <f>VLOOKUP(B732,SAOM!B$2:H1684,7,0)</f>
        <v>-</v>
      </c>
      <c r="N732" s="63">
        <v>4033</v>
      </c>
      <c r="O732" s="34" t="str">
        <f>VLOOKUP(B732,SAOM!B$2:I1684,8,0)</f>
        <v>-</v>
      </c>
      <c r="P732" s="34" t="e">
        <f>VLOOKUP(B732,AG_Lider!A$1:F2043,6,0)</f>
        <v>#N/A</v>
      </c>
      <c r="Q732" s="65" t="str">
        <f>VLOOKUP(B732,SAOM!B$2:J1684,9,0)</f>
        <v>NAYANA CASTRO</v>
      </c>
      <c r="R732" s="34" t="str">
        <f>VLOOKUP(B732,SAOM!B$2:K2130,10,0)</f>
        <v>RUA MADRE CLELIA MERLONE, Nº230</v>
      </c>
      <c r="S732" s="65">
        <f>VLOOKUP(B732,SAOM!B728:M1456,12,0)</f>
        <v>3732741048</v>
      </c>
      <c r="T732" s="116" t="str">
        <f>VLOOKUP(B732,SAOM!B728:L1456,11,0)</f>
        <v>35669-000</v>
      </c>
      <c r="U732" s="35"/>
      <c r="V732" s="63" t="str">
        <f>VLOOKUP(B732,SAOM!B728:N1456,13,0)</f>
        <v>-</v>
      </c>
      <c r="W732" s="34"/>
      <c r="X732" s="32"/>
      <c r="Y732" s="36"/>
      <c r="Z732" s="53"/>
      <c r="AA732" s="72"/>
      <c r="AB732" s="72" t="s">
        <v>4850</v>
      </c>
      <c r="AC732" s="72"/>
      <c r="AD732" s="32"/>
    </row>
    <row r="733" spans="1:30" s="37" customFormat="1">
      <c r="A733" s="69">
        <v>3966</v>
      </c>
      <c r="B733" s="61">
        <v>3966</v>
      </c>
      <c r="C733" s="34">
        <v>41114</v>
      </c>
      <c r="D733" s="34">
        <f t="shared" si="28"/>
        <v>41159</v>
      </c>
      <c r="E733" s="34">
        <f t="shared" si="29"/>
        <v>41174</v>
      </c>
      <c r="F733" s="34" t="s">
        <v>501</v>
      </c>
      <c r="G733" s="31" t="s">
        <v>752</v>
      </c>
      <c r="H733" s="31" t="s">
        <v>499</v>
      </c>
      <c r="I733" s="31" t="s">
        <v>499</v>
      </c>
      <c r="J733" s="32" t="s">
        <v>3658</v>
      </c>
      <c r="K733" s="32" t="s">
        <v>6560</v>
      </c>
      <c r="L733" s="32" t="s">
        <v>6561</v>
      </c>
      <c r="M733" s="63" t="str">
        <f>VLOOKUP(B733,SAOM!B$2:H1685,7,0)</f>
        <v>-</v>
      </c>
      <c r="N733" s="63">
        <v>4033</v>
      </c>
      <c r="O733" s="34" t="str">
        <f>VLOOKUP(B733,SAOM!B$2:I1685,8,0)</f>
        <v>-</v>
      </c>
      <c r="P733" s="34" t="e">
        <f>VLOOKUP(B733,AG_Lider!A$1:F2044,6,0)</f>
        <v>#N/A</v>
      </c>
      <c r="Q733" s="65" t="str">
        <f>VLOOKUP(B733,SAOM!B$2:J1685,9,0)</f>
        <v>TATIANE TAVARES</v>
      </c>
      <c r="R733" s="34" t="str">
        <f>VLOOKUP(B733,SAOM!B$2:K2131,10,0)</f>
        <v>AV. GETULIO VARGAS, Nº 396</v>
      </c>
      <c r="S733" s="65">
        <f>VLOOKUP(B733,SAOM!B729:M1457,12,0)</f>
        <v>3732741779</v>
      </c>
      <c r="T733" s="116" t="str">
        <f>VLOOKUP(B733,SAOM!B729:L1457,11,0)</f>
        <v>35669-000</v>
      </c>
      <c r="U733" s="35"/>
      <c r="V733" s="63" t="str">
        <f>VLOOKUP(B733,SAOM!B729:N1457,13,0)</f>
        <v>-</v>
      </c>
      <c r="W733" s="34"/>
      <c r="X733" s="32"/>
      <c r="Y733" s="36"/>
      <c r="Z733" s="53"/>
      <c r="AA733" s="72"/>
      <c r="AB733" s="72" t="s">
        <v>4850</v>
      </c>
      <c r="AC733" s="72"/>
      <c r="AD733" s="32"/>
    </row>
    <row r="734" spans="1:30" s="37" customFormat="1">
      <c r="A734" s="69">
        <v>3967</v>
      </c>
      <c r="B734" s="61">
        <v>3967</v>
      </c>
      <c r="C734" s="34">
        <v>41114</v>
      </c>
      <c r="D734" s="34">
        <f t="shared" si="28"/>
        <v>41159</v>
      </c>
      <c r="E734" s="34">
        <f t="shared" si="29"/>
        <v>41174</v>
      </c>
      <c r="F734" s="34" t="s">
        <v>501</v>
      </c>
      <c r="G734" s="31" t="s">
        <v>752</v>
      </c>
      <c r="H734" s="31" t="s">
        <v>499</v>
      </c>
      <c r="I734" s="31" t="s">
        <v>499</v>
      </c>
      <c r="J734" s="32" t="s">
        <v>3658</v>
      </c>
      <c r="K734" s="32" t="s">
        <v>6560</v>
      </c>
      <c r="L734" s="32" t="s">
        <v>6561</v>
      </c>
      <c r="M734" s="63" t="str">
        <f>VLOOKUP(B734,SAOM!B$2:H1686,7,0)</f>
        <v>-</v>
      </c>
      <c r="N734" s="63">
        <v>4033</v>
      </c>
      <c r="O734" s="34" t="str">
        <f>VLOOKUP(B734,SAOM!B$2:I1686,8,0)</f>
        <v>-</v>
      </c>
      <c r="P734" s="34" t="e">
        <f>VLOOKUP(B734,AG_Lider!A$1:F2045,6,0)</f>
        <v>#N/A</v>
      </c>
      <c r="Q734" s="65" t="str">
        <f>VLOOKUP(B734,SAOM!B$2:J1686,9,0)</f>
        <v>DANIELLE CRISTINA GONÇALVES SOUZA</v>
      </c>
      <c r="R734" s="34" t="str">
        <f>VLOOKUP(B734,SAOM!B$2:K2132,10,0)</f>
        <v>SMS@PAPAGAIOS.MG.GOV.BR</v>
      </c>
      <c r="S734" s="65">
        <f>VLOOKUP(B734,SAOM!B730:M1458,12,0)</f>
        <v>3732741581</v>
      </c>
      <c r="T734" s="116" t="str">
        <f>VLOOKUP(B734,SAOM!B730:L1458,11,0)</f>
        <v>35669-000</v>
      </c>
      <c r="U734" s="35"/>
      <c r="V734" s="63" t="str">
        <f>VLOOKUP(B734,SAOM!B730:N1458,13,0)</f>
        <v>-</v>
      </c>
      <c r="W734" s="34"/>
      <c r="X734" s="32"/>
      <c r="Y734" s="36"/>
      <c r="Z734" s="53"/>
      <c r="AA734" s="72"/>
      <c r="AB734" s="72" t="s">
        <v>4850</v>
      </c>
      <c r="AC734" s="72"/>
      <c r="AD734" s="32"/>
    </row>
    <row r="735" spans="1:30" s="37" customFormat="1">
      <c r="A735" s="69">
        <v>3969</v>
      </c>
      <c r="B735" s="61">
        <v>3969</v>
      </c>
      <c r="C735" s="34">
        <v>41114</v>
      </c>
      <c r="D735" s="34">
        <f t="shared" si="28"/>
        <v>41159</v>
      </c>
      <c r="E735" s="34">
        <f t="shared" si="29"/>
        <v>41174</v>
      </c>
      <c r="F735" s="34" t="s">
        <v>501</v>
      </c>
      <c r="G735" s="31" t="s">
        <v>752</v>
      </c>
      <c r="H735" s="31" t="s">
        <v>499</v>
      </c>
      <c r="I735" s="31" t="s">
        <v>499</v>
      </c>
      <c r="J735" s="32" t="s">
        <v>173</v>
      </c>
      <c r="K735" s="32" t="s">
        <v>6564</v>
      </c>
      <c r="L735" s="32" t="s">
        <v>6565</v>
      </c>
      <c r="M735" s="63" t="str">
        <f>VLOOKUP(B735,SAOM!B$2:H1687,7,0)</f>
        <v>-</v>
      </c>
      <c r="N735" s="63">
        <v>4033</v>
      </c>
      <c r="O735" s="34" t="str">
        <f>VLOOKUP(B735,SAOM!B$2:I1687,8,0)</f>
        <v>-</v>
      </c>
      <c r="P735" s="34" t="e">
        <f>VLOOKUP(B735,AG_Lider!A$1:F2046,6,0)</f>
        <v>#N/A</v>
      </c>
      <c r="Q735" s="65" t="str">
        <f>VLOOKUP(B735,SAOM!B$2:J1687,9,0)</f>
        <v>NATASSIA MACHADO PERES DE OLIVEIRA</v>
      </c>
      <c r="R735" s="34" t="str">
        <f>VLOOKUP(B735,SAOM!B$2:K2133,10,0)</f>
        <v>AV.: FARIA PEREIRA, 2.700</v>
      </c>
      <c r="S735" s="65" t="str">
        <f>VLOOKUP(B735,SAOM!B731:M1459,12,0)</f>
        <v>(34)3831-9905</v>
      </c>
      <c r="T735" s="116" t="str">
        <f>VLOOKUP(B735,SAOM!B731:L1459,11,0)</f>
        <v>38740-000</v>
      </c>
      <c r="U735" s="35"/>
      <c r="V735" s="63" t="str">
        <f>VLOOKUP(B735,SAOM!B731:N1459,13,0)</f>
        <v>-</v>
      </c>
      <c r="W735" s="34"/>
      <c r="X735" s="32"/>
      <c r="Y735" s="36"/>
      <c r="Z735" s="53"/>
      <c r="AA735" s="72"/>
      <c r="AB735" s="72" t="s">
        <v>4850</v>
      </c>
      <c r="AC735" s="72"/>
      <c r="AD735" s="32"/>
    </row>
    <row r="736" spans="1:30" s="37" customFormat="1">
      <c r="A736" s="69">
        <v>3970</v>
      </c>
      <c r="B736" s="61">
        <v>3970</v>
      </c>
      <c r="C736" s="34">
        <v>41114</v>
      </c>
      <c r="D736" s="34">
        <f t="shared" si="28"/>
        <v>41159</v>
      </c>
      <c r="E736" s="34">
        <f t="shared" si="29"/>
        <v>41174</v>
      </c>
      <c r="F736" s="34" t="s">
        <v>501</v>
      </c>
      <c r="G736" s="31" t="s">
        <v>752</v>
      </c>
      <c r="H736" s="31" t="s">
        <v>499</v>
      </c>
      <c r="I736" s="31" t="s">
        <v>499</v>
      </c>
      <c r="J736" s="32" t="s">
        <v>173</v>
      </c>
      <c r="K736" s="32" t="s">
        <v>6564</v>
      </c>
      <c r="L736" s="32" t="s">
        <v>6565</v>
      </c>
      <c r="M736" s="63" t="str">
        <f>VLOOKUP(B736,SAOM!B$2:H1688,7,0)</f>
        <v>-</v>
      </c>
      <c r="N736" s="63">
        <v>4033</v>
      </c>
      <c r="O736" s="34" t="str">
        <f>VLOOKUP(B736,SAOM!B$2:I1688,8,0)</f>
        <v>-</v>
      </c>
      <c r="P736" s="34" t="e">
        <f>VLOOKUP(B736,AG_Lider!A$1:F2047,6,0)</f>
        <v>#N/A</v>
      </c>
      <c r="Q736" s="65" t="str">
        <f>VLOOKUP(B736,SAOM!B$2:J1688,9,0)</f>
        <v>FABIANA OLIVEIRA BUSTAMANTE</v>
      </c>
      <c r="R736" s="34" t="str">
        <f>VLOOKUP(B736,SAOM!B$2:K2134,10,0)</f>
        <v>RUA: OTÁVIO DE BRITO, S/N</v>
      </c>
      <c r="S736" s="65" t="str">
        <f>VLOOKUP(B736,SAOM!B732:M1460,12,0)</f>
        <v>(34)3831-5288</v>
      </c>
      <c r="T736" s="116" t="str">
        <f>VLOOKUP(B736,SAOM!B732:L1460,11,0)</f>
        <v>38740-000</v>
      </c>
      <c r="U736" s="35"/>
      <c r="V736" s="63" t="str">
        <f>VLOOKUP(B736,SAOM!B732:N1460,13,0)</f>
        <v>-</v>
      </c>
      <c r="W736" s="34"/>
      <c r="X736" s="32"/>
      <c r="Y736" s="36"/>
      <c r="Z736" s="53"/>
      <c r="AA736" s="72"/>
      <c r="AB736" s="72" t="s">
        <v>4850</v>
      </c>
      <c r="AC736" s="72"/>
      <c r="AD736" s="32"/>
    </row>
    <row r="737" spans="1:30" s="37" customFormat="1">
      <c r="A737" s="69">
        <v>3971</v>
      </c>
      <c r="B737" s="61">
        <v>3971</v>
      </c>
      <c r="C737" s="34">
        <v>41114</v>
      </c>
      <c r="D737" s="34">
        <f t="shared" si="28"/>
        <v>41159</v>
      </c>
      <c r="E737" s="34">
        <f t="shared" si="29"/>
        <v>41174</v>
      </c>
      <c r="F737" s="34" t="s">
        <v>501</v>
      </c>
      <c r="G737" s="31" t="s">
        <v>752</v>
      </c>
      <c r="H737" s="31" t="s">
        <v>499</v>
      </c>
      <c r="I737" s="31" t="s">
        <v>499</v>
      </c>
      <c r="J737" s="32" t="s">
        <v>173</v>
      </c>
      <c r="K737" s="32" t="s">
        <v>6564</v>
      </c>
      <c r="L737" s="32" t="s">
        <v>6565</v>
      </c>
      <c r="M737" s="63" t="str">
        <f>VLOOKUP(B737,SAOM!B$2:H1689,7,0)</f>
        <v>-</v>
      </c>
      <c r="N737" s="63">
        <v>4033</v>
      </c>
      <c r="O737" s="34" t="str">
        <f>VLOOKUP(B737,SAOM!B$2:I1689,8,0)</f>
        <v>-</v>
      </c>
      <c r="P737" s="34" t="e">
        <f>VLOOKUP(B737,AG_Lider!A$1:F2048,6,0)</f>
        <v>#N/A</v>
      </c>
      <c r="Q737" s="65" t="str">
        <f>VLOOKUP(B737,SAOM!B$2:J1689,9,0)</f>
        <v>GUILHERME FABIANO DOS REIS</v>
      </c>
      <c r="R737" s="34" t="str">
        <f>VLOOKUP(B737,SAOM!B$2:K2135,10,0)</f>
        <v>AV. JOAO ALVES DO NASCIMENTO, 1452</v>
      </c>
      <c r="S737" s="65" t="str">
        <f>VLOOKUP(B737,SAOM!B733:M1461,12,0)</f>
        <v>(34)3839-1818</v>
      </c>
      <c r="T737" s="116" t="str">
        <f>VLOOKUP(B737,SAOM!B733:L1461,11,0)</f>
        <v>38740-000</v>
      </c>
      <c r="U737" s="35"/>
      <c r="V737" s="63" t="str">
        <f>VLOOKUP(B737,SAOM!B733:N1461,13,0)</f>
        <v>-</v>
      </c>
      <c r="W737" s="34"/>
      <c r="X737" s="32"/>
      <c r="Y737" s="36"/>
      <c r="Z737" s="53"/>
      <c r="AA737" s="72"/>
      <c r="AB737" s="72" t="s">
        <v>4850</v>
      </c>
      <c r="AC737" s="72"/>
      <c r="AD737" s="32"/>
    </row>
    <row r="738" spans="1:30" s="37" customFormat="1">
      <c r="A738" s="69">
        <v>3972</v>
      </c>
      <c r="B738" s="61">
        <v>3972</v>
      </c>
      <c r="C738" s="34">
        <v>41114</v>
      </c>
      <c r="D738" s="34">
        <f t="shared" si="28"/>
        <v>41159</v>
      </c>
      <c r="E738" s="34">
        <f t="shared" si="29"/>
        <v>41174</v>
      </c>
      <c r="F738" s="34" t="s">
        <v>501</v>
      </c>
      <c r="G738" s="31" t="s">
        <v>752</v>
      </c>
      <c r="H738" s="31" t="s">
        <v>499</v>
      </c>
      <c r="I738" s="31" t="s">
        <v>499</v>
      </c>
      <c r="J738" s="32" t="s">
        <v>1841</v>
      </c>
      <c r="K738" s="32" t="s">
        <v>737</v>
      </c>
      <c r="L738" s="32" t="s">
        <v>738</v>
      </c>
      <c r="M738" s="63" t="str">
        <f>VLOOKUP(B738,SAOM!B$2:H1690,7,0)</f>
        <v>-</v>
      </c>
      <c r="N738" s="63">
        <v>4033</v>
      </c>
      <c r="O738" s="34" t="str">
        <f>VLOOKUP(B738,SAOM!B$2:I1690,8,0)</f>
        <v>-</v>
      </c>
      <c r="P738" s="34" t="e">
        <f>VLOOKUP(B738,AG_Lider!A$1:F2049,6,0)</f>
        <v>#N/A</v>
      </c>
      <c r="Q738" s="65" t="str">
        <f>VLOOKUP(B738,SAOM!B$2:J1690,9,0)</f>
        <v>Ludimila</v>
      </c>
      <c r="R738" s="34" t="str">
        <f>VLOOKUP(B738,SAOM!B$2:K2136,10,0)</f>
        <v>Rod. MG 10 Km 100</v>
      </c>
      <c r="S738" s="65" t="str">
        <f>VLOOKUP(B738,SAOM!B734:M1462,12,0)</f>
        <v>31- 3718-7167</v>
      </c>
      <c r="T738" s="116" t="str">
        <f>VLOOKUP(B738,SAOM!B734:L1462,11,0)</f>
        <v>35845-000</v>
      </c>
      <c r="U738" s="35"/>
      <c r="V738" s="63" t="str">
        <f>VLOOKUP(B738,SAOM!B734:N1462,13,0)</f>
        <v>-</v>
      </c>
      <c r="W738" s="34"/>
      <c r="X738" s="32"/>
      <c r="Y738" s="36"/>
      <c r="Z738" s="53"/>
      <c r="AA738" s="72"/>
      <c r="AB738" s="72" t="s">
        <v>4850</v>
      </c>
      <c r="AC738" s="72"/>
      <c r="AD738" s="32"/>
    </row>
    <row r="739" spans="1:30" s="37" customFormat="1">
      <c r="A739" s="69">
        <v>3973</v>
      </c>
      <c r="B739" s="61">
        <v>3973</v>
      </c>
      <c r="C739" s="34">
        <v>41114</v>
      </c>
      <c r="D739" s="34">
        <f t="shared" si="28"/>
        <v>41159</v>
      </c>
      <c r="E739" s="34">
        <f t="shared" si="29"/>
        <v>41174</v>
      </c>
      <c r="F739" s="34" t="s">
        <v>501</v>
      </c>
      <c r="G739" s="31" t="s">
        <v>682</v>
      </c>
      <c r="H739" s="31" t="s">
        <v>499</v>
      </c>
      <c r="I739" s="31" t="s">
        <v>499</v>
      </c>
      <c r="J739" s="32" t="s">
        <v>165</v>
      </c>
      <c r="K739" s="32" t="s">
        <v>6566</v>
      </c>
      <c r="L739" s="32" t="s">
        <v>6567</v>
      </c>
      <c r="M739" s="63" t="str">
        <f>VLOOKUP(B739,SAOM!B$2:H1691,7,0)</f>
        <v>-</v>
      </c>
      <c r="N739" s="63">
        <v>4033</v>
      </c>
      <c r="O739" s="34">
        <f>VLOOKUP(B739,SAOM!B$2:I1691,8,0)</f>
        <v>41148</v>
      </c>
      <c r="P739" s="34" t="e">
        <f>VLOOKUP(B739,AG_Lider!A$1:F2050,6,0)</f>
        <v>#N/A</v>
      </c>
      <c r="Q739" s="65" t="str">
        <f>VLOOKUP(B739,SAOM!B$2:J1691,9,0)</f>
        <v>Paola Maia Limongi</v>
      </c>
      <c r="R739" s="34" t="str">
        <f>VLOOKUP(B739,SAOM!B$2:K2137,10,0)</f>
        <v>Rua: Maguinólia nº 266</v>
      </c>
      <c r="S739" s="65" t="str">
        <f>VLOOKUP(B739,SAOM!B735:M1463,12,0)</f>
        <v>35 3832 6000</v>
      </c>
      <c r="T739" s="116" t="str">
        <f>VLOOKUP(B739,SAOM!B735:L1463,11,0)</f>
        <v>37270-000</v>
      </c>
      <c r="U739" s="35"/>
      <c r="V739" s="63" t="str">
        <f>VLOOKUP(B739,SAOM!B735:N1463,13,0)</f>
        <v>-</v>
      </c>
      <c r="W739" s="34"/>
      <c r="X739" s="32"/>
      <c r="Y739" s="36"/>
      <c r="Z739" s="53"/>
      <c r="AA739" s="72"/>
      <c r="AB739" s="72" t="s">
        <v>4850</v>
      </c>
      <c r="AC739" s="72"/>
      <c r="AD739" s="32"/>
    </row>
    <row r="740" spans="1:30" s="37" customFormat="1">
      <c r="A740" s="69">
        <v>3974</v>
      </c>
      <c r="B740" s="61">
        <v>3974</v>
      </c>
      <c r="C740" s="34">
        <v>41114</v>
      </c>
      <c r="D740" s="34">
        <f t="shared" si="28"/>
        <v>41159</v>
      </c>
      <c r="E740" s="34">
        <f t="shared" si="29"/>
        <v>41174</v>
      </c>
      <c r="F740" s="34" t="s">
        <v>501</v>
      </c>
      <c r="G740" s="31" t="s">
        <v>752</v>
      </c>
      <c r="H740" s="31" t="s">
        <v>499</v>
      </c>
      <c r="I740" s="31" t="s">
        <v>499</v>
      </c>
      <c r="J740" s="32" t="s">
        <v>165</v>
      </c>
      <c r="K740" s="32" t="s">
        <v>6566</v>
      </c>
      <c r="L740" s="32" t="s">
        <v>6567</v>
      </c>
      <c r="M740" s="63" t="str">
        <f>VLOOKUP(B740,SAOM!B$2:H1692,7,0)</f>
        <v>-</v>
      </c>
      <c r="N740" s="63">
        <v>4033</v>
      </c>
      <c r="O740" s="34" t="str">
        <f>VLOOKUP(B740,SAOM!B$2:I1692,8,0)</f>
        <v>-</v>
      </c>
      <c r="P740" s="34" t="e">
        <f>VLOOKUP(B740,AG_Lider!A$1:F2051,6,0)</f>
        <v>#N/A</v>
      </c>
      <c r="Q740" s="65" t="str">
        <f>VLOOKUP(B740,SAOM!B$2:J1692,9,0)</f>
        <v>Eduardo Carlos Mendes Moreira</v>
      </c>
      <c r="R740" s="34" t="str">
        <f>VLOOKUP(B740,SAOM!B$2:K2138,10,0)</f>
        <v>R. Uruguai - S/N Jd. América</v>
      </c>
      <c r="S740" s="65" t="str">
        <f>VLOOKUP(B740,SAOM!B736:M1464,12,0)</f>
        <v>35 98393737</v>
      </c>
      <c r="T740" s="116" t="str">
        <f>VLOOKUP(B740,SAOM!B736:L1464,11,0)</f>
        <v>37270-000</v>
      </c>
      <c r="U740" s="35"/>
      <c r="V740" s="63" t="str">
        <f>VLOOKUP(B740,SAOM!B736:N1464,13,0)</f>
        <v>-</v>
      </c>
      <c r="W740" s="34"/>
      <c r="X740" s="32"/>
      <c r="Y740" s="36"/>
      <c r="Z740" s="53"/>
      <c r="AA740" s="72"/>
      <c r="AB740" s="72" t="s">
        <v>4850</v>
      </c>
      <c r="AC740" s="72"/>
      <c r="AD740" s="32"/>
    </row>
    <row r="741" spans="1:30" s="37" customFormat="1">
      <c r="A741" s="69">
        <v>3987</v>
      </c>
      <c r="B741" s="61">
        <v>3987</v>
      </c>
      <c r="C741" s="34">
        <v>41114</v>
      </c>
      <c r="D741" s="34">
        <f t="shared" si="28"/>
        <v>41159</v>
      </c>
      <c r="E741" s="34">
        <f t="shared" si="29"/>
        <v>41174</v>
      </c>
      <c r="F741" s="34" t="s">
        <v>501</v>
      </c>
      <c r="G741" s="31" t="s">
        <v>752</v>
      </c>
      <c r="H741" s="31" t="s">
        <v>499</v>
      </c>
      <c r="I741" s="31" t="s">
        <v>499</v>
      </c>
      <c r="J741" s="32" t="s">
        <v>165</v>
      </c>
      <c r="K741" s="32" t="s">
        <v>6566</v>
      </c>
      <c r="L741" s="32" t="s">
        <v>6567</v>
      </c>
      <c r="M741" s="63" t="str">
        <f>VLOOKUP(B741,SAOM!B$2:H1693,7,0)</f>
        <v>-</v>
      </c>
      <c r="N741" s="63">
        <v>4033</v>
      </c>
      <c r="O741" s="34" t="str">
        <f>VLOOKUP(B741,SAOM!B$2:I1693,8,0)</f>
        <v>-</v>
      </c>
      <c r="P741" s="34" t="e">
        <f>VLOOKUP(B741,AG_Lider!A$1:F2052,6,0)</f>
        <v>#N/A</v>
      </c>
      <c r="Q741" s="65" t="str">
        <f>VLOOKUP(B741,SAOM!B$2:J1693,9,0)</f>
        <v>Eduardo Carlos Mendes Moreira</v>
      </c>
      <c r="R741" s="34" t="str">
        <f>VLOOKUP(B741,SAOM!B$2:K2139,10,0)</f>
        <v>Av. Sete de setembro</v>
      </c>
      <c r="S741" s="65" t="str">
        <f>VLOOKUP(B741,SAOM!B737:M1465,12,0)</f>
        <v>35 98393737</v>
      </c>
      <c r="T741" s="116" t="str">
        <f>VLOOKUP(B741,SAOM!B737:L1465,11,0)</f>
        <v>37270-000</v>
      </c>
      <c r="U741" s="35"/>
      <c r="V741" s="63" t="str">
        <f>VLOOKUP(B741,SAOM!B737:N1465,13,0)</f>
        <v>-</v>
      </c>
      <c r="W741" s="34"/>
      <c r="X741" s="32"/>
      <c r="Y741" s="36"/>
      <c r="Z741" s="53"/>
      <c r="AA741" s="72"/>
      <c r="AB741" s="72" t="s">
        <v>4850</v>
      </c>
      <c r="AC741" s="72"/>
      <c r="AD741" s="32"/>
    </row>
    <row r="742" spans="1:30" s="37" customFormat="1">
      <c r="A742" s="69">
        <v>3985</v>
      </c>
      <c r="B742" s="61">
        <v>3985</v>
      </c>
      <c r="C742" s="34">
        <v>41114</v>
      </c>
      <c r="D742" s="34">
        <f t="shared" si="28"/>
        <v>41159</v>
      </c>
      <c r="E742" s="34">
        <f t="shared" si="29"/>
        <v>41174</v>
      </c>
      <c r="F742" s="34" t="s">
        <v>501</v>
      </c>
      <c r="G742" s="31" t="s">
        <v>752</v>
      </c>
      <c r="H742" s="31" t="s">
        <v>499</v>
      </c>
      <c r="I742" s="31" t="s">
        <v>499</v>
      </c>
      <c r="J742" s="32" t="s">
        <v>165</v>
      </c>
      <c r="K742" s="32" t="s">
        <v>6566</v>
      </c>
      <c r="L742" s="32" t="s">
        <v>6567</v>
      </c>
      <c r="M742" s="63" t="str">
        <f>VLOOKUP(B742,SAOM!B$2:H1694,7,0)</f>
        <v>-</v>
      </c>
      <c r="N742" s="63">
        <v>4033</v>
      </c>
      <c r="O742" s="34" t="str">
        <f>VLOOKUP(B742,SAOM!B$2:I1694,8,0)</f>
        <v>-</v>
      </c>
      <c r="P742" s="34" t="e">
        <f>VLOOKUP(B742,AG_Lider!A$1:F2053,6,0)</f>
        <v>#N/A</v>
      </c>
      <c r="Q742" s="65" t="str">
        <f>VLOOKUP(B742,SAOM!B$2:J1694,9,0)</f>
        <v>Eduardo Carlos Mendes Moreira</v>
      </c>
      <c r="R742" s="34" t="str">
        <f>VLOOKUP(B742,SAOM!B$2:K2140,10,0)</f>
        <v>Pç. Conego Ulisses - 250</v>
      </c>
      <c r="S742" s="65" t="str">
        <f>VLOOKUP(B742,SAOM!B738:M1466,12,0)</f>
        <v>35 98393737</v>
      </c>
      <c r="T742" s="116" t="str">
        <f>VLOOKUP(B742,SAOM!B738:L1466,11,0)</f>
        <v>37270-000</v>
      </c>
      <c r="U742" s="35"/>
      <c r="V742" s="63" t="str">
        <f>VLOOKUP(B742,SAOM!B738:N1466,13,0)</f>
        <v>-</v>
      </c>
      <c r="W742" s="34"/>
      <c r="X742" s="32"/>
      <c r="Y742" s="36"/>
      <c r="Z742" s="53"/>
      <c r="AA742" s="72"/>
      <c r="AB742" s="72" t="s">
        <v>4850</v>
      </c>
      <c r="AC742" s="72"/>
      <c r="AD742" s="32"/>
    </row>
    <row r="743" spans="1:30" s="37" customFormat="1">
      <c r="A743" s="69">
        <v>3984</v>
      </c>
      <c r="B743" s="61">
        <v>3984</v>
      </c>
      <c r="C743" s="34">
        <v>41114</v>
      </c>
      <c r="D743" s="34">
        <f t="shared" si="28"/>
        <v>41159</v>
      </c>
      <c r="E743" s="34">
        <f t="shared" si="29"/>
        <v>41174</v>
      </c>
      <c r="F743" s="34" t="s">
        <v>501</v>
      </c>
      <c r="G743" s="31" t="s">
        <v>752</v>
      </c>
      <c r="H743" s="31" t="s">
        <v>499</v>
      </c>
      <c r="I743" s="31" t="s">
        <v>499</v>
      </c>
      <c r="J743" s="32" t="s">
        <v>165</v>
      </c>
      <c r="K743" s="32" t="s">
        <v>6566</v>
      </c>
      <c r="L743" s="32" t="s">
        <v>6567</v>
      </c>
      <c r="M743" s="63" t="str">
        <f>VLOOKUP(B743,SAOM!B$2:H1695,7,0)</f>
        <v>-</v>
      </c>
      <c r="N743" s="63">
        <v>4033</v>
      </c>
      <c r="O743" s="34" t="str">
        <f>VLOOKUP(B743,SAOM!B$2:I1695,8,0)</f>
        <v>-</v>
      </c>
      <c r="P743" s="34" t="e">
        <f>VLOOKUP(B743,AG_Lider!A$1:F2054,6,0)</f>
        <v>#N/A</v>
      </c>
      <c r="Q743" s="65" t="str">
        <f>VLOOKUP(B743,SAOM!B$2:J1695,9,0)</f>
        <v>Eduardo Carlos Mendes Moreira</v>
      </c>
      <c r="R743" s="34" t="str">
        <f>VLOOKUP(B743,SAOM!B$2:K2141,10,0)</f>
        <v>R. Ovidio Moreira Maia - 97</v>
      </c>
      <c r="S743" s="65" t="str">
        <f>VLOOKUP(B743,SAOM!B739:M1467,12,0)</f>
        <v>35 98393737</v>
      </c>
      <c r="T743" s="116" t="str">
        <f>VLOOKUP(B743,SAOM!B739:L1467,11,0)</f>
        <v>37270-000</v>
      </c>
      <c r="U743" s="35"/>
      <c r="V743" s="63" t="str">
        <f>VLOOKUP(B743,SAOM!B739:N1467,13,0)</f>
        <v>-</v>
      </c>
      <c r="W743" s="34"/>
      <c r="X743" s="32"/>
      <c r="Y743" s="36"/>
      <c r="Z743" s="53"/>
      <c r="AA743" s="72"/>
      <c r="AB743" s="72" t="s">
        <v>4850</v>
      </c>
      <c r="AC743" s="72"/>
      <c r="AD743" s="32"/>
    </row>
    <row r="744" spans="1:30" s="37" customFormat="1">
      <c r="A744" s="69">
        <v>3975</v>
      </c>
      <c r="B744" s="61">
        <v>3975</v>
      </c>
      <c r="C744" s="34">
        <v>41114</v>
      </c>
      <c r="D744" s="34">
        <f t="shared" si="28"/>
        <v>41159</v>
      </c>
      <c r="E744" s="34">
        <f t="shared" si="29"/>
        <v>41174</v>
      </c>
      <c r="F744" s="34" t="s">
        <v>501</v>
      </c>
      <c r="G744" s="31" t="s">
        <v>752</v>
      </c>
      <c r="H744" s="31" t="s">
        <v>499</v>
      </c>
      <c r="I744" s="31" t="s">
        <v>499</v>
      </c>
      <c r="J744" s="32" t="s">
        <v>165</v>
      </c>
      <c r="K744" s="32" t="s">
        <v>6566</v>
      </c>
      <c r="L744" s="32" t="s">
        <v>6567</v>
      </c>
      <c r="M744" s="63" t="str">
        <f>VLOOKUP(B744,SAOM!B$2:H1696,7,0)</f>
        <v>-</v>
      </c>
      <c r="N744" s="63">
        <v>4033</v>
      </c>
      <c r="O744" s="34" t="str">
        <f>VLOOKUP(B744,SAOM!B$2:I1696,8,0)</f>
        <v>-</v>
      </c>
      <c r="P744" s="34" t="e">
        <f>VLOOKUP(B744,AG_Lider!A$1:F2055,6,0)</f>
        <v>#N/A</v>
      </c>
      <c r="Q744" s="65" t="str">
        <f>VLOOKUP(B744,SAOM!B$2:J1696,9,0)</f>
        <v>Eduardo Carlos Mendes Moreira</v>
      </c>
      <c r="R744" s="34" t="str">
        <f>VLOOKUP(B744,SAOM!B$2:K2142,10,0)</f>
        <v>R.Irineu Francisco da Silva -95</v>
      </c>
      <c r="S744" s="65" t="str">
        <f>VLOOKUP(B744,SAOM!B740:M1468,12,0)</f>
        <v>35 98393737</v>
      </c>
      <c r="T744" s="116" t="str">
        <f>VLOOKUP(B744,SAOM!B740:L1468,11,0)</f>
        <v>37270-000</v>
      </c>
      <c r="U744" s="35"/>
      <c r="V744" s="63" t="str">
        <f>VLOOKUP(B744,SAOM!B740:N1468,13,0)</f>
        <v>-</v>
      </c>
      <c r="W744" s="34"/>
      <c r="X744" s="32"/>
      <c r="Y744" s="36"/>
      <c r="Z744" s="53"/>
      <c r="AA744" s="72"/>
      <c r="AB744" s="72" t="s">
        <v>4850</v>
      </c>
      <c r="AC744" s="72"/>
      <c r="AD744" s="32"/>
    </row>
    <row r="745" spans="1:30" s="37" customFormat="1">
      <c r="A745" s="69">
        <v>3976</v>
      </c>
      <c r="B745" s="61">
        <v>3976</v>
      </c>
      <c r="C745" s="34">
        <v>41114</v>
      </c>
      <c r="D745" s="34">
        <f t="shared" si="28"/>
        <v>41159</v>
      </c>
      <c r="E745" s="34">
        <f t="shared" si="29"/>
        <v>41174</v>
      </c>
      <c r="F745" s="34" t="s">
        <v>501</v>
      </c>
      <c r="G745" s="31" t="s">
        <v>752</v>
      </c>
      <c r="H745" s="31" t="s">
        <v>499</v>
      </c>
      <c r="I745" s="31" t="s">
        <v>499</v>
      </c>
      <c r="J745" s="32" t="s">
        <v>165</v>
      </c>
      <c r="K745" s="32" t="s">
        <v>6566</v>
      </c>
      <c r="L745" s="32" t="s">
        <v>6567</v>
      </c>
      <c r="M745" s="63" t="str">
        <f>VLOOKUP(B745,SAOM!B$2:H1697,7,0)</f>
        <v>-</v>
      </c>
      <c r="N745" s="63">
        <v>4033</v>
      </c>
      <c r="O745" s="34" t="str">
        <f>VLOOKUP(B745,SAOM!B$2:I1697,8,0)</f>
        <v>-</v>
      </c>
      <c r="P745" s="34" t="e">
        <f>VLOOKUP(B745,AG_Lider!A$1:F2056,6,0)</f>
        <v>#N/A</v>
      </c>
      <c r="Q745" s="65" t="str">
        <f>VLOOKUP(B745,SAOM!B$2:J1697,9,0)</f>
        <v>Eduardo Carlos Mendes Moreira</v>
      </c>
      <c r="R745" s="34" t="str">
        <f>VLOOKUP(B745,SAOM!B$2:K2143,10,0)</f>
        <v>R.Gibran Francisco - S/N</v>
      </c>
      <c r="S745" s="65" t="str">
        <f>VLOOKUP(B745,SAOM!B741:M1469,12,0)</f>
        <v>35 98393737</v>
      </c>
      <c r="T745" s="116" t="str">
        <f>VLOOKUP(B745,SAOM!B741:L1469,11,0)</f>
        <v>37270-000</v>
      </c>
      <c r="U745" s="35"/>
      <c r="V745" s="63" t="str">
        <f>VLOOKUP(B745,SAOM!B741:N1469,13,0)</f>
        <v>-</v>
      </c>
      <c r="W745" s="34"/>
      <c r="X745" s="32"/>
      <c r="Y745" s="36"/>
      <c r="Z745" s="53"/>
      <c r="AA745" s="72"/>
      <c r="AB745" s="72" t="s">
        <v>4850</v>
      </c>
      <c r="AC745" s="72"/>
      <c r="AD745" s="32"/>
    </row>
    <row r="746" spans="1:30" s="37" customFormat="1">
      <c r="A746" s="69">
        <v>3977</v>
      </c>
      <c r="B746" s="61">
        <v>3977</v>
      </c>
      <c r="C746" s="34">
        <v>41114</v>
      </c>
      <c r="D746" s="34">
        <f t="shared" si="28"/>
        <v>41159</v>
      </c>
      <c r="E746" s="34">
        <f t="shared" si="29"/>
        <v>41174</v>
      </c>
      <c r="F746" s="34" t="s">
        <v>501</v>
      </c>
      <c r="G746" s="31" t="s">
        <v>752</v>
      </c>
      <c r="H746" s="31" t="s">
        <v>499</v>
      </c>
      <c r="I746" s="31" t="s">
        <v>499</v>
      </c>
      <c r="J746" s="32" t="s">
        <v>165</v>
      </c>
      <c r="K746" s="32" t="s">
        <v>6566</v>
      </c>
      <c r="L746" s="32" t="s">
        <v>6567</v>
      </c>
      <c r="M746" s="63" t="str">
        <f>VLOOKUP(B746,SAOM!B$2:H1698,7,0)</f>
        <v>-</v>
      </c>
      <c r="N746" s="63">
        <v>4033</v>
      </c>
      <c r="O746" s="34" t="str">
        <f>VLOOKUP(B746,SAOM!B$2:I1698,8,0)</f>
        <v>-</v>
      </c>
      <c r="P746" s="34" t="e">
        <f>VLOOKUP(B746,AG_Lider!A$1:F2057,6,0)</f>
        <v>#N/A</v>
      </c>
      <c r="Q746" s="65" t="str">
        <f>VLOOKUP(B746,SAOM!B$2:J1698,9,0)</f>
        <v>Eduardo Carlos Mendes Moreira</v>
      </c>
      <c r="R746" s="34" t="str">
        <f>VLOOKUP(B746,SAOM!B$2:K2144,10,0)</f>
        <v>Rua Namitala Miguel nº 155</v>
      </c>
      <c r="S746" s="65" t="str">
        <f>VLOOKUP(B746,SAOM!B742:M1470,12,0)</f>
        <v>35 98393737</v>
      </c>
      <c r="T746" s="116" t="str">
        <f>VLOOKUP(B746,SAOM!B742:L1470,11,0)</f>
        <v>37270-000</v>
      </c>
      <c r="U746" s="35"/>
      <c r="V746" s="63" t="str">
        <f>VLOOKUP(B746,SAOM!B742:N1470,13,0)</f>
        <v>-</v>
      </c>
      <c r="W746" s="34"/>
      <c r="X746" s="32"/>
      <c r="Y746" s="36"/>
      <c r="Z746" s="53"/>
      <c r="AA746" s="72"/>
      <c r="AB746" s="72" t="s">
        <v>4850</v>
      </c>
      <c r="AC746" s="72"/>
      <c r="AD746" s="32"/>
    </row>
    <row r="747" spans="1:30" s="37" customFormat="1">
      <c r="A747" s="69">
        <v>3978</v>
      </c>
      <c r="B747" s="61">
        <v>3978</v>
      </c>
      <c r="C747" s="34">
        <v>41114</v>
      </c>
      <c r="D747" s="34">
        <f t="shared" si="28"/>
        <v>41159</v>
      </c>
      <c r="E747" s="34">
        <f t="shared" si="29"/>
        <v>41174</v>
      </c>
      <c r="F747" s="34" t="s">
        <v>501</v>
      </c>
      <c r="G747" s="31" t="s">
        <v>752</v>
      </c>
      <c r="H747" s="31" t="s">
        <v>499</v>
      </c>
      <c r="I747" s="31" t="s">
        <v>499</v>
      </c>
      <c r="J747" s="32" t="s">
        <v>165</v>
      </c>
      <c r="K747" s="32" t="s">
        <v>6566</v>
      </c>
      <c r="L747" s="32" t="s">
        <v>6567</v>
      </c>
      <c r="M747" s="63" t="str">
        <f>VLOOKUP(B747,SAOM!B$2:H1699,7,0)</f>
        <v>-</v>
      </c>
      <c r="N747" s="63">
        <v>4033</v>
      </c>
      <c r="O747" s="34" t="str">
        <f>VLOOKUP(B747,SAOM!B$2:I1699,8,0)</f>
        <v>-</v>
      </c>
      <c r="P747" s="34" t="e">
        <f>VLOOKUP(B747,AG_Lider!A$1:F2058,6,0)</f>
        <v>#N/A</v>
      </c>
      <c r="Q747" s="65" t="str">
        <f>VLOOKUP(B747,SAOM!B$2:J1699,9,0)</f>
        <v>Eduardo Carlos Mendes Moreira</v>
      </c>
      <c r="R747" s="34" t="str">
        <f>VLOOKUP(B747,SAOM!B$2:K2145,10,0)</f>
        <v>R João Silveira Brasil - 173</v>
      </c>
      <c r="S747" s="65" t="str">
        <f>VLOOKUP(B747,SAOM!B743:M1471,12,0)</f>
        <v>35 98393737</v>
      </c>
      <c r="T747" s="116" t="str">
        <f>VLOOKUP(B747,SAOM!B743:L1471,11,0)</f>
        <v>37270-000</v>
      </c>
      <c r="U747" s="35"/>
      <c r="V747" s="63" t="str">
        <f>VLOOKUP(B747,SAOM!B743:N1471,13,0)</f>
        <v>-</v>
      </c>
      <c r="W747" s="34"/>
      <c r="X747" s="32"/>
      <c r="Y747" s="36"/>
      <c r="Z747" s="53"/>
      <c r="AA747" s="72"/>
      <c r="AB747" s="72" t="s">
        <v>4850</v>
      </c>
      <c r="AC747" s="72"/>
      <c r="AD747" s="32"/>
    </row>
    <row r="748" spans="1:30" s="37" customFormat="1">
      <c r="A748" s="69">
        <v>3979</v>
      </c>
      <c r="B748" s="61">
        <v>3979</v>
      </c>
      <c r="C748" s="34">
        <v>41114</v>
      </c>
      <c r="D748" s="34">
        <f t="shared" si="28"/>
        <v>41159</v>
      </c>
      <c r="E748" s="34">
        <f t="shared" si="29"/>
        <v>41174</v>
      </c>
      <c r="F748" s="34" t="s">
        <v>501</v>
      </c>
      <c r="G748" s="31" t="s">
        <v>752</v>
      </c>
      <c r="H748" s="31" t="s">
        <v>499</v>
      </c>
      <c r="I748" s="31" t="s">
        <v>499</v>
      </c>
      <c r="J748" s="32" t="s">
        <v>165</v>
      </c>
      <c r="K748" s="32" t="s">
        <v>6566</v>
      </c>
      <c r="L748" s="32" t="s">
        <v>6567</v>
      </c>
      <c r="M748" s="63" t="str">
        <f>VLOOKUP(B748,SAOM!B$2:H1700,7,0)</f>
        <v>-</v>
      </c>
      <c r="N748" s="63">
        <v>4033</v>
      </c>
      <c r="O748" s="34" t="str">
        <f>VLOOKUP(B748,SAOM!B$2:I1700,8,0)</f>
        <v>-</v>
      </c>
      <c r="P748" s="34" t="e">
        <f>VLOOKUP(B748,AG_Lider!A$1:F2059,6,0)</f>
        <v>#N/A</v>
      </c>
      <c r="Q748" s="65" t="str">
        <f>VLOOKUP(B748,SAOM!B$2:J1700,9,0)</f>
        <v>Eduardo Carlos Mendes Moreira</v>
      </c>
      <c r="R748" s="34" t="str">
        <f>VLOOKUP(B748,SAOM!B$2:K2146,10,0)</f>
        <v>R. Getúlio Vargas - 146</v>
      </c>
      <c r="S748" s="65" t="str">
        <f>VLOOKUP(B748,SAOM!B744:M1472,12,0)</f>
        <v>35 98393737</v>
      </c>
      <c r="T748" s="116" t="str">
        <f>VLOOKUP(B748,SAOM!B744:L1472,11,0)</f>
        <v>37270-000</v>
      </c>
      <c r="U748" s="35"/>
      <c r="V748" s="63" t="str">
        <f>VLOOKUP(B748,SAOM!B744:N1472,13,0)</f>
        <v>-</v>
      </c>
      <c r="W748" s="34"/>
      <c r="X748" s="32"/>
      <c r="Y748" s="36"/>
      <c r="Z748" s="53"/>
      <c r="AA748" s="72"/>
      <c r="AB748" s="72" t="s">
        <v>4850</v>
      </c>
      <c r="AC748" s="72"/>
      <c r="AD748" s="32"/>
    </row>
    <row r="749" spans="1:30" s="37" customFormat="1">
      <c r="A749" s="69">
        <v>3980</v>
      </c>
      <c r="B749" s="61">
        <v>3980</v>
      </c>
      <c r="C749" s="34">
        <v>41114</v>
      </c>
      <c r="D749" s="34">
        <f t="shared" si="28"/>
        <v>41159</v>
      </c>
      <c r="E749" s="34">
        <f t="shared" si="29"/>
        <v>41174</v>
      </c>
      <c r="F749" s="34" t="s">
        <v>501</v>
      </c>
      <c r="G749" s="31" t="s">
        <v>752</v>
      </c>
      <c r="H749" s="31" t="s">
        <v>499</v>
      </c>
      <c r="I749" s="31" t="s">
        <v>499</v>
      </c>
      <c r="J749" s="32" t="s">
        <v>165</v>
      </c>
      <c r="K749" s="32" t="s">
        <v>6566</v>
      </c>
      <c r="L749" s="32" t="s">
        <v>6567</v>
      </c>
      <c r="M749" s="63" t="str">
        <f>VLOOKUP(B749,SAOM!B$2:H1701,7,0)</f>
        <v>-</v>
      </c>
      <c r="N749" s="63">
        <v>4033</v>
      </c>
      <c r="O749" s="34" t="str">
        <f>VLOOKUP(B749,SAOM!B$2:I1701,8,0)</f>
        <v>-</v>
      </c>
      <c r="P749" s="34" t="e">
        <f>VLOOKUP(B749,AG_Lider!A$1:F2060,6,0)</f>
        <v>#N/A</v>
      </c>
      <c r="Q749" s="65" t="str">
        <f>VLOOKUP(B749,SAOM!B$2:J1701,9,0)</f>
        <v>Eduardo Carlos Mendes Moreira</v>
      </c>
      <c r="R749" s="34" t="str">
        <f>VLOOKUP(B749,SAOM!B$2:K2147,10,0)</f>
        <v>Av. Américo Leão - S/N</v>
      </c>
      <c r="S749" s="65" t="str">
        <f>VLOOKUP(B749,SAOM!B745:M1473,12,0)</f>
        <v>35 98393737</v>
      </c>
      <c r="T749" s="116" t="str">
        <f>VLOOKUP(B749,SAOM!B745:L1473,11,0)</f>
        <v>37270-000</v>
      </c>
      <c r="U749" s="35"/>
      <c r="V749" s="63" t="str">
        <f>VLOOKUP(B749,SAOM!B745:N1473,13,0)</f>
        <v>-</v>
      </c>
      <c r="W749" s="34"/>
      <c r="X749" s="32"/>
      <c r="Y749" s="36"/>
      <c r="Z749" s="53"/>
      <c r="AA749" s="72"/>
      <c r="AB749" s="72" t="s">
        <v>4850</v>
      </c>
      <c r="AC749" s="72"/>
      <c r="AD749" s="32"/>
    </row>
    <row r="750" spans="1:30" s="37" customFormat="1">
      <c r="A750" s="69">
        <v>3981</v>
      </c>
      <c r="B750" s="61">
        <v>3981</v>
      </c>
      <c r="C750" s="34">
        <v>41114</v>
      </c>
      <c r="D750" s="34">
        <f t="shared" si="28"/>
        <v>41159</v>
      </c>
      <c r="E750" s="34">
        <f t="shared" si="29"/>
        <v>41174</v>
      </c>
      <c r="F750" s="34" t="s">
        <v>501</v>
      </c>
      <c r="G750" s="31" t="s">
        <v>752</v>
      </c>
      <c r="H750" s="31" t="s">
        <v>499</v>
      </c>
      <c r="I750" s="31" t="s">
        <v>499</v>
      </c>
      <c r="J750" s="32" t="s">
        <v>165</v>
      </c>
      <c r="K750" s="32" t="s">
        <v>6566</v>
      </c>
      <c r="L750" s="32" t="s">
        <v>6567</v>
      </c>
      <c r="M750" s="63" t="str">
        <f>VLOOKUP(B750,SAOM!B$2:H1702,7,0)</f>
        <v>-</v>
      </c>
      <c r="N750" s="63">
        <v>4033</v>
      </c>
      <c r="O750" s="34" t="str">
        <f>VLOOKUP(B750,SAOM!B$2:I1702,8,0)</f>
        <v>-</v>
      </c>
      <c r="P750" s="34" t="e">
        <f>VLOOKUP(B750,AG_Lider!A$1:F2061,6,0)</f>
        <v>#N/A</v>
      </c>
      <c r="Q750" s="65" t="str">
        <f>VLOOKUP(B750,SAOM!B$2:J1702,9,0)</f>
        <v>Eduardo Carlos Mendes Moreira</v>
      </c>
      <c r="R750" s="34" t="str">
        <f>VLOOKUP(B750,SAOM!B$2:K2148,10,0)</f>
        <v>Av. Belo Horizonte - 822</v>
      </c>
      <c r="S750" s="65" t="str">
        <f>VLOOKUP(B750,SAOM!B746:M1474,12,0)</f>
        <v>35 98393737</v>
      </c>
      <c r="T750" s="116" t="str">
        <f>VLOOKUP(B750,SAOM!B746:L1474,11,0)</f>
        <v>37270-000</v>
      </c>
      <c r="U750" s="35"/>
      <c r="V750" s="63" t="str">
        <f>VLOOKUP(B750,SAOM!B746:N1474,13,0)</f>
        <v>-</v>
      </c>
      <c r="W750" s="34"/>
      <c r="X750" s="32"/>
      <c r="Y750" s="36"/>
      <c r="Z750" s="53"/>
      <c r="AA750" s="72"/>
      <c r="AB750" s="72" t="s">
        <v>4850</v>
      </c>
      <c r="AC750" s="72"/>
      <c r="AD750" s="32"/>
    </row>
    <row r="751" spans="1:30" s="37" customFormat="1">
      <c r="A751" s="69">
        <v>3983</v>
      </c>
      <c r="B751" s="61">
        <v>3983</v>
      </c>
      <c r="C751" s="34">
        <v>41114</v>
      </c>
      <c r="D751" s="34">
        <f t="shared" si="28"/>
        <v>41159</v>
      </c>
      <c r="E751" s="34">
        <f t="shared" si="29"/>
        <v>41174</v>
      </c>
      <c r="F751" s="34" t="s">
        <v>501</v>
      </c>
      <c r="G751" s="31" t="s">
        <v>752</v>
      </c>
      <c r="H751" s="31" t="s">
        <v>499</v>
      </c>
      <c r="I751" s="31" t="s">
        <v>499</v>
      </c>
      <c r="J751" s="32" t="s">
        <v>165</v>
      </c>
      <c r="K751" s="32" t="s">
        <v>6566</v>
      </c>
      <c r="L751" s="32" t="s">
        <v>6567</v>
      </c>
      <c r="M751" s="63" t="str">
        <f>VLOOKUP(B751,SAOM!B$2:H1703,7,0)</f>
        <v>-</v>
      </c>
      <c r="N751" s="63">
        <v>4033</v>
      </c>
      <c r="O751" s="34" t="str">
        <f>VLOOKUP(B751,SAOM!B$2:I1703,8,0)</f>
        <v>-</v>
      </c>
      <c r="P751" s="34" t="e">
        <f>VLOOKUP(B751,AG_Lider!A$1:F2062,6,0)</f>
        <v>#N/A</v>
      </c>
      <c r="Q751" s="65" t="str">
        <f>VLOOKUP(B751,SAOM!B$2:J1703,9,0)</f>
        <v>Eduardo Carlos Mendes Moreira</v>
      </c>
      <c r="R751" s="34" t="str">
        <f>VLOOKUP(B751,SAOM!B$2:K2149,10,0)</f>
        <v>R ua Levi Couto Alvarenga -243</v>
      </c>
      <c r="S751" s="65" t="str">
        <f>VLOOKUP(B751,SAOM!B747:M1475,12,0)</f>
        <v>35 98393737</v>
      </c>
      <c r="T751" s="116" t="str">
        <f>VLOOKUP(B751,SAOM!B747:L1475,11,0)</f>
        <v>37270-000</v>
      </c>
      <c r="U751" s="35"/>
      <c r="V751" s="63" t="str">
        <f>VLOOKUP(B751,SAOM!B747:N1475,13,0)</f>
        <v>-</v>
      </c>
      <c r="W751" s="34"/>
      <c r="X751" s="32"/>
      <c r="Y751" s="36"/>
      <c r="Z751" s="53"/>
      <c r="AA751" s="72"/>
      <c r="AB751" s="72" t="s">
        <v>4850</v>
      </c>
      <c r="AC751" s="72"/>
      <c r="AD751" s="32"/>
    </row>
    <row r="752" spans="1:30" s="37" customFormat="1">
      <c r="A752" s="69">
        <v>3993</v>
      </c>
      <c r="B752" s="61">
        <v>3993</v>
      </c>
      <c r="C752" s="34">
        <v>41116</v>
      </c>
      <c r="D752" s="34">
        <f t="shared" ref="D752:D811" si="30">C752+45</f>
        <v>41161</v>
      </c>
      <c r="E752" s="34">
        <f t="shared" ref="E752:E811" si="31">D752+15</f>
        <v>41176</v>
      </c>
      <c r="F752" s="34" t="s">
        <v>501</v>
      </c>
      <c r="G752" s="31" t="s">
        <v>752</v>
      </c>
      <c r="H752" s="31" t="s">
        <v>499</v>
      </c>
      <c r="I752" s="31" t="s">
        <v>499</v>
      </c>
      <c r="J752" s="32" t="s">
        <v>1911</v>
      </c>
      <c r="K752" s="32" t="s">
        <v>6568</v>
      </c>
      <c r="L752" s="32" t="s">
        <v>6569</v>
      </c>
      <c r="M752" s="63"/>
      <c r="N752" s="63">
        <v>4033</v>
      </c>
      <c r="O752" s="34" t="str">
        <f>VLOOKUP(B752,SAOM!B$2:I1704,8,0)</f>
        <v>-</v>
      </c>
      <c r="P752" s="34" t="e">
        <f>VLOOKUP(B752,AG_Lider!A$1:F2063,6,0)</f>
        <v>#N/A</v>
      </c>
      <c r="Q752" s="65" t="str">
        <f>VLOOKUP(B752,SAOM!B$2:J1704,9,0)</f>
        <v>ROSANE BERTOLIN</v>
      </c>
      <c r="R752" s="34" t="str">
        <f>VLOOKUP(B752,SAOM!B$2:K2150,10,0)</f>
        <v>RUA LUIZ VENTURA 75</v>
      </c>
      <c r="S752" s="65">
        <f>VLOOKUP(B752,SAOM!B748:M1476,12,0)</f>
        <v>38392605</v>
      </c>
      <c r="T752" s="116" t="str">
        <f>VLOOKUP(B752,SAOM!B748:L1476,11,0)</f>
        <v>35900-199</v>
      </c>
      <c r="U752" s="35"/>
      <c r="V752" s="63" t="str">
        <f>VLOOKUP(B752,SAOM!B748:N1476,13,0)</f>
        <v>-</v>
      </c>
      <c r="W752" s="34"/>
      <c r="X752" s="32"/>
      <c r="Y752" s="36"/>
      <c r="Z752" s="53"/>
      <c r="AA752" s="72"/>
      <c r="AB752" s="72" t="s">
        <v>4850</v>
      </c>
      <c r="AC752" s="72"/>
      <c r="AD752" s="32"/>
    </row>
    <row r="753" spans="1:30" s="37" customFormat="1">
      <c r="A753" s="69">
        <v>3994</v>
      </c>
      <c r="B753" s="61">
        <v>3994</v>
      </c>
      <c r="C753" s="34">
        <v>41116</v>
      </c>
      <c r="D753" s="34">
        <f t="shared" si="30"/>
        <v>41161</v>
      </c>
      <c r="E753" s="34">
        <f t="shared" si="31"/>
        <v>41176</v>
      </c>
      <c r="F753" s="34" t="s">
        <v>501</v>
      </c>
      <c r="G753" s="31" t="s">
        <v>752</v>
      </c>
      <c r="H753" s="31" t="s">
        <v>499</v>
      </c>
      <c r="I753" s="31" t="s">
        <v>499</v>
      </c>
      <c r="J753" s="32" t="s">
        <v>1911</v>
      </c>
      <c r="K753" s="32" t="s">
        <v>6568</v>
      </c>
      <c r="L753" s="32" t="s">
        <v>6569</v>
      </c>
      <c r="M753" s="63"/>
      <c r="N753" s="63">
        <v>4033</v>
      </c>
      <c r="O753" s="34" t="str">
        <f>VLOOKUP(B753,SAOM!B$2:I1705,8,0)</f>
        <v>-</v>
      </c>
      <c r="P753" s="34" t="e">
        <f>VLOOKUP(B753,AG_Lider!A$1:F2064,6,0)</f>
        <v>#N/A</v>
      </c>
      <c r="Q753" s="65" t="str">
        <f>VLOOKUP(B753,SAOM!B$2:J1705,9,0)</f>
        <v>CLÁUDIA APARECIDA DOS SANTOS SILVA LEITE</v>
      </c>
      <c r="R753" s="34" t="str">
        <f>VLOOKUP(B753,SAOM!B$2:K2151,10,0)</f>
        <v>MG 129 001</v>
      </c>
      <c r="S753" s="65">
        <f>VLOOKUP(B753,SAOM!B749:M1477,12,0)</f>
        <v>38392605</v>
      </c>
      <c r="T753" s="116" t="str">
        <f>VLOOKUP(B753,SAOM!B749:L1477,11,0)</f>
        <v>10146-242</v>
      </c>
      <c r="U753" s="35"/>
      <c r="V753" s="63" t="str">
        <f>VLOOKUP(B753,SAOM!B749:N1477,13,0)</f>
        <v>-</v>
      </c>
      <c r="W753" s="34"/>
      <c r="X753" s="32"/>
      <c r="Y753" s="36"/>
      <c r="Z753" s="53"/>
      <c r="AA753" s="72"/>
      <c r="AB753" s="72" t="s">
        <v>4850</v>
      </c>
      <c r="AC753" s="72"/>
      <c r="AD753" s="32"/>
    </row>
    <row r="754" spans="1:30" s="37" customFormat="1">
      <c r="A754" s="69">
        <v>3995</v>
      </c>
      <c r="B754" s="61">
        <v>3995</v>
      </c>
      <c r="C754" s="34">
        <v>41116</v>
      </c>
      <c r="D754" s="34">
        <f t="shared" si="30"/>
        <v>41161</v>
      </c>
      <c r="E754" s="34">
        <f t="shared" si="31"/>
        <v>41176</v>
      </c>
      <c r="F754" s="34" t="s">
        <v>501</v>
      </c>
      <c r="G754" s="31" t="s">
        <v>752</v>
      </c>
      <c r="H754" s="31" t="s">
        <v>499</v>
      </c>
      <c r="I754" s="31" t="s">
        <v>499</v>
      </c>
      <c r="J754" s="32" t="s">
        <v>1911</v>
      </c>
      <c r="K754" s="32" t="s">
        <v>6568</v>
      </c>
      <c r="L754" s="32" t="s">
        <v>6569</v>
      </c>
      <c r="M754" s="63"/>
      <c r="N754" s="63">
        <v>4033</v>
      </c>
      <c r="O754" s="34" t="str">
        <f>VLOOKUP(B754,SAOM!B$2:I1706,8,0)</f>
        <v>-</v>
      </c>
      <c r="P754" s="34" t="e">
        <f>VLOOKUP(B754,AG_Lider!A$1:F2065,6,0)</f>
        <v>#N/A</v>
      </c>
      <c r="Q754" s="65" t="str">
        <f>VLOOKUP(B754,SAOM!B$2:J1706,9,0)</f>
        <v>SORAYA MARIA DE OLIVEIRA MACEDO AMARO</v>
      </c>
      <c r="R754" s="34" t="str">
        <f>VLOOKUP(B754,SAOM!B$2:K2152,10,0)</f>
        <v>RUA PRINCIPAL 001</v>
      </c>
      <c r="S754" s="65">
        <f>VLOOKUP(B754,SAOM!B750:M1478,12,0)</f>
        <v>38392605</v>
      </c>
      <c r="T754" s="116" t="str">
        <f>VLOOKUP(B754,SAOM!B750:L1478,11,0)</f>
        <v>35907-000</v>
      </c>
      <c r="U754" s="35"/>
      <c r="V754" s="63" t="str">
        <f>VLOOKUP(B754,SAOM!B750:N1478,13,0)</f>
        <v>-</v>
      </c>
      <c r="W754" s="34"/>
      <c r="X754" s="32"/>
      <c r="Y754" s="36"/>
      <c r="Z754" s="53"/>
      <c r="AA754" s="72"/>
      <c r="AB754" s="72" t="s">
        <v>4850</v>
      </c>
      <c r="AC754" s="72"/>
      <c r="AD754" s="32"/>
    </row>
    <row r="755" spans="1:30" s="37" customFormat="1">
      <c r="A755" s="69">
        <v>3996</v>
      </c>
      <c r="B755" s="61">
        <v>3996</v>
      </c>
      <c r="C755" s="34">
        <v>41116</v>
      </c>
      <c r="D755" s="34">
        <f t="shared" si="30"/>
        <v>41161</v>
      </c>
      <c r="E755" s="34">
        <f t="shared" si="31"/>
        <v>41176</v>
      </c>
      <c r="F755" s="34" t="s">
        <v>501</v>
      </c>
      <c r="G755" s="31" t="s">
        <v>752</v>
      </c>
      <c r="H755" s="31" t="s">
        <v>499</v>
      </c>
      <c r="I755" s="31" t="s">
        <v>499</v>
      </c>
      <c r="J755" s="32" t="s">
        <v>1911</v>
      </c>
      <c r="K755" s="32" t="s">
        <v>6568</v>
      </c>
      <c r="L755" s="32" t="s">
        <v>6569</v>
      </c>
      <c r="M755" s="63"/>
      <c r="N755" s="63">
        <v>4033</v>
      </c>
      <c r="O755" s="34" t="str">
        <f>VLOOKUP(B755,SAOM!B$2:I1707,8,0)</f>
        <v>-</v>
      </c>
      <c r="P755" s="34" t="e">
        <f>VLOOKUP(B755,AG_Lider!A$1:F2066,6,0)</f>
        <v>#N/A</v>
      </c>
      <c r="Q755" s="65" t="str">
        <f>VLOOKUP(B755,SAOM!B$2:J1707,9,0)</f>
        <v>NIUZA APARECIDA COSTA E SILVA</v>
      </c>
      <c r="R755" s="34" t="str">
        <f>VLOOKUP(B755,SAOM!B$2:K2153,10,0)</f>
        <v>RUA QUATRO 57</v>
      </c>
      <c r="S755" s="65">
        <f>VLOOKUP(B755,SAOM!B751:M1479,12,0)</f>
        <v>38392605</v>
      </c>
      <c r="T755" s="116" t="str">
        <f>VLOOKUP(B755,SAOM!B751:L1479,11,0)</f>
        <v>35900-078</v>
      </c>
      <c r="U755" s="35"/>
      <c r="V755" s="63" t="str">
        <f>VLOOKUP(B755,SAOM!B751:N1479,13,0)</f>
        <v>-</v>
      </c>
      <c r="W755" s="34"/>
      <c r="X755" s="32"/>
      <c r="Y755" s="36"/>
      <c r="Z755" s="53"/>
      <c r="AA755" s="72"/>
      <c r="AB755" s="72" t="s">
        <v>4850</v>
      </c>
      <c r="AC755" s="72"/>
      <c r="AD755" s="32"/>
    </row>
    <row r="756" spans="1:30" s="37" customFormat="1">
      <c r="A756" s="69">
        <v>3997</v>
      </c>
      <c r="B756" s="61">
        <v>3997</v>
      </c>
      <c r="C756" s="34">
        <v>41116</v>
      </c>
      <c r="D756" s="34">
        <f t="shared" si="30"/>
        <v>41161</v>
      </c>
      <c r="E756" s="34">
        <f t="shared" si="31"/>
        <v>41176</v>
      </c>
      <c r="F756" s="34" t="s">
        <v>501</v>
      </c>
      <c r="G756" s="31" t="s">
        <v>752</v>
      </c>
      <c r="H756" s="31" t="s">
        <v>499</v>
      </c>
      <c r="I756" s="31" t="s">
        <v>499</v>
      </c>
      <c r="J756" s="32" t="s">
        <v>1911</v>
      </c>
      <c r="K756" s="32" t="s">
        <v>6568</v>
      </c>
      <c r="L756" s="32" t="s">
        <v>6569</v>
      </c>
      <c r="M756" s="63"/>
      <c r="N756" s="63">
        <v>4033</v>
      </c>
      <c r="O756" s="34" t="str">
        <f>VLOOKUP(B756,SAOM!B$2:I1708,8,0)</f>
        <v>-</v>
      </c>
      <c r="P756" s="34" t="e">
        <f>VLOOKUP(B756,AG_Lider!A$1:F2067,6,0)</f>
        <v>#N/A</v>
      </c>
      <c r="Q756" s="65" t="str">
        <f>VLOOKUP(B756,SAOM!B$2:J1708,9,0)</f>
        <v>ROSANE APARECIDA SANTOS FREITAS</v>
      </c>
      <c r="R756" s="34" t="str">
        <f>VLOOKUP(B756,SAOM!B$2:K2154,10,0)</f>
        <v>NUCLEO DOS MACHADOS 001</v>
      </c>
      <c r="S756" s="65">
        <f>VLOOKUP(B756,SAOM!B752:M1480,12,0)</f>
        <v>38392605</v>
      </c>
      <c r="T756" s="116" t="str">
        <f>VLOOKUP(B756,SAOM!B752:L1480,11,0)</f>
        <v>35900-000</v>
      </c>
      <c r="U756" s="35"/>
      <c r="V756" s="63" t="str">
        <f>VLOOKUP(B756,SAOM!B752:N1480,13,0)</f>
        <v>-</v>
      </c>
      <c r="W756" s="34"/>
      <c r="X756" s="32"/>
      <c r="Y756" s="36"/>
      <c r="Z756" s="53"/>
      <c r="AA756" s="72"/>
      <c r="AB756" s="72" t="s">
        <v>4850</v>
      </c>
      <c r="AC756" s="72"/>
      <c r="AD756" s="32"/>
    </row>
    <row r="757" spans="1:30" s="37" customFormat="1">
      <c r="A757" s="69">
        <v>3998</v>
      </c>
      <c r="B757" s="61">
        <v>3998</v>
      </c>
      <c r="C757" s="34">
        <v>41116</v>
      </c>
      <c r="D757" s="34">
        <f t="shared" si="30"/>
        <v>41161</v>
      </c>
      <c r="E757" s="34">
        <f t="shared" si="31"/>
        <v>41176</v>
      </c>
      <c r="F757" s="34" t="s">
        <v>501</v>
      </c>
      <c r="G757" s="31" t="s">
        <v>752</v>
      </c>
      <c r="H757" s="31" t="s">
        <v>499</v>
      </c>
      <c r="I757" s="31" t="s">
        <v>499</v>
      </c>
      <c r="J757" s="32" t="s">
        <v>1911</v>
      </c>
      <c r="K757" s="32" t="s">
        <v>6568</v>
      </c>
      <c r="L757" s="32" t="s">
        <v>6569</v>
      </c>
      <c r="M757" s="63"/>
      <c r="N757" s="63">
        <v>4033</v>
      </c>
      <c r="O757" s="34" t="str">
        <f>VLOOKUP(B757,SAOM!B$2:I1709,8,0)</f>
        <v>-</v>
      </c>
      <c r="P757" s="34" t="e">
        <f>VLOOKUP(B757,AG_Lider!A$1:F2068,6,0)</f>
        <v>#N/A</v>
      </c>
      <c r="Q757" s="65" t="str">
        <f>VLOOKUP(B757,SAOM!B$2:J1709,9,0)</f>
        <v>LUCIANA GUERRA CAMPOS</v>
      </c>
      <c r="R757" s="34" t="str">
        <f>VLOOKUP(B757,SAOM!B$2:K2155,10,0)</f>
        <v>RUA JOAO CAMILO DE OLIVEIRA TORRES 1172</v>
      </c>
      <c r="S757" s="65">
        <f>VLOOKUP(B757,SAOM!B753:M1481,12,0)</f>
        <v>38392605</v>
      </c>
      <c r="T757" s="116" t="str">
        <f>VLOOKUP(B757,SAOM!B753:L1481,11,0)</f>
        <v>35900-270</v>
      </c>
      <c r="U757" s="35"/>
      <c r="V757" s="63" t="str">
        <f>VLOOKUP(B757,SAOM!B753:N1481,13,0)</f>
        <v>-</v>
      </c>
      <c r="W757" s="34"/>
      <c r="X757" s="32"/>
      <c r="Y757" s="36"/>
      <c r="Z757" s="53"/>
      <c r="AA757" s="72"/>
      <c r="AB757" s="72" t="s">
        <v>4850</v>
      </c>
      <c r="AC757" s="72"/>
      <c r="AD757" s="32"/>
    </row>
    <row r="758" spans="1:30" s="37" customFormat="1">
      <c r="A758" s="69">
        <v>3999</v>
      </c>
      <c r="B758" s="61">
        <v>3999</v>
      </c>
      <c r="C758" s="34">
        <v>41116</v>
      </c>
      <c r="D758" s="34">
        <f t="shared" si="30"/>
        <v>41161</v>
      </c>
      <c r="E758" s="34">
        <f t="shared" si="31"/>
        <v>41176</v>
      </c>
      <c r="F758" s="34" t="s">
        <v>501</v>
      </c>
      <c r="G758" s="31" t="s">
        <v>752</v>
      </c>
      <c r="H758" s="31" t="s">
        <v>499</v>
      </c>
      <c r="I758" s="31" t="s">
        <v>499</v>
      </c>
      <c r="J758" s="32" t="s">
        <v>1911</v>
      </c>
      <c r="K758" s="32" t="s">
        <v>6568</v>
      </c>
      <c r="L758" s="32" t="s">
        <v>6569</v>
      </c>
      <c r="M758" s="63"/>
      <c r="N758" s="63">
        <v>4033</v>
      </c>
      <c r="O758" s="34" t="str">
        <f>VLOOKUP(B758,SAOM!B$2:I1710,8,0)</f>
        <v>-</v>
      </c>
      <c r="P758" s="34" t="e">
        <f>VLOOKUP(B758,AG_Lider!A$1:F2069,6,0)</f>
        <v>#N/A</v>
      </c>
      <c r="Q758" s="65" t="str">
        <f>VLOOKUP(B758,SAOM!B$2:J1710,9,0)</f>
        <v>SUELLEN KAMILA DE OLIVEIRA</v>
      </c>
      <c r="R758" s="34" t="str">
        <f>VLOOKUP(B758,SAOM!B$2:K2156,10,0)</f>
        <v>RUA MARTITA 36</v>
      </c>
      <c r="S758" s="65">
        <f>VLOOKUP(B758,SAOM!B754:M1482,12,0)</f>
        <v>38392605</v>
      </c>
      <c r="T758" s="116" t="str">
        <f>VLOOKUP(B758,SAOM!B754:L1482,11,0)</f>
        <v>35900-088</v>
      </c>
      <c r="U758" s="35"/>
      <c r="V758" s="63" t="str">
        <f>VLOOKUP(B758,SAOM!B754:N1482,13,0)</f>
        <v>-</v>
      </c>
      <c r="W758" s="34"/>
      <c r="X758" s="32"/>
      <c r="Y758" s="36"/>
      <c r="Z758" s="53"/>
      <c r="AA758" s="72"/>
      <c r="AB758" s="72" t="s">
        <v>4850</v>
      </c>
      <c r="AC758" s="72"/>
      <c r="AD758" s="32"/>
    </row>
    <row r="759" spans="1:30" s="37" customFormat="1">
      <c r="A759" s="69">
        <v>4000</v>
      </c>
      <c r="B759" s="61">
        <v>4000</v>
      </c>
      <c r="C759" s="34">
        <v>41116</v>
      </c>
      <c r="D759" s="34">
        <f t="shared" si="30"/>
        <v>41161</v>
      </c>
      <c r="E759" s="34">
        <f t="shared" si="31"/>
        <v>41176</v>
      </c>
      <c r="F759" s="34" t="s">
        <v>501</v>
      </c>
      <c r="G759" s="31" t="s">
        <v>752</v>
      </c>
      <c r="H759" s="31" t="s">
        <v>499</v>
      </c>
      <c r="I759" s="31" t="s">
        <v>499</v>
      </c>
      <c r="J759" s="32" t="s">
        <v>1911</v>
      </c>
      <c r="K759" s="32" t="s">
        <v>6568</v>
      </c>
      <c r="L759" s="32" t="s">
        <v>6569</v>
      </c>
      <c r="M759" s="63"/>
      <c r="N759" s="63">
        <v>4033</v>
      </c>
      <c r="O759" s="34" t="str">
        <f>VLOOKUP(B759,SAOM!B$2:I1711,8,0)</f>
        <v>-</v>
      </c>
      <c r="P759" s="34" t="e">
        <f>VLOOKUP(B759,AG_Lider!A$1:F2070,6,0)</f>
        <v>#N/A</v>
      </c>
      <c r="Q759" s="65" t="str">
        <f>VLOOKUP(B759,SAOM!B$2:J1711,9,0)</f>
        <v>MARIA DE FÁTIMA ALVES GOLVEIA TEMPONI</v>
      </c>
      <c r="R759" s="34" t="str">
        <f>VLOOKUP(B759,SAOM!B$2:K2157,10,0)</f>
        <v>TRAVESSA PASSARO VERDE 001</v>
      </c>
      <c r="S759" s="65">
        <f>VLOOKUP(B759,SAOM!B755:M1483,12,0)</f>
        <v>38392605</v>
      </c>
      <c r="T759" s="116" t="str">
        <f>VLOOKUP(B759,SAOM!B755:L1483,11,0)</f>
        <v>35904-003</v>
      </c>
      <c r="U759" s="35"/>
      <c r="V759" s="63" t="str">
        <f>VLOOKUP(B759,SAOM!B755:N1483,13,0)</f>
        <v>-</v>
      </c>
      <c r="W759" s="34"/>
      <c r="X759" s="32"/>
      <c r="Y759" s="36"/>
      <c r="Z759" s="53"/>
      <c r="AA759" s="72"/>
      <c r="AB759" s="72" t="s">
        <v>4850</v>
      </c>
      <c r="AC759" s="72"/>
      <c r="AD759" s="32"/>
    </row>
    <row r="760" spans="1:30" s="37" customFormat="1">
      <c r="A760" s="69">
        <v>4001</v>
      </c>
      <c r="B760" s="61">
        <v>4001</v>
      </c>
      <c r="C760" s="34">
        <v>41116</v>
      </c>
      <c r="D760" s="34">
        <f t="shared" si="30"/>
        <v>41161</v>
      </c>
      <c r="E760" s="34">
        <f t="shared" si="31"/>
        <v>41176</v>
      </c>
      <c r="F760" s="34" t="s">
        <v>501</v>
      </c>
      <c r="G760" s="31" t="s">
        <v>752</v>
      </c>
      <c r="H760" s="31" t="s">
        <v>499</v>
      </c>
      <c r="I760" s="31" t="s">
        <v>499</v>
      </c>
      <c r="J760" s="32" t="s">
        <v>1911</v>
      </c>
      <c r="K760" s="32" t="s">
        <v>6568</v>
      </c>
      <c r="L760" s="32" t="s">
        <v>6569</v>
      </c>
      <c r="M760" s="63"/>
      <c r="N760" s="63">
        <v>4033</v>
      </c>
      <c r="O760" s="34" t="str">
        <f>VLOOKUP(B760,SAOM!B$2:I1712,8,0)</f>
        <v>-</v>
      </c>
      <c r="P760" s="34" t="e">
        <f>VLOOKUP(B760,AG_Lider!A$1:F2071,6,0)</f>
        <v>#N/A</v>
      </c>
      <c r="Q760" s="65" t="str">
        <f>VLOOKUP(B760,SAOM!B$2:J1712,9,0)</f>
        <v>SUELLEN KAMILA DE OLIVEIRA</v>
      </c>
      <c r="R760" s="34" t="str">
        <f>VLOOKUP(B760,SAOM!B$2:K2158,10,0)</f>
        <v>RUA DR JOAO DE OLIVEIRA PENA 377</v>
      </c>
      <c r="S760" s="65">
        <f>VLOOKUP(B760,SAOM!B756:M1484,12,0)</f>
        <v>38392605</v>
      </c>
      <c r="T760" s="116" t="str">
        <f>VLOOKUP(B760,SAOM!B756:L1484,11,0)</f>
        <v>35900-076</v>
      </c>
      <c r="U760" s="35"/>
      <c r="V760" s="63" t="str">
        <f>VLOOKUP(B760,SAOM!B756:N1484,13,0)</f>
        <v>-</v>
      </c>
      <c r="W760" s="34"/>
      <c r="X760" s="32"/>
      <c r="Y760" s="36"/>
      <c r="Z760" s="53"/>
      <c r="AA760" s="72"/>
      <c r="AB760" s="72" t="s">
        <v>4850</v>
      </c>
      <c r="AC760" s="72"/>
      <c r="AD760" s="32"/>
    </row>
    <row r="761" spans="1:30" s="37" customFormat="1">
      <c r="A761" s="69">
        <v>4002</v>
      </c>
      <c r="B761" s="61">
        <v>4002</v>
      </c>
      <c r="C761" s="34">
        <v>41116</v>
      </c>
      <c r="D761" s="34">
        <f t="shared" si="30"/>
        <v>41161</v>
      </c>
      <c r="E761" s="34">
        <f t="shared" si="31"/>
        <v>41176</v>
      </c>
      <c r="F761" s="34" t="s">
        <v>501</v>
      </c>
      <c r="G761" s="31" t="s">
        <v>752</v>
      </c>
      <c r="H761" s="31" t="s">
        <v>499</v>
      </c>
      <c r="I761" s="31" t="s">
        <v>499</v>
      </c>
      <c r="J761" s="32" t="s">
        <v>1911</v>
      </c>
      <c r="K761" s="32" t="s">
        <v>6568</v>
      </c>
      <c r="L761" s="32" t="s">
        <v>6569</v>
      </c>
      <c r="M761" s="63"/>
      <c r="N761" s="63">
        <v>4033</v>
      </c>
      <c r="O761" s="34" t="str">
        <f>VLOOKUP(B761,SAOM!B$2:I1713,8,0)</f>
        <v>-</v>
      </c>
      <c r="P761" s="34" t="e">
        <f>VLOOKUP(B761,AG_Lider!A$1:F2072,6,0)</f>
        <v>#N/A</v>
      </c>
      <c r="Q761" s="65" t="str">
        <f>VLOOKUP(B761,SAOM!B$2:J1713,9,0)</f>
        <v>MARIA MARTA DE OLIVEIRA LAGE</v>
      </c>
      <c r="R761" s="34" t="str">
        <f>VLOOKUP(B761,SAOM!B$2:K2159,10,0)</f>
        <v>RUA TAMOIOS 95</v>
      </c>
      <c r="S761" s="65">
        <f>VLOOKUP(B761,SAOM!B757:M1485,12,0)</f>
        <v>38392605</v>
      </c>
      <c r="T761" s="116" t="str">
        <f>VLOOKUP(B761,SAOM!B757:L1485,11,0)</f>
        <v>35900-041</v>
      </c>
      <c r="U761" s="35"/>
      <c r="V761" s="63" t="str">
        <f>VLOOKUP(B761,SAOM!B757:N1485,13,0)</f>
        <v>-</v>
      </c>
      <c r="W761" s="34"/>
      <c r="X761" s="32"/>
      <c r="Y761" s="36"/>
      <c r="Z761" s="53"/>
      <c r="AA761" s="72"/>
      <c r="AB761" s="72" t="s">
        <v>4850</v>
      </c>
      <c r="AC761" s="72"/>
      <c r="AD761" s="32"/>
    </row>
    <row r="762" spans="1:30" s="37" customFormat="1">
      <c r="A762" s="69">
        <v>4003</v>
      </c>
      <c r="B762" s="61">
        <v>4003</v>
      </c>
      <c r="C762" s="34">
        <v>41116</v>
      </c>
      <c r="D762" s="34">
        <f t="shared" si="30"/>
        <v>41161</v>
      </c>
      <c r="E762" s="34">
        <f t="shared" si="31"/>
        <v>41176</v>
      </c>
      <c r="F762" s="34" t="s">
        <v>501</v>
      </c>
      <c r="G762" s="31" t="s">
        <v>752</v>
      </c>
      <c r="H762" s="31" t="s">
        <v>499</v>
      </c>
      <c r="I762" s="31" t="s">
        <v>499</v>
      </c>
      <c r="J762" s="32" t="s">
        <v>1911</v>
      </c>
      <c r="K762" s="32" t="s">
        <v>6568</v>
      </c>
      <c r="L762" s="32" t="s">
        <v>6569</v>
      </c>
      <c r="M762" s="63"/>
      <c r="N762" s="63">
        <v>4033</v>
      </c>
      <c r="O762" s="34" t="str">
        <f>VLOOKUP(B762,SAOM!B$2:I1714,8,0)</f>
        <v>-</v>
      </c>
      <c r="P762" s="34" t="e">
        <f>VLOOKUP(B762,AG_Lider!A$1:F2073,6,0)</f>
        <v>#N/A</v>
      </c>
      <c r="Q762" s="65" t="str">
        <f>VLOOKUP(B762,SAOM!B$2:J1714,9,0)</f>
        <v>MARIA MARTA DE OLIVEIRA LAGE</v>
      </c>
      <c r="R762" s="34" t="str">
        <f>VLOOKUP(B762,SAOM!B$2:K2160,10,0)</f>
        <v>RUA MARMORE 178</v>
      </c>
      <c r="S762" s="65">
        <f>VLOOKUP(B762,SAOM!B758:M1486,12,0)</f>
        <v>38392605</v>
      </c>
      <c r="T762" s="116" t="str">
        <f>VLOOKUP(B762,SAOM!B758:L1486,11,0)</f>
        <v>35900-400</v>
      </c>
      <c r="U762" s="35"/>
      <c r="V762" s="63" t="str">
        <f>VLOOKUP(B762,SAOM!B758:N1486,13,0)</f>
        <v>-</v>
      </c>
      <c r="W762" s="34"/>
      <c r="X762" s="32"/>
      <c r="Y762" s="36"/>
      <c r="Z762" s="53"/>
      <c r="AA762" s="72"/>
      <c r="AB762" s="72" t="s">
        <v>4850</v>
      </c>
      <c r="AC762" s="72"/>
      <c r="AD762" s="32"/>
    </row>
    <row r="763" spans="1:30" s="37" customFormat="1">
      <c r="A763" s="69">
        <v>4004</v>
      </c>
      <c r="B763" s="61">
        <v>4004</v>
      </c>
      <c r="C763" s="34">
        <v>41116</v>
      </c>
      <c r="D763" s="34">
        <f t="shared" si="30"/>
        <v>41161</v>
      </c>
      <c r="E763" s="34">
        <f t="shared" si="31"/>
        <v>41176</v>
      </c>
      <c r="F763" s="34" t="s">
        <v>501</v>
      </c>
      <c r="G763" s="31" t="s">
        <v>752</v>
      </c>
      <c r="H763" s="31" t="s">
        <v>499</v>
      </c>
      <c r="I763" s="31" t="s">
        <v>499</v>
      </c>
      <c r="J763" s="32" t="s">
        <v>1911</v>
      </c>
      <c r="K763" s="32" t="s">
        <v>6568</v>
      </c>
      <c r="L763" s="32" t="s">
        <v>6569</v>
      </c>
      <c r="M763" s="63"/>
      <c r="N763" s="63">
        <v>4033</v>
      </c>
      <c r="O763" s="34" t="str">
        <f>VLOOKUP(B763,SAOM!B$2:I1715,8,0)</f>
        <v>-</v>
      </c>
      <c r="P763" s="34" t="e">
        <f>VLOOKUP(B763,AG_Lider!A$1:F2074,6,0)</f>
        <v>#N/A</v>
      </c>
      <c r="Q763" s="65" t="str">
        <f>VLOOKUP(B763,SAOM!B$2:J1715,9,0)</f>
        <v>SUELLEN KAMILA DE OLIVEIRA</v>
      </c>
      <c r="R763" s="34" t="str">
        <f>VLOOKUP(B763,SAOM!B$2:K2161,10,0)</f>
        <v>RUA CINCO 207</v>
      </c>
      <c r="S763" s="65">
        <f>VLOOKUP(B763,SAOM!B759:M1487,12,0)</f>
        <v>38392605</v>
      </c>
      <c r="T763" s="116" t="str">
        <f>VLOOKUP(B763,SAOM!B759:L1487,11,0)</f>
        <v>35900-180</v>
      </c>
      <c r="U763" s="35"/>
      <c r="V763" s="63" t="str">
        <f>VLOOKUP(B763,SAOM!B759:N1487,13,0)</f>
        <v>-</v>
      </c>
      <c r="W763" s="34"/>
      <c r="X763" s="32"/>
      <c r="Y763" s="36"/>
      <c r="Z763" s="53"/>
      <c r="AA763" s="72"/>
      <c r="AB763" s="72" t="s">
        <v>4850</v>
      </c>
      <c r="AC763" s="72"/>
      <c r="AD763" s="32"/>
    </row>
    <row r="764" spans="1:30" s="37" customFormat="1">
      <c r="A764" s="69">
        <v>4005</v>
      </c>
      <c r="B764" s="61">
        <v>4005</v>
      </c>
      <c r="C764" s="34">
        <v>41116</v>
      </c>
      <c r="D764" s="34">
        <f t="shared" si="30"/>
        <v>41161</v>
      </c>
      <c r="E764" s="34">
        <f t="shared" si="31"/>
        <v>41176</v>
      </c>
      <c r="F764" s="34" t="s">
        <v>501</v>
      </c>
      <c r="G764" s="31" t="s">
        <v>752</v>
      </c>
      <c r="H764" s="31" t="s">
        <v>499</v>
      </c>
      <c r="I764" s="31" t="s">
        <v>499</v>
      </c>
      <c r="J764" s="32" t="s">
        <v>1911</v>
      </c>
      <c r="K764" s="32" t="s">
        <v>6568</v>
      </c>
      <c r="L764" s="32" t="s">
        <v>6569</v>
      </c>
      <c r="M764" s="63"/>
      <c r="N764" s="63">
        <v>4033</v>
      </c>
      <c r="O764" s="34" t="str">
        <f>VLOOKUP(B764,SAOM!B$2:I1716,8,0)</f>
        <v>-</v>
      </c>
      <c r="P764" s="34" t="e">
        <f>VLOOKUP(B764,AG_Lider!A$1:F2075,6,0)</f>
        <v>#N/A</v>
      </c>
      <c r="Q764" s="65" t="str">
        <f>VLOOKUP(B764,SAOM!B$2:J1716,9,0)</f>
        <v>MEURY FABIANE KELES REIS</v>
      </c>
      <c r="R764" s="34" t="str">
        <f>VLOOKUP(B764,SAOM!B$2:K2162,10,0)</f>
        <v>AV BRASIL 50</v>
      </c>
      <c r="S764" s="65">
        <f>VLOOKUP(B764,SAOM!B760:M1488,12,0)</f>
        <v>38392605</v>
      </c>
      <c r="T764" s="116" t="str">
        <f>VLOOKUP(B764,SAOM!B760:L1488,11,0)</f>
        <v>35900-367</v>
      </c>
      <c r="U764" s="35"/>
      <c r="V764" s="63" t="str">
        <f>VLOOKUP(B764,SAOM!B760:N1488,13,0)</f>
        <v>-</v>
      </c>
      <c r="W764" s="34"/>
      <c r="X764" s="32"/>
      <c r="Y764" s="36"/>
      <c r="Z764" s="53"/>
      <c r="AA764" s="72"/>
      <c r="AB764" s="72" t="s">
        <v>4850</v>
      </c>
      <c r="AC764" s="72"/>
      <c r="AD764" s="32"/>
    </row>
    <row r="765" spans="1:30" s="37" customFormat="1">
      <c r="A765" s="69">
        <v>4006</v>
      </c>
      <c r="B765" s="61">
        <v>4006</v>
      </c>
      <c r="C765" s="34">
        <v>41116</v>
      </c>
      <c r="D765" s="34">
        <f t="shared" si="30"/>
        <v>41161</v>
      </c>
      <c r="E765" s="34">
        <f t="shared" si="31"/>
        <v>41176</v>
      </c>
      <c r="F765" s="34" t="s">
        <v>501</v>
      </c>
      <c r="G765" s="31" t="s">
        <v>752</v>
      </c>
      <c r="H765" s="31" t="s">
        <v>499</v>
      </c>
      <c r="I765" s="31" t="s">
        <v>499</v>
      </c>
      <c r="J765" s="32" t="s">
        <v>1911</v>
      </c>
      <c r="K765" s="32" t="s">
        <v>6568</v>
      </c>
      <c r="L765" s="32" t="s">
        <v>6569</v>
      </c>
      <c r="M765" s="63"/>
      <c r="N765" s="63">
        <v>4033</v>
      </c>
      <c r="O765" s="34" t="str">
        <f>VLOOKUP(B765,SAOM!B$2:I1717,8,0)</f>
        <v>-</v>
      </c>
      <c r="P765" s="34" t="e">
        <f>VLOOKUP(B765,AG_Lider!A$1:F2076,6,0)</f>
        <v>#N/A</v>
      </c>
      <c r="Q765" s="65" t="str">
        <f>VLOOKUP(B765,SAOM!B$2:J1717,9,0)</f>
        <v>EVANDRO PEREIRA GUERRA JÚNIOR</v>
      </c>
      <c r="R765" s="34" t="str">
        <f>VLOOKUP(B765,SAOM!B$2:K2163,10,0)</f>
        <v>RUA OURO PRETO 560</v>
      </c>
      <c r="S765" s="65">
        <f>VLOOKUP(B765,SAOM!B761:M1489,12,0)</f>
        <v>38392605</v>
      </c>
      <c r="T765" s="116" t="str">
        <f>VLOOKUP(B765,SAOM!B761:L1489,11,0)</f>
        <v>35900-161</v>
      </c>
      <c r="U765" s="35"/>
      <c r="V765" s="63" t="str">
        <f>VLOOKUP(B765,SAOM!B761:N1489,13,0)</f>
        <v>-</v>
      </c>
      <c r="W765" s="34"/>
      <c r="X765" s="32"/>
      <c r="Y765" s="36"/>
      <c r="Z765" s="53"/>
      <c r="AA765" s="72"/>
      <c r="AB765" s="72" t="s">
        <v>4850</v>
      </c>
      <c r="AC765" s="72"/>
      <c r="AD765" s="32"/>
    </row>
    <row r="766" spans="1:30" s="37" customFormat="1">
      <c r="A766" s="69">
        <v>4007</v>
      </c>
      <c r="B766" s="61">
        <v>4007</v>
      </c>
      <c r="C766" s="34">
        <v>41116</v>
      </c>
      <c r="D766" s="34">
        <f t="shared" si="30"/>
        <v>41161</v>
      </c>
      <c r="E766" s="34">
        <f t="shared" si="31"/>
        <v>41176</v>
      </c>
      <c r="F766" s="34" t="s">
        <v>501</v>
      </c>
      <c r="G766" s="31" t="s">
        <v>752</v>
      </c>
      <c r="H766" s="31" t="s">
        <v>499</v>
      </c>
      <c r="I766" s="31" t="s">
        <v>499</v>
      </c>
      <c r="J766" s="32" t="s">
        <v>1911</v>
      </c>
      <c r="K766" s="32" t="s">
        <v>6568</v>
      </c>
      <c r="L766" s="32" t="s">
        <v>6569</v>
      </c>
      <c r="M766" s="63"/>
      <c r="N766" s="63">
        <v>4033</v>
      </c>
      <c r="O766" s="34" t="str">
        <f>VLOOKUP(B766,SAOM!B$2:I1718,8,0)</f>
        <v>-</v>
      </c>
      <c r="P766" s="34" t="e">
        <f>VLOOKUP(B766,AG_Lider!A$1:F2077,6,0)</f>
        <v>#N/A</v>
      </c>
      <c r="Q766" s="65" t="str">
        <f>VLOOKUP(B766,SAOM!B$2:J1718,9,0)</f>
        <v>DÉBORA DOS SANTOS DUTRA</v>
      </c>
      <c r="R766" s="34" t="str">
        <f>VLOOKUP(B766,SAOM!B$2:K2164,10,0)</f>
        <v>RUA MARECHAL JOFRE 001</v>
      </c>
      <c r="S766" s="65">
        <f>VLOOKUP(B766,SAOM!B762:M1490,12,0)</f>
        <v>38392605</v>
      </c>
      <c r="T766" s="116" t="str">
        <f>VLOOKUP(B766,SAOM!B762:L1490,11,0)</f>
        <v>35900-455</v>
      </c>
      <c r="U766" s="35"/>
      <c r="V766" s="63" t="str">
        <f>VLOOKUP(B766,SAOM!B762:N1490,13,0)</f>
        <v>-</v>
      </c>
      <c r="W766" s="34"/>
      <c r="X766" s="32"/>
      <c r="Y766" s="36"/>
      <c r="Z766" s="53"/>
      <c r="AA766" s="72"/>
      <c r="AB766" s="72" t="s">
        <v>4850</v>
      </c>
      <c r="AC766" s="72"/>
      <c r="AD766" s="32"/>
    </row>
    <row r="767" spans="1:30" s="37" customFormat="1">
      <c r="A767" s="69">
        <v>4008</v>
      </c>
      <c r="B767" s="61">
        <v>4008</v>
      </c>
      <c r="C767" s="34">
        <v>41116</v>
      </c>
      <c r="D767" s="34">
        <f t="shared" si="30"/>
        <v>41161</v>
      </c>
      <c r="E767" s="34">
        <f t="shared" si="31"/>
        <v>41176</v>
      </c>
      <c r="F767" s="34" t="s">
        <v>501</v>
      </c>
      <c r="G767" s="31" t="s">
        <v>752</v>
      </c>
      <c r="H767" s="31" t="s">
        <v>499</v>
      </c>
      <c r="I767" s="31" t="s">
        <v>499</v>
      </c>
      <c r="J767" s="32" t="s">
        <v>1911</v>
      </c>
      <c r="K767" s="32" t="s">
        <v>6568</v>
      </c>
      <c r="L767" s="32" t="s">
        <v>6569</v>
      </c>
      <c r="M767" s="63"/>
      <c r="N767" s="63">
        <v>4033</v>
      </c>
      <c r="O767" s="34" t="str">
        <f>VLOOKUP(B767,SAOM!B$2:I1719,8,0)</f>
        <v>-</v>
      </c>
      <c r="P767" s="34" t="e">
        <f>VLOOKUP(B767,AG_Lider!A$1:F2078,6,0)</f>
        <v>#N/A</v>
      </c>
      <c r="Q767" s="65" t="str">
        <f>VLOOKUP(B767,SAOM!B$2:J1719,9,0)</f>
        <v>DÉBORA DOS SANTOS DUTRA</v>
      </c>
      <c r="R767" s="34" t="str">
        <f>VLOOKUP(B767,SAOM!B$2:K2165,10,0)</f>
        <v>RUA MARECHAL JOFRE 001</v>
      </c>
      <c r="S767" s="65">
        <f>VLOOKUP(B767,SAOM!B763:M1491,12,0)</f>
        <v>38392605</v>
      </c>
      <c r="T767" s="116" t="str">
        <f>VLOOKUP(B767,SAOM!B763:L1491,11,0)</f>
        <v>35900-455</v>
      </c>
      <c r="U767" s="35"/>
      <c r="V767" s="63" t="str">
        <f>VLOOKUP(B767,SAOM!B763:N1491,13,0)</f>
        <v>-</v>
      </c>
      <c r="W767" s="34"/>
      <c r="X767" s="32"/>
      <c r="Y767" s="36"/>
      <c r="Z767" s="53"/>
      <c r="AA767" s="72"/>
      <c r="AB767" s="72" t="s">
        <v>4850</v>
      </c>
      <c r="AC767" s="72"/>
      <c r="AD767" s="32"/>
    </row>
    <row r="768" spans="1:30" s="37" customFormat="1">
      <c r="A768" s="69">
        <v>4009</v>
      </c>
      <c r="B768" s="61">
        <v>4009</v>
      </c>
      <c r="C768" s="34">
        <v>41116</v>
      </c>
      <c r="D768" s="34">
        <f t="shared" si="30"/>
        <v>41161</v>
      </c>
      <c r="E768" s="34">
        <f t="shared" si="31"/>
        <v>41176</v>
      </c>
      <c r="F768" s="34" t="s">
        <v>501</v>
      </c>
      <c r="G768" s="31" t="s">
        <v>752</v>
      </c>
      <c r="H768" s="31" t="s">
        <v>499</v>
      </c>
      <c r="I768" s="31" t="s">
        <v>499</v>
      </c>
      <c r="J768" s="32" t="s">
        <v>1911</v>
      </c>
      <c r="K768" s="32" t="s">
        <v>6568</v>
      </c>
      <c r="L768" s="32" t="s">
        <v>6569</v>
      </c>
      <c r="M768" s="63"/>
      <c r="N768" s="63">
        <v>4033</v>
      </c>
      <c r="O768" s="34" t="str">
        <f>VLOOKUP(B768,SAOM!B$2:I1720,8,0)</f>
        <v>-</v>
      </c>
      <c r="P768" s="34" t="e">
        <f>VLOOKUP(B768,AG_Lider!A$1:F2079,6,0)</f>
        <v>#N/A</v>
      </c>
      <c r="Q768" s="65" t="str">
        <f>VLOOKUP(B768,SAOM!B$2:J1720,9,0)</f>
        <v>ROSANE BERTOLIN</v>
      </c>
      <c r="R768" s="34" t="str">
        <f>VLOOKUP(B768,SAOM!B$2:K2166,10,0)</f>
        <v>RUA ITAGUARA 56</v>
      </c>
      <c r="S768" s="65">
        <f>VLOOKUP(B768,SAOM!B764:M1492,12,0)</f>
        <v>38392605</v>
      </c>
      <c r="T768" s="116" t="str">
        <f>VLOOKUP(B768,SAOM!B764:L1492,11,0)</f>
        <v>35900-186</v>
      </c>
      <c r="U768" s="35"/>
      <c r="V768" s="63" t="str">
        <f>VLOOKUP(B768,SAOM!B764:N1492,13,0)</f>
        <v>-</v>
      </c>
      <c r="W768" s="34"/>
      <c r="X768" s="32"/>
      <c r="Y768" s="36"/>
      <c r="Z768" s="53"/>
      <c r="AA768" s="72"/>
      <c r="AB768" s="72" t="s">
        <v>4850</v>
      </c>
      <c r="AC768" s="72"/>
      <c r="AD768" s="32"/>
    </row>
    <row r="769" spans="1:30" s="37" customFormat="1">
      <c r="A769" s="69">
        <v>4010</v>
      </c>
      <c r="B769" s="61">
        <v>4010</v>
      </c>
      <c r="C769" s="34">
        <v>41116</v>
      </c>
      <c r="D769" s="34">
        <f t="shared" si="30"/>
        <v>41161</v>
      </c>
      <c r="E769" s="34">
        <f t="shared" si="31"/>
        <v>41176</v>
      </c>
      <c r="F769" s="34" t="s">
        <v>501</v>
      </c>
      <c r="G769" s="31" t="s">
        <v>752</v>
      </c>
      <c r="H769" s="31" t="s">
        <v>499</v>
      </c>
      <c r="I769" s="31" t="s">
        <v>499</v>
      </c>
      <c r="J769" s="32" t="s">
        <v>1911</v>
      </c>
      <c r="K769" s="32" t="s">
        <v>6568</v>
      </c>
      <c r="L769" s="32" t="s">
        <v>6569</v>
      </c>
      <c r="M769" s="63"/>
      <c r="N769" s="63">
        <v>4033</v>
      </c>
      <c r="O769" s="34" t="str">
        <f>VLOOKUP(B769,SAOM!B$2:I1721,8,0)</f>
        <v>-</v>
      </c>
      <c r="P769" s="34" t="e">
        <f>VLOOKUP(B769,AG_Lider!A$1:F2080,6,0)</f>
        <v>#N/A</v>
      </c>
      <c r="Q769" s="65" t="str">
        <f>VLOOKUP(B769,SAOM!B$2:J1721,9,0)</f>
        <v>DÉBORA DOS SANTOS DUTRA</v>
      </c>
      <c r="R769" s="34" t="str">
        <f>VLOOKUP(B769,SAOM!B$2:K2167,10,0)</f>
        <v>RUA JOICEANIA 173</v>
      </c>
      <c r="S769" s="65">
        <f>VLOOKUP(B769,SAOM!B765:M1493,12,0)</f>
        <v>38392605</v>
      </c>
      <c r="T769" s="116" t="str">
        <f>VLOOKUP(B769,SAOM!B765:L1493,11,0)</f>
        <v>35900-474</v>
      </c>
      <c r="U769" s="35"/>
      <c r="V769" s="63" t="str">
        <f>VLOOKUP(B769,SAOM!B765:N1493,13,0)</f>
        <v>-</v>
      </c>
      <c r="W769" s="34"/>
      <c r="X769" s="32"/>
      <c r="Y769" s="36"/>
      <c r="Z769" s="53"/>
      <c r="AA769" s="72"/>
      <c r="AB769" s="72" t="s">
        <v>4850</v>
      </c>
      <c r="AC769" s="72"/>
      <c r="AD769" s="32"/>
    </row>
    <row r="770" spans="1:30" s="37" customFormat="1">
      <c r="A770" s="69">
        <v>4011</v>
      </c>
      <c r="B770" s="61">
        <v>4011</v>
      </c>
      <c r="C770" s="34">
        <v>41116</v>
      </c>
      <c r="D770" s="34">
        <f t="shared" si="30"/>
        <v>41161</v>
      </c>
      <c r="E770" s="34">
        <f t="shared" si="31"/>
        <v>41176</v>
      </c>
      <c r="F770" s="34" t="s">
        <v>501</v>
      </c>
      <c r="G770" s="31" t="s">
        <v>752</v>
      </c>
      <c r="H770" s="31" t="s">
        <v>499</v>
      </c>
      <c r="I770" s="31" t="s">
        <v>499</v>
      </c>
      <c r="J770" s="32" t="s">
        <v>1911</v>
      </c>
      <c r="K770" s="32" t="s">
        <v>6568</v>
      </c>
      <c r="L770" s="32" t="s">
        <v>6569</v>
      </c>
      <c r="M770" s="63"/>
      <c r="N770" s="63">
        <v>4033</v>
      </c>
      <c r="O770" s="34" t="str">
        <f>VLOOKUP(B770,SAOM!B$2:I1722,8,0)</f>
        <v>-</v>
      </c>
      <c r="P770" s="34" t="e">
        <f>VLOOKUP(B770,AG_Lider!A$1:F2081,6,0)</f>
        <v>#N/A</v>
      </c>
      <c r="Q770" s="65" t="str">
        <f>VLOOKUP(B770,SAOM!B$2:J1722,9,0)</f>
        <v>GISELDA PATRÍCIA FONSECA</v>
      </c>
      <c r="R770" s="34" t="str">
        <f>VLOOKUP(B770,SAOM!B$2:K2168,10,0)</f>
        <v>Rua José Hidenburgo Gonçalves,80</v>
      </c>
      <c r="S770" s="65">
        <f>VLOOKUP(B770,SAOM!B766:M1494,12,0)</f>
        <v>38392605</v>
      </c>
      <c r="T770" s="116" t="str">
        <f>VLOOKUP(B770,SAOM!B766:L1494,11,0)</f>
        <v>35901-226</v>
      </c>
      <c r="U770" s="35"/>
      <c r="V770" s="63" t="str">
        <f>VLOOKUP(B770,SAOM!B766:N1494,13,0)</f>
        <v>-</v>
      </c>
      <c r="W770" s="34"/>
      <c r="X770" s="32"/>
      <c r="Y770" s="36"/>
      <c r="Z770" s="53"/>
      <c r="AA770" s="72"/>
      <c r="AB770" s="72" t="s">
        <v>4850</v>
      </c>
      <c r="AC770" s="72"/>
      <c r="AD770" s="32"/>
    </row>
    <row r="771" spans="1:30" s="37" customFormat="1">
      <c r="A771" s="69">
        <v>4012</v>
      </c>
      <c r="B771" s="61">
        <v>4012</v>
      </c>
      <c r="C771" s="34">
        <v>41116</v>
      </c>
      <c r="D771" s="34">
        <f t="shared" si="30"/>
        <v>41161</v>
      </c>
      <c r="E771" s="34">
        <f t="shared" si="31"/>
        <v>41176</v>
      </c>
      <c r="F771" s="34" t="s">
        <v>501</v>
      </c>
      <c r="G771" s="31" t="s">
        <v>752</v>
      </c>
      <c r="H771" s="31" t="s">
        <v>499</v>
      </c>
      <c r="I771" s="31" t="s">
        <v>499</v>
      </c>
      <c r="J771" s="32" t="s">
        <v>1911</v>
      </c>
      <c r="K771" s="32" t="s">
        <v>6568</v>
      </c>
      <c r="L771" s="32" t="s">
        <v>6569</v>
      </c>
      <c r="M771" s="63"/>
      <c r="N771" s="63">
        <v>4033</v>
      </c>
      <c r="O771" s="34" t="str">
        <f>VLOOKUP(B771,SAOM!B$2:I1723,8,0)</f>
        <v>-</v>
      </c>
      <c r="P771" s="34" t="e">
        <f>VLOOKUP(B771,AG_Lider!A$1:F2082,6,0)</f>
        <v>#N/A</v>
      </c>
      <c r="Q771" s="65" t="str">
        <f>VLOOKUP(B771,SAOM!B$2:J1723,9,0)</f>
        <v>SORAYA MARIA DE OLIVEIRA MACEDO AMARO</v>
      </c>
      <c r="R771" s="34" t="str">
        <f>VLOOKUP(B771,SAOM!B$2:K2169,10,0)</f>
        <v>PRACA AUGUSTO GUERRA 001</v>
      </c>
      <c r="S771" s="65">
        <f>VLOOKUP(B771,SAOM!B767:M1495,12,0)</f>
        <v>38392605</v>
      </c>
      <c r="T771" s="116">
        <f>VLOOKUP(B771,SAOM!B767:L1495,11,0)</f>
        <v>4012</v>
      </c>
      <c r="U771" s="35"/>
      <c r="V771" s="63" t="str">
        <f>VLOOKUP(B771,SAOM!B767:N1495,13,0)</f>
        <v>-</v>
      </c>
      <c r="W771" s="34"/>
      <c r="X771" s="32"/>
      <c r="Y771" s="36"/>
      <c r="Z771" s="53"/>
      <c r="AA771" s="72"/>
      <c r="AB771" s="72" t="s">
        <v>4850</v>
      </c>
      <c r="AC771" s="72"/>
      <c r="AD771" s="32"/>
    </row>
    <row r="772" spans="1:30" s="37" customFormat="1">
      <c r="A772" s="69">
        <v>4013</v>
      </c>
      <c r="B772" s="61">
        <v>4013</v>
      </c>
      <c r="C772" s="34">
        <v>41116</v>
      </c>
      <c r="D772" s="34">
        <f t="shared" si="30"/>
        <v>41161</v>
      </c>
      <c r="E772" s="34">
        <f t="shared" si="31"/>
        <v>41176</v>
      </c>
      <c r="F772" s="34" t="s">
        <v>501</v>
      </c>
      <c r="G772" s="31" t="s">
        <v>752</v>
      </c>
      <c r="H772" s="31" t="s">
        <v>499</v>
      </c>
      <c r="I772" s="31" t="s">
        <v>499</v>
      </c>
      <c r="J772" s="32" t="s">
        <v>1911</v>
      </c>
      <c r="K772" s="32" t="s">
        <v>6568</v>
      </c>
      <c r="L772" s="32" t="s">
        <v>6569</v>
      </c>
      <c r="M772" s="63"/>
      <c r="N772" s="63">
        <v>4033</v>
      </c>
      <c r="O772" s="34" t="str">
        <f>VLOOKUP(B772,SAOM!B$2:I1724,8,0)</f>
        <v>-</v>
      </c>
      <c r="P772" s="34" t="e">
        <f>VLOOKUP(B772,AG_Lider!A$1:F2083,6,0)</f>
        <v>#N/A</v>
      </c>
      <c r="Q772" s="65" t="str">
        <f>VLOOKUP(B772,SAOM!B$2:J1724,9,0)</f>
        <v>SORAYA MARIA DE OLIVEIRA MACEDO AMARO</v>
      </c>
      <c r="R772" s="34" t="str">
        <f>VLOOKUP(B772,SAOM!B$2:K2170,10,0)</f>
        <v>PRACA AUGUSTO GUERRA 001</v>
      </c>
      <c r="S772" s="65">
        <f>VLOOKUP(B772,SAOM!B768:M1496,12,0)</f>
        <v>38392605</v>
      </c>
      <c r="T772" s="116" t="str">
        <f>VLOOKUP(B772,SAOM!B768:L1496,11,0)</f>
        <v>35905-000</v>
      </c>
      <c r="U772" s="35"/>
      <c r="V772" s="63" t="str">
        <f>VLOOKUP(B772,SAOM!B768:N1496,13,0)</f>
        <v>-</v>
      </c>
      <c r="W772" s="34"/>
      <c r="X772" s="32"/>
      <c r="Y772" s="36"/>
      <c r="Z772" s="53"/>
      <c r="AA772" s="72"/>
      <c r="AB772" s="72" t="s">
        <v>4850</v>
      </c>
      <c r="AC772" s="72"/>
      <c r="AD772" s="32"/>
    </row>
    <row r="773" spans="1:30" s="37" customFormat="1">
      <c r="A773" s="69">
        <v>4014</v>
      </c>
      <c r="B773" s="61">
        <v>4014</v>
      </c>
      <c r="C773" s="34">
        <v>41116</v>
      </c>
      <c r="D773" s="34">
        <f t="shared" si="30"/>
        <v>41161</v>
      </c>
      <c r="E773" s="34">
        <f t="shared" si="31"/>
        <v>41176</v>
      </c>
      <c r="F773" s="34" t="s">
        <v>501</v>
      </c>
      <c r="G773" s="31" t="s">
        <v>752</v>
      </c>
      <c r="H773" s="31" t="s">
        <v>499</v>
      </c>
      <c r="I773" s="31" t="s">
        <v>499</v>
      </c>
      <c r="J773" s="32" t="s">
        <v>1911</v>
      </c>
      <c r="K773" s="32" t="s">
        <v>6568</v>
      </c>
      <c r="L773" s="32" t="s">
        <v>6569</v>
      </c>
      <c r="M773" s="63"/>
      <c r="N773" s="63">
        <v>4033</v>
      </c>
      <c r="O773" s="34" t="str">
        <f>VLOOKUP(B773,SAOM!B$2:I1725,8,0)</f>
        <v>-</v>
      </c>
      <c r="P773" s="34" t="e">
        <f>VLOOKUP(B773,AG_Lider!A$1:F2084,6,0)</f>
        <v>#N/A</v>
      </c>
      <c r="Q773" s="65" t="str">
        <f>VLOOKUP(B773,SAOM!B$2:J1725,9,0)</f>
        <v>RONIZE APARECIDA PROCÓPIO</v>
      </c>
      <c r="R773" s="34" t="str">
        <f>VLOOKUP(B773,SAOM!B$2:K2171,10,0)</f>
        <v>RUA CASTRO ALVES 285</v>
      </c>
      <c r="S773" s="65">
        <f>VLOOKUP(B773,SAOM!B769:M1497,12,0)</f>
        <v>38392605</v>
      </c>
      <c r="T773" s="116" t="str">
        <f>VLOOKUP(B773,SAOM!B769:L1497,11,0)</f>
        <v>35900-012</v>
      </c>
      <c r="U773" s="35"/>
      <c r="V773" s="63" t="str">
        <f>VLOOKUP(B773,SAOM!B769:N1497,13,0)</f>
        <v>-</v>
      </c>
      <c r="W773" s="34"/>
      <c r="X773" s="32"/>
      <c r="Y773" s="36"/>
      <c r="Z773" s="53"/>
      <c r="AA773" s="72"/>
      <c r="AB773" s="72" t="s">
        <v>4850</v>
      </c>
      <c r="AC773" s="72"/>
      <c r="AD773" s="32"/>
    </row>
    <row r="774" spans="1:30" s="37" customFormat="1">
      <c r="A774" s="69">
        <v>4015</v>
      </c>
      <c r="B774" s="61">
        <v>4015</v>
      </c>
      <c r="C774" s="34">
        <v>41116</v>
      </c>
      <c r="D774" s="34">
        <f t="shared" si="30"/>
        <v>41161</v>
      </c>
      <c r="E774" s="34">
        <f t="shared" si="31"/>
        <v>41176</v>
      </c>
      <c r="F774" s="34" t="s">
        <v>501</v>
      </c>
      <c r="G774" s="31" t="s">
        <v>752</v>
      </c>
      <c r="H774" s="31" t="s">
        <v>499</v>
      </c>
      <c r="I774" s="31" t="s">
        <v>499</v>
      </c>
      <c r="J774" s="32" t="s">
        <v>1911</v>
      </c>
      <c r="K774" s="32" t="s">
        <v>6568</v>
      </c>
      <c r="L774" s="32" t="s">
        <v>6569</v>
      </c>
      <c r="M774" s="63"/>
      <c r="N774" s="63">
        <v>4033</v>
      </c>
      <c r="O774" s="34" t="str">
        <f>VLOOKUP(B774,SAOM!B$2:I1726,8,0)</f>
        <v>-</v>
      </c>
      <c r="P774" s="34" t="e">
        <f>VLOOKUP(B774,AG_Lider!A$1:F2085,6,0)</f>
        <v>#N/A</v>
      </c>
      <c r="Q774" s="65" t="str">
        <f>VLOOKUP(B774,SAOM!B$2:J1726,9,0)</f>
        <v>ROSANE APARECIDA SANTOS FREITAS</v>
      </c>
      <c r="R774" s="34" t="str">
        <f>VLOOKUP(B774,SAOM!B$2:K2172,10,0)</f>
        <v>RUA QUATRO 160</v>
      </c>
      <c r="S774" s="65">
        <f>VLOOKUP(B774,SAOM!B770:M1498,12,0)</f>
        <v>38392605</v>
      </c>
      <c r="T774" s="116" t="str">
        <f>VLOOKUP(B774,SAOM!B770:L1498,11,0)</f>
        <v>35901-230</v>
      </c>
      <c r="U774" s="35"/>
      <c r="V774" s="63" t="str">
        <f>VLOOKUP(B774,SAOM!B770:N1498,13,0)</f>
        <v>-</v>
      </c>
      <c r="W774" s="34"/>
      <c r="X774" s="32"/>
      <c r="Y774" s="36"/>
      <c r="Z774" s="53"/>
      <c r="AA774" s="72"/>
      <c r="AB774" s="72" t="s">
        <v>4850</v>
      </c>
      <c r="AC774" s="72"/>
      <c r="AD774" s="32"/>
    </row>
    <row r="775" spans="1:30" s="37" customFormat="1">
      <c r="A775" s="69">
        <v>4016</v>
      </c>
      <c r="B775" s="61">
        <v>4016</v>
      </c>
      <c r="C775" s="34">
        <v>41116</v>
      </c>
      <c r="D775" s="34">
        <f t="shared" si="30"/>
        <v>41161</v>
      </c>
      <c r="E775" s="34">
        <f t="shared" si="31"/>
        <v>41176</v>
      </c>
      <c r="F775" s="34" t="s">
        <v>501</v>
      </c>
      <c r="G775" s="31" t="s">
        <v>752</v>
      </c>
      <c r="H775" s="31" t="s">
        <v>499</v>
      </c>
      <c r="I775" s="31" t="s">
        <v>499</v>
      </c>
      <c r="J775" s="32" t="s">
        <v>1911</v>
      </c>
      <c r="K775" s="32" t="s">
        <v>6568</v>
      </c>
      <c r="L775" s="32" t="s">
        <v>6569</v>
      </c>
      <c r="M775" s="63"/>
      <c r="N775" s="63">
        <v>4033</v>
      </c>
      <c r="O775" s="34" t="str">
        <f>VLOOKUP(B775,SAOM!B$2:I1727,8,0)</f>
        <v>-</v>
      </c>
      <c r="P775" s="34" t="e">
        <f>VLOOKUP(B775,AG_Lider!A$1:F2086,6,0)</f>
        <v>#N/A</v>
      </c>
      <c r="Q775" s="65" t="str">
        <f>VLOOKUP(B775,SAOM!B$2:J1727,9,0)</f>
        <v>EVANDRO PEREIRA GUERRA JÚNIOR</v>
      </c>
      <c r="R775" s="34" t="str">
        <f>VLOOKUP(B775,SAOM!B$2:K2173,10,0)</f>
        <v>RUA DAS MARGARIDAS 001</v>
      </c>
      <c r="S775" s="65">
        <f>VLOOKUP(B775,SAOM!B771:M1499,12,0)</f>
        <v>38392605</v>
      </c>
      <c r="T775" s="116" t="str">
        <f>VLOOKUP(B775,SAOM!B771:L1499,11,0)</f>
        <v>35900-120</v>
      </c>
      <c r="U775" s="35"/>
      <c r="V775" s="63" t="str">
        <f>VLOOKUP(B775,SAOM!B771:N1499,13,0)</f>
        <v>-</v>
      </c>
      <c r="W775" s="34"/>
      <c r="X775" s="32"/>
      <c r="Y775" s="36"/>
      <c r="Z775" s="53"/>
      <c r="AA775" s="72"/>
      <c r="AB775" s="72" t="s">
        <v>4850</v>
      </c>
      <c r="AC775" s="72"/>
      <c r="AD775" s="32"/>
    </row>
    <row r="776" spans="1:30" s="37" customFormat="1">
      <c r="A776" s="69">
        <v>4034</v>
      </c>
      <c r="B776" s="61">
        <v>4034</v>
      </c>
      <c r="C776" s="34">
        <v>41116</v>
      </c>
      <c r="D776" s="34">
        <f t="shared" si="30"/>
        <v>41161</v>
      </c>
      <c r="E776" s="34">
        <f t="shared" si="31"/>
        <v>41176</v>
      </c>
      <c r="F776" s="34" t="s">
        <v>501</v>
      </c>
      <c r="G776" s="31" t="s">
        <v>752</v>
      </c>
      <c r="H776" s="31" t="s">
        <v>499</v>
      </c>
      <c r="I776" s="31" t="s">
        <v>499</v>
      </c>
      <c r="J776" s="32" t="s">
        <v>6350</v>
      </c>
      <c r="K776" s="32" t="s">
        <v>6570</v>
      </c>
      <c r="L776" s="32" t="s">
        <v>6571</v>
      </c>
      <c r="M776" s="63"/>
      <c r="N776" s="63">
        <v>4033</v>
      </c>
      <c r="O776" s="34" t="str">
        <f>VLOOKUP(B776,SAOM!B$2:I1728,8,0)</f>
        <v>-</v>
      </c>
      <c r="P776" s="34" t="e">
        <f>VLOOKUP(B776,AG_Lider!A$1:F2087,6,0)</f>
        <v>#N/A</v>
      </c>
      <c r="Q776" s="65" t="str">
        <f>VLOOKUP(B776,SAOM!B$2:J1728,9,0)</f>
        <v>Mariana Sobral</v>
      </c>
      <c r="R776" s="34" t="str">
        <f>VLOOKUP(B776,SAOM!B$2:K2174,10,0)</f>
        <v>Rua Dez,esquina co Rua Hum,S/nº</v>
      </c>
      <c r="S776" s="65" t="str">
        <f>VLOOKUP(B776,SAOM!B772:M1500,12,0)</f>
        <v>(31)35531589</v>
      </c>
      <c r="T776" s="116" t="str">
        <f>VLOOKUP(B776,SAOM!B772:L1500,11,0)</f>
        <v>35410-000</v>
      </c>
      <c r="U776" s="35"/>
      <c r="V776" s="63" t="str">
        <f>VLOOKUP(B776,SAOM!B772:N1500,13,0)</f>
        <v>-</v>
      </c>
      <c r="W776" s="34"/>
      <c r="X776" s="32"/>
      <c r="Y776" s="36"/>
      <c r="Z776" s="53"/>
      <c r="AA776" s="72"/>
      <c r="AB776" s="72" t="s">
        <v>4850</v>
      </c>
      <c r="AC776" s="72"/>
      <c r="AD776" s="32"/>
    </row>
    <row r="777" spans="1:30" s="37" customFormat="1">
      <c r="A777" s="69">
        <v>4039</v>
      </c>
      <c r="B777" s="61">
        <v>4039</v>
      </c>
      <c r="C777" s="34">
        <v>41116</v>
      </c>
      <c r="D777" s="34">
        <f t="shared" si="30"/>
        <v>41161</v>
      </c>
      <c r="E777" s="34">
        <f t="shared" si="31"/>
        <v>41176</v>
      </c>
      <c r="F777" s="34" t="s">
        <v>501</v>
      </c>
      <c r="G777" s="31" t="s">
        <v>752</v>
      </c>
      <c r="H777" s="31" t="s">
        <v>499</v>
      </c>
      <c r="I777" s="31" t="s">
        <v>499</v>
      </c>
      <c r="J777" s="32" t="s">
        <v>6350</v>
      </c>
      <c r="K777" s="32" t="s">
        <v>6570</v>
      </c>
      <c r="L777" s="32" t="s">
        <v>6571</v>
      </c>
      <c r="M777" s="63"/>
      <c r="N777" s="63">
        <v>4033</v>
      </c>
      <c r="O777" s="34" t="str">
        <f>VLOOKUP(B777,SAOM!B$2:I1729,8,0)</f>
        <v>-</v>
      </c>
      <c r="P777" s="34" t="e">
        <f>VLOOKUP(B777,AG_Lider!A$1:F2088,6,0)</f>
        <v>#N/A</v>
      </c>
      <c r="Q777" s="65" t="str">
        <f>VLOOKUP(B777,SAOM!B$2:J1729,9,0)</f>
        <v>Juliana Teixeira</v>
      </c>
      <c r="R777" s="34" t="str">
        <f>VLOOKUP(B777,SAOM!B$2:K2175,10,0)</f>
        <v>Praça da Matriz,nº 05</v>
      </c>
      <c r="S777" s="65" t="str">
        <f>VLOOKUP(B777,SAOM!B773:M1501,12,0)</f>
        <v>(31)35537150</v>
      </c>
      <c r="T777" s="116" t="str">
        <f>VLOOKUP(B777,SAOM!B773:L1501,11,0)</f>
        <v>35408-000</v>
      </c>
      <c r="U777" s="35"/>
      <c r="V777" s="63" t="str">
        <f>VLOOKUP(B777,SAOM!B773:N1501,13,0)</f>
        <v>-</v>
      </c>
      <c r="W777" s="34"/>
      <c r="X777" s="32"/>
      <c r="Y777" s="36"/>
      <c r="Z777" s="53"/>
      <c r="AA777" s="72"/>
      <c r="AB777" s="72" t="s">
        <v>4850</v>
      </c>
      <c r="AC777" s="72"/>
      <c r="AD777" s="32"/>
    </row>
    <row r="778" spans="1:30" s="37" customFormat="1">
      <c r="A778" s="69">
        <v>3991</v>
      </c>
      <c r="B778" s="61">
        <v>3991</v>
      </c>
      <c r="C778" s="34">
        <v>41116</v>
      </c>
      <c r="D778" s="34">
        <f t="shared" si="30"/>
        <v>41161</v>
      </c>
      <c r="E778" s="34">
        <f t="shared" si="31"/>
        <v>41176</v>
      </c>
      <c r="F778" s="34" t="s">
        <v>501</v>
      </c>
      <c r="G778" s="31" t="s">
        <v>752</v>
      </c>
      <c r="H778" s="31" t="s">
        <v>499</v>
      </c>
      <c r="I778" s="31" t="s">
        <v>499</v>
      </c>
      <c r="J778" s="32" t="s">
        <v>6359</v>
      </c>
      <c r="K778" s="32" t="s">
        <v>6572</v>
      </c>
      <c r="L778" s="32" t="s">
        <v>6573</v>
      </c>
      <c r="M778" s="63"/>
      <c r="N778" s="63">
        <v>4033</v>
      </c>
      <c r="O778" s="34" t="str">
        <f>VLOOKUP(B778,SAOM!B$2:I1730,8,0)</f>
        <v>-</v>
      </c>
      <c r="P778" s="34" t="e">
        <f>VLOOKUP(B778,AG_Lider!A$1:F2089,6,0)</f>
        <v>#N/A</v>
      </c>
      <c r="Q778" s="65" t="str">
        <f>VLOOKUP(B778,SAOM!B$2:J1730,9,0)</f>
        <v>Glauce Oliveira Mendes Mendes Brito</v>
      </c>
      <c r="R778" s="34" t="str">
        <f>VLOOKUP(B778,SAOM!B$2:K2176,10,0)</f>
        <v>Rua Martins Peixoto, n 162</v>
      </c>
      <c r="S778" s="65" t="str">
        <f>VLOOKUP(B778,SAOM!B774:M1502,12,0)</f>
        <v>32 3465-1418</v>
      </c>
      <c r="T778" s="116" t="str">
        <f>VLOOKUP(B778,SAOM!B774:L1502,11,0)</f>
        <v>36730-000</v>
      </c>
      <c r="U778" s="35"/>
      <c r="V778" s="63" t="str">
        <f>VLOOKUP(B778,SAOM!B774:N1502,13,0)</f>
        <v>-</v>
      </c>
      <c r="W778" s="34"/>
      <c r="X778" s="32"/>
      <c r="Y778" s="36"/>
      <c r="Z778" s="53"/>
      <c r="AA778" s="72"/>
      <c r="AB778" s="72" t="s">
        <v>4850</v>
      </c>
      <c r="AC778" s="72"/>
      <c r="AD778" s="32"/>
    </row>
    <row r="779" spans="1:30" s="37" customFormat="1">
      <c r="A779" s="69">
        <v>4017</v>
      </c>
      <c r="B779" s="61">
        <v>4017</v>
      </c>
      <c r="C779" s="34">
        <v>41116</v>
      </c>
      <c r="D779" s="34">
        <f t="shared" si="30"/>
        <v>41161</v>
      </c>
      <c r="E779" s="34">
        <f t="shared" si="31"/>
        <v>41176</v>
      </c>
      <c r="F779" s="34" t="s">
        <v>501</v>
      </c>
      <c r="G779" s="31" t="s">
        <v>752</v>
      </c>
      <c r="H779" s="31" t="s">
        <v>499</v>
      </c>
      <c r="I779" s="31" t="s">
        <v>499</v>
      </c>
      <c r="J779" s="32" t="s">
        <v>1911</v>
      </c>
      <c r="K779" s="32" t="s">
        <v>6568</v>
      </c>
      <c r="L779" s="32" t="s">
        <v>6569</v>
      </c>
      <c r="M779" s="63"/>
      <c r="N779" s="63">
        <v>4033</v>
      </c>
      <c r="O779" s="34" t="str">
        <f>VLOOKUP(B779,SAOM!B$2:I1731,8,0)</f>
        <v>-</v>
      </c>
      <c r="P779" s="34" t="e">
        <f>VLOOKUP(B779,AG_Lider!A$1:F2090,6,0)</f>
        <v>#N/A</v>
      </c>
      <c r="Q779" s="65" t="str">
        <f>VLOOKUP(B779,SAOM!B$2:J1731,9,0)</f>
        <v>MEURY FABIANE KELES REIS</v>
      </c>
      <c r="R779" s="34" t="str">
        <f>VLOOKUP(B779,SAOM!B$2:K2177,10,0)</f>
        <v>RUA FABIO PIRES 271</v>
      </c>
      <c r="S779" s="65">
        <f>VLOOKUP(B779,SAOM!B775:M1503,12,0)</f>
        <v>38392605</v>
      </c>
      <c r="T779" s="116" t="str">
        <f>VLOOKUP(B779,SAOM!B775:L1503,11,0)</f>
        <v>35900-058</v>
      </c>
      <c r="U779" s="35"/>
      <c r="V779" s="63" t="str">
        <f>VLOOKUP(B779,SAOM!B775:N1503,13,0)</f>
        <v>-</v>
      </c>
      <c r="W779" s="34"/>
      <c r="X779" s="32"/>
      <c r="Y779" s="36"/>
      <c r="Z779" s="53"/>
      <c r="AA779" s="72"/>
      <c r="AB779" s="72" t="s">
        <v>4850</v>
      </c>
      <c r="AC779" s="72"/>
      <c r="AD779" s="32"/>
    </row>
    <row r="780" spans="1:30" s="37" customFormat="1">
      <c r="A780" s="69">
        <v>4018</v>
      </c>
      <c r="B780" s="61">
        <v>4018</v>
      </c>
      <c r="C780" s="34">
        <v>41116</v>
      </c>
      <c r="D780" s="34">
        <f t="shared" si="30"/>
        <v>41161</v>
      </c>
      <c r="E780" s="34">
        <f t="shared" si="31"/>
        <v>41176</v>
      </c>
      <c r="F780" s="34" t="s">
        <v>501</v>
      </c>
      <c r="G780" s="31" t="s">
        <v>752</v>
      </c>
      <c r="H780" s="31" t="s">
        <v>499</v>
      </c>
      <c r="I780" s="31" t="s">
        <v>499</v>
      </c>
      <c r="J780" s="32" t="s">
        <v>1911</v>
      </c>
      <c r="K780" s="32" t="s">
        <v>6568</v>
      </c>
      <c r="L780" s="32" t="s">
        <v>6569</v>
      </c>
      <c r="M780" s="63"/>
      <c r="N780" s="63">
        <v>4033</v>
      </c>
      <c r="O780" s="34" t="str">
        <f>VLOOKUP(B780,SAOM!B$2:I1732,8,0)</f>
        <v>-</v>
      </c>
      <c r="P780" s="34" t="e">
        <f>VLOOKUP(B780,AG_Lider!A$1:F2091,6,0)</f>
        <v>#N/A</v>
      </c>
      <c r="Q780" s="65" t="str">
        <f>VLOOKUP(B780,SAOM!B$2:J1732,9,0)</f>
        <v>LUCILENE OLIVEIRA CONSTANCIO</v>
      </c>
      <c r="R780" s="34" t="str">
        <f>VLOOKUP(B780,SAOM!B$2:K2178,10,0)</f>
        <v>CHACARA FERNANDO JARDIM 555</v>
      </c>
      <c r="S780" s="65">
        <f>VLOOKUP(B780,SAOM!B776:M1504,12,0)</f>
        <v>38391620</v>
      </c>
      <c r="T780" s="116" t="str">
        <f>VLOOKUP(B780,SAOM!B776:L1504,11,0)</f>
        <v>35900-595</v>
      </c>
      <c r="U780" s="35"/>
      <c r="V780" s="63" t="str">
        <f>VLOOKUP(B780,SAOM!B776:N1504,13,0)</f>
        <v>-</v>
      </c>
      <c r="W780" s="34"/>
      <c r="X780" s="32"/>
      <c r="Y780" s="36"/>
      <c r="Z780" s="53"/>
      <c r="AA780" s="72"/>
      <c r="AB780" s="72" t="s">
        <v>4850</v>
      </c>
      <c r="AC780" s="72"/>
      <c r="AD780" s="32"/>
    </row>
    <row r="781" spans="1:30" s="37" customFormat="1">
      <c r="A781" s="69">
        <v>4019</v>
      </c>
      <c r="B781" s="61">
        <v>4019</v>
      </c>
      <c r="C781" s="34">
        <v>41116</v>
      </c>
      <c r="D781" s="34">
        <f t="shared" si="30"/>
        <v>41161</v>
      </c>
      <c r="E781" s="34">
        <f t="shared" si="31"/>
        <v>41176</v>
      </c>
      <c r="F781" s="34" t="s">
        <v>501</v>
      </c>
      <c r="G781" s="31" t="s">
        <v>752</v>
      </c>
      <c r="H781" s="31" t="s">
        <v>499</v>
      </c>
      <c r="I781" s="31" t="s">
        <v>499</v>
      </c>
      <c r="J781" s="32" t="s">
        <v>1911</v>
      </c>
      <c r="K781" s="32" t="s">
        <v>6568</v>
      </c>
      <c r="L781" s="32" t="s">
        <v>6569</v>
      </c>
      <c r="M781" s="63"/>
      <c r="N781" s="63">
        <v>4033</v>
      </c>
      <c r="O781" s="34" t="str">
        <f>VLOOKUP(B781,SAOM!B$2:I1733,8,0)</f>
        <v>-</v>
      </c>
      <c r="P781" s="34" t="e">
        <f>VLOOKUP(B781,AG_Lider!A$1:F2092,6,0)</f>
        <v>#N/A</v>
      </c>
      <c r="Q781" s="65" t="str">
        <f>VLOOKUP(B781,SAOM!B$2:J1733,9,0)</f>
        <v>LUCILENE OLIVEIRA CONSTANCIO</v>
      </c>
      <c r="R781" s="34" t="str">
        <f>VLOOKUP(B781,SAOM!B$2:K2179,10,0)</f>
        <v>AV JOAO SOARES DA SILVA 135</v>
      </c>
      <c r="S781" s="65">
        <f>VLOOKUP(B781,SAOM!B777:M1505,12,0)</f>
        <v>38391469</v>
      </c>
      <c r="T781" s="116" t="str">
        <f>VLOOKUP(B781,SAOM!B777:L1505,11,0)</f>
        <v>35900-062</v>
      </c>
      <c r="U781" s="35"/>
      <c r="V781" s="63" t="str">
        <f>VLOOKUP(B781,SAOM!B777:N1505,13,0)</f>
        <v>-</v>
      </c>
      <c r="W781" s="34"/>
      <c r="X781" s="32"/>
      <c r="Y781" s="36"/>
      <c r="Z781" s="53"/>
      <c r="AA781" s="72"/>
      <c r="AB781" s="72" t="s">
        <v>4850</v>
      </c>
      <c r="AC781" s="72"/>
      <c r="AD781" s="32"/>
    </row>
    <row r="782" spans="1:30" s="37" customFormat="1">
      <c r="A782" s="69">
        <v>4053</v>
      </c>
      <c r="B782" s="61">
        <v>4053</v>
      </c>
      <c r="C782" s="34">
        <v>41116</v>
      </c>
      <c r="D782" s="34">
        <f t="shared" si="30"/>
        <v>41161</v>
      </c>
      <c r="E782" s="34">
        <f t="shared" si="31"/>
        <v>41176</v>
      </c>
      <c r="F782" s="34" t="s">
        <v>501</v>
      </c>
      <c r="G782" s="31" t="s">
        <v>752</v>
      </c>
      <c r="H782" s="31" t="s">
        <v>684</v>
      </c>
      <c r="I782" s="31" t="s">
        <v>684</v>
      </c>
      <c r="J782" s="32" t="s">
        <v>5572</v>
      </c>
      <c r="K782" s="32" t="s">
        <v>6574</v>
      </c>
      <c r="L782" s="32" t="s">
        <v>6575</v>
      </c>
      <c r="M782" s="63"/>
      <c r="N782" s="63">
        <v>4033</v>
      </c>
      <c r="O782" s="34" t="str">
        <f>VLOOKUP(B782,SAOM!B$2:I1734,8,0)</f>
        <v>-</v>
      </c>
      <c r="P782" s="34" t="e">
        <f>VLOOKUP(B782,AG_Lider!A$1:F2093,6,0)</f>
        <v>#N/A</v>
      </c>
      <c r="Q782" s="65" t="str">
        <f>VLOOKUP(B782,SAOM!B$2:J1734,9,0)</f>
        <v>REGINALDO/ARIANE</v>
      </c>
      <c r="R782" s="34" t="str">
        <f>VLOOKUP(B782,SAOM!B$2:K2180,10,0)</f>
        <v>TAVESSA CÂNDIDO LÚCIO FERREIRA, S/N</v>
      </c>
      <c r="S782" s="65" t="str">
        <f>VLOOKUP(B782,SAOM!B778:M1506,12,0)</f>
        <v>3672-3704</v>
      </c>
      <c r="T782" s="116" t="str">
        <f>VLOOKUP(B782,SAOM!B778:L1506,11,0)</f>
        <v>34740-000</v>
      </c>
      <c r="U782" s="35"/>
      <c r="V782" s="63" t="str">
        <f>VLOOKUP(B782,SAOM!B778:N1506,13,0)</f>
        <v>-</v>
      </c>
      <c r="W782" s="34"/>
      <c r="X782" s="32"/>
      <c r="Y782" s="36"/>
      <c r="Z782" s="53"/>
      <c r="AA782" s="72"/>
      <c r="AB782" s="72" t="s">
        <v>4850</v>
      </c>
      <c r="AC782" s="72"/>
      <c r="AD782" s="32"/>
    </row>
    <row r="783" spans="1:30" s="37" customFormat="1">
      <c r="A783" s="69">
        <v>4025</v>
      </c>
      <c r="B783" s="61">
        <v>4025</v>
      </c>
      <c r="C783" s="34">
        <v>41116</v>
      </c>
      <c r="D783" s="34">
        <f t="shared" si="30"/>
        <v>41161</v>
      </c>
      <c r="E783" s="34">
        <f t="shared" si="31"/>
        <v>41176</v>
      </c>
      <c r="F783" s="34" t="s">
        <v>501</v>
      </c>
      <c r="G783" s="31" t="s">
        <v>752</v>
      </c>
      <c r="H783" s="31" t="s">
        <v>499</v>
      </c>
      <c r="I783" s="31" t="s">
        <v>499</v>
      </c>
      <c r="J783" s="32" t="s">
        <v>6350</v>
      </c>
      <c r="K783" s="32" t="s">
        <v>6570</v>
      </c>
      <c r="L783" s="32" t="s">
        <v>6571</v>
      </c>
      <c r="M783" s="63"/>
      <c r="N783" s="63">
        <v>4033</v>
      </c>
      <c r="O783" s="34" t="str">
        <f>VLOOKUP(B783,SAOM!B$2:I1735,8,0)</f>
        <v>-</v>
      </c>
      <c r="P783" s="34" t="e">
        <f>VLOOKUP(B783,AG_Lider!A$1:F2094,6,0)</f>
        <v>#N/A</v>
      </c>
      <c r="Q783" s="65" t="str">
        <f>VLOOKUP(B783,SAOM!B$2:J1735,9,0)</f>
        <v>Jordana Souza Rodrigues de Paula</v>
      </c>
      <c r="R783" s="34" t="str">
        <f>VLOOKUP(B783,SAOM!B$2:K2181,10,0)</f>
        <v>Rua do Campo, S/Nº</v>
      </c>
      <c r="S783" s="65" t="str">
        <f>VLOOKUP(B783,SAOM!B779:M1507,12,0)</f>
        <v>(31)35593211</v>
      </c>
      <c r="T783" s="116" t="str">
        <f>VLOOKUP(B783,SAOM!B779:L1507,11,0)</f>
        <v>35400-000</v>
      </c>
      <c r="U783" s="35"/>
      <c r="V783" s="63" t="str">
        <f>VLOOKUP(B783,SAOM!B779:N1507,13,0)</f>
        <v>-</v>
      </c>
      <c r="W783" s="34"/>
      <c r="X783" s="32"/>
      <c r="Y783" s="36"/>
      <c r="Z783" s="53"/>
      <c r="AA783" s="72"/>
      <c r="AB783" s="72" t="s">
        <v>4850</v>
      </c>
      <c r="AC783" s="72"/>
      <c r="AD783" s="32"/>
    </row>
    <row r="784" spans="1:30" s="37" customFormat="1">
      <c r="A784" s="69">
        <v>4023</v>
      </c>
      <c r="B784" s="61">
        <v>4023</v>
      </c>
      <c r="C784" s="34">
        <v>41116</v>
      </c>
      <c r="D784" s="34">
        <f t="shared" si="30"/>
        <v>41161</v>
      </c>
      <c r="E784" s="34">
        <f t="shared" si="31"/>
        <v>41176</v>
      </c>
      <c r="F784" s="34" t="s">
        <v>501</v>
      </c>
      <c r="G784" s="31" t="s">
        <v>752</v>
      </c>
      <c r="H784" s="31" t="s">
        <v>499</v>
      </c>
      <c r="I784" s="31" t="s">
        <v>499</v>
      </c>
      <c r="J784" s="32" t="s">
        <v>6350</v>
      </c>
      <c r="K784" s="32" t="s">
        <v>6570</v>
      </c>
      <c r="L784" s="32" t="s">
        <v>6571</v>
      </c>
      <c r="M784" s="63"/>
      <c r="N784" s="63">
        <v>4033</v>
      </c>
      <c r="O784" s="34" t="str">
        <f>VLOOKUP(B784,SAOM!B$2:I1736,8,0)</f>
        <v>-</v>
      </c>
      <c r="P784" s="34" t="e">
        <f>VLOOKUP(B784,AG_Lider!A$1:F2095,6,0)</f>
        <v>#N/A</v>
      </c>
      <c r="Q784" s="65" t="str">
        <f>VLOOKUP(B784,SAOM!B$2:J1736,9,0)</f>
        <v>Wander Lúcio Reis</v>
      </c>
      <c r="R784" s="34" t="str">
        <f>VLOOKUP(B784,SAOM!B$2:K2182,10,0)</f>
        <v>Estrada do Cumbi ,S/Nº</v>
      </c>
      <c r="S784" s="65" t="str">
        <f>VLOOKUP(B784,SAOM!B780:M1508,12,0)</f>
        <v>(31)3553-1664</v>
      </c>
      <c r="T784" s="116" t="str">
        <f>VLOOKUP(B784,SAOM!B780:L1508,11,0)</f>
        <v>35410-000</v>
      </c>
      <c r="U784" s="35"/>
      <c r="V784" s="63" t="str">
        <f>VLOOKUP(B784,SAOM!B780:N1508,13,0)</f>
        <v>-</v>
      </c>
      <c r="W784" s="34"/>
      <c r="X784" s="32"/>
      <c r="Y784" s="36"/>
      <c r="Z784" s="53"/>
      <c r="AA784" s="72"/>
      <c r="AB784" s="72" t="s">
        <v>4850</v>
      </c>
      <c r="AC784" s="72"/>
      <c r="AD784" s="32"/>
    </row>
    <row r="785" spans="1:30" s="37" customFormat="1">
      <c r="A785" s="69">
        <v>4024</v>
      </c>
      <c r="B785" s="61">
        <v>4024</v>
      </c>
      <c r="C785" s="34">
        <v>41116</v>
      </c>
      <c r="D785" s="34">
        <f t="shared" si="30"/>
        <v>41161</v>
      </c>
      <c r="E785" s="34">
        <f t="shared" si="31"/>
        <v>41176</v>
      </c>
      <c r="F785" s="34" t="s">
        <v>501</v>
      </c>
      <c r="G785" s="31" t="s">
        <v>752</v>
      </c>
      <c r="H785" s="31" t="s">
        <v>499</v>
      </c>
      <c r="I785" s="31" t="s">
        <v>499</v>
      </c>
      <c r="J785" s="32" t="s">
        <v>6350</v>
      </c>
      <c r="K785" s="32" t="s">
        <v>6570</v>
      </c>
      <c r="L785" s="32" t="s">
        <v>6571</v>
      </c>
      <c r="M785" s="63"/>
      <c r="N785" s="63">
        <v>4033</v>
      </c>
      <c r="O785" s="34" t="str">
        <f>VLOOKUP(B785,SAOM!B$2:I1737,8,0)</f>
        <v>-</v>
      </c>
      <c r="P785" s="34" t="e">
        <f>VLOOKUP(B785,AG_Lider!A$1:F2096,6,0)</f>
        <v>#N/A</v>
      </c>
      <c r="Q785" s="65" t="str">
        <f>VLOOKUP(B785,SAOM!B$2:J1737,9,0)</f>
        <v>Alexandre Moreira</v>
      </c>
      <c r="R785" s="34" t="str">
        <f>VLOOKUP(B785,SAOM!B$2:K2183,10,0)</f>
        <v>Rua Padre Epifânio,nº 101</v>
      </c>
      <c r="S785" s="65" t="str">
        <f>VLOOKUP(B785,SAOM!B781:M1509,12,0)</f>
        <v>(31)35593232</v>
      </c>
      <c r="T785" s="116" t="str">
        <f>VLOOKUP(B785,SAOM!B781:L1509,11,0)</f>
        <v>35400-000</v>
      </c>
      <c r="U785" s="35"/>
      <c r="V785" s="63" t="str">
        <f>VLOOKUP(B785,SAOM!B781:N1509,13,0)</f>
        <v>-</v>
      </c>
      <c r="W785" s="34"/>
      <c r="X785" s="32"/>
      <c r="Y785" s="36"/>
      <c r="Z785" s="53"/>
      <c r="AA785" s="72"/>
      <c r="AB785" s="72" t="s">
        <v>4850</v>
      </c>
      <c r="AC785" s="72"/>
      <c r="AD785" s="32"/>
    </row>
    <row r="786" spans="1:30" s="37" customFormat="1">
      <c r="A786" s="69">
        <v>4026</v>
      </c>
      <c r="B786" s="61">
        <v>4026</v>
      </c>
      <c r="C786" s="34">
        <v>41116</v>
      </c>
      <c r="D786" s="34">
        <f t="shared" si="30"/>
        <v>41161</v>
      </c>
      <c r="E786" s="34">
        <f t="shared" si="31"/>
        <v>41176</v>
      </c>
      <c r="F786" s="34" t="s">
        <v>501</v>
      </c>
      <c r="G786" s="31" t="s">
        <v>752</v>
      </c>
      <c r="H786" s="31" t="s">
        <v>499</v>
      </c>
      <c r="I786" s="31" t="s">
        <v>499</v>
      </c>
      <c r="J786" s="32" t="s">
        <v>6350</v>
      </c>
      <c r="K786" s="32" t="s">
        <v>6570</v>
      </c>
      <c r="L786" s="32" t="s">
        <v>6571</v>
      </c>
      <c r="M786" s="63"/>
      <c r="N786" s="63">
        <v>4033</v>
      </c>
      <c r="O786" s="34" t="str">
        <f>VLOOKUP(B786,SAOM!B$2:I1738,8,0)</f>
        <v>-</v>
      </c>
      <c r="P786" s="34" t="e">
        <f>VLOOKUP(B786,AG_Lider!A$1:F2097,6,0)</f>
        <v>#N/A</v>
      </c>
      <c r="Q786" s="65" t="str">
        <f>VLOOKUP(B786,SAOM!B$2:J1738,9,0)</f>
        <v>Luiza Paiva</v>
      </c>
      <c r="R786" s="34" t="str">
        <f>VLOOKUP(B786,SAOM!B$2:K2184,10,0)</f>
        <v>Rua da Abolição,nº208</v>
      </c>
      <c r="S786" s="65" t="str">
        <f>VLOOKUP(B786,SAOM!B782:M1510,12,0)</f>
        <v>(31)35593323</v>
      </c>
      <c r="T786" s="116" t="str">
        <f>VLOOKUP(B786,SAOM!B782:L1510,11,0)</f>
        <v>35400-000</v>
      </c>
      <c r="U786" s="35"/>
      <c r="V786" s="63" t="str">
        <f>VLOOKUP(B786,SAOM!B782:N1510,13,0)</f>
        <v>-</v>
      </c>
      <c r="W786" s="34"/>
      <c r="X786" s="32"/>
      <c r="Y786" s="36"/>
      <c r="Z786" s="53"/>
      <c r="AA786" s="72"/>
      <c r="AB786" s="72" t="s">
        <v>4850</v>
      </c>
      <c r="AC786" s="72"/>
      <c r="AD786" s="32"/>
    </row>
    <row r="787" spans="1:30" s="37" customFormat="1">
      <c r="A787" s="69">
        <v>4027</v>
      </c>
      <c r="B787" s="61">
        <v>4027</v>
      </c>
      <c r="C787" s="34">
        <v>41116</v>
      </c>
      <c r="D787" s="34">
        <f t="shared" si="30"/>
        <v>41161</v>
      </c>
      <c r="E787" s="34">
        <f t="shared" si="31"/>
        <v>41176</v>
      </c>
      <c r="F787" s="34" t="s">
        <v>501</v>
      </c>
      <c r="G787" s="31" t="s">
        <v>752</v>
      </c>
      <c r="H787" s="31" t="s">
        <v>499</v>
      </c>
      <c r="I787" s="31" t="s">
        <v>499</v>
      </c>
      <c r="J787" s="32" t="s">
        <v>6350</v>
      </c>
      <c r="K787" s="32" t="s">
        <v>6570</v>
      </c>
      <c r="L787" s="32" t="s">
        <v>6571</v>
      </c>
      <c r="M787" s="63"/>
      <c r="N787" s="63">
        <v>4033</v>
      </c>
      <c r="O787" s="34" t="str">
        <f>VLOOKUP(B787,SAOM!B$2:I1739,8,0)</f>
        <v>-</v>
      </c>
      <c r="P787" s="34" t="e">
        <f>VLOOKUP(B787,AG_Lider!A$1:F2098,6,0)</f>
        <v>#N/A</v>
      </c>
      <c r="Q787" s="65" t="str">
        <f>VLOOKUP(B787,SAOM!B$2:J1739,9,0)</f>
        <v>Miguel Serpa</v>
      </c>
      <c r="R787" s="34" t="str">
        <f>VLOOKUP(B787,SAOM!B$2:K2185,10,0)</f>
        <v>Rua oito de Setembro,S/Nº</v>
      </c>
      <c r="S787" s="65" t="str">
        <f>VLOOKUP(B787,SAOM!B783:M1511,12,0)</f>
        <v>(31)35593220</v>
      </c>
      <c r="T787" s="116" t="str">
        <f>VLOOKUP(B787,SAOM!B783:L1511,11,0)</f>
        <v>35400-000</v>
      </c>
      <c r="U787" s="35"/>
      <c r="V787" s="63" t="str">
        <f>VLOOKUP(B787,SAOM!B783:N1511,13,0)</f>
        <v>-</v>
      </c>
      <c r="W787" s="34"/>
      <c r="X787" s="32"/>
      <c r="Y787" s="36"/>
      <c r="Z787" s="53"/>
      <c r="AA787" s="72"/>
      <c r="AB787" s="72" t="s">
        <v>4850</v>
      </c>
      <c r="AC787" s="72"/>
      <c r="AD787" s="32"/>
    </row>
    <row r="788" spans="1:30" s="37" customFormat="1">
      <c r="A788" s="69">
        <v>4022</v>
      </c>
      <c r="B788" s="61">
        <v>4022</v>
      </c>
      <c r="C788" s="34">
        <v>41116</v>
      </c>
      <c r="D788" s="34">
        <f t="shared" si="30"/>
        <v>41161</v>
      </c>
      <c r="E788" s="34">
        <f t="shared" si="31"/>
        <v>41176</v>
      </c>
      <c r="F788" s="34" t="s">
        <v>501</v>
      </c>
      <c r="G788" s="31" t="s">
        <v>752</v>
      </c>
      <c r="H788" s="31" t="s">
        <v>499</v>
      </c>
      <c r="I788" s="31" t="s">
        <v>499</v>
      </c>
      <c r="J788" s="32" t="s">
        <v>6350</v>
      </c>
      <c r="K788" s="32" t="s">
        <v>6570</v>
      </c>
      <c r="L788" s="32" t="s">
        <v>6571</v>
      </c>
      <c r="M788" s="63"/>
      <c r="N788" s="63">
        <v>4033</v>
      </c>
      <c r="O788" s="34" t="str">
        <f>VLOOKUP(B788,SAOM!B$2:I1740,8,0)</f>
        <v>-</v>
      </c>
      <c r="P788" s="34" t="e">
        <f>VLOOKUP(B788,AG_Lider!A$1:F2099,6,0)</f>
        <v>#N/A</v>
      </c>
      <c r="Q788" s="65" t="str">
        <f>VLOOKUP(B788,SAOM!B$2:J1740,9,0)</f>
        <v>Alessandra Gomes Machado</v>
      </c>
      <c r="R788" s="34" t="str">
        <f>VLOOKUP(B788,SAOM!B$2:K2186,10,0)</f>
        <v>Rua Mecânco José Português ,S/Nº</v>
      </c>
      <c r="S788" s="65" t="str">
        <f>VLOOKUP(B788,SAOM!B784:M1512,12,0)</f>
        <v>(31)3559-3131</v>
      </c>
      <c r="T788" s="116" t="str">
        <f>VLOOKUP(B788,SAOM!B784:L1512,11,0)</f>
        <v>35400-000</v>
      </c>
      <c r="U788" s="35"/>
      <c r="V788" s="63" t="str">
        <f>VLOOKUP(B788,SAOM!B784:N1512,13,0)</f>
        <v>-</v>
      </c>
      <c r="W788" s="34"/>
      <c r="X788" s="32"/>
      <c r="Y788" s="36"/>
      <c r="Z788" s="53"/>
      <c r="AA788" s="72"/>
      <c r="AB788" s="72" t="s">
        <v>4850</v>
      </c>
      <c r="AC788" s="72"/>
      <c r="AD788" s="32"/>
    </row>
    <row r="789" spans="1:30" s="37" customFormat="1">
      <c r="A789" s="69">
        <v>4029</v>
      </c>
      <c r="B789" s="61">
        <v>4029</v>
      </c>
      <c r="C789" s="34">
        <v>41116</v>
      </c>
      <c r="D789" s="34">
        <f t="shared" si="30"/>
        <v>41161</v>
      </c>
      <c r="E789" s="34">
        <f t="shared" si="31"/>
        <v>41176</v>
      </c>
      <c r="F789" s="34" t="s">
        <v>501</v>
      </c>
      <c r="G789" s="31" t="s">
        <v>752</v>
      </c>
      <c r="H789" s="31" t="s">
        <v>499</v>
      </c>
      <c r="I789" s="31" t="s">
        <v>499</v>
      </c>
      <c r="J789" s="32" t="s">
        <v>6350</v>
      </c>
      <c r="K789" s="32" t="s">
        <v>6570</v>
      </c>
      <c r="L789" s="32" t="s">
        <v>6571</v>
      </c>
      <c r="M789" s="63"/>
      <c r="N789" s="63">
        <v>4033</v>
      </c>
      <c r="O789" s="34" t="str">
        <f>VLOOKUP(B789,SAOM!B$2:I1741,8,0)</f>
        <v>-</v>
      </c>
      <c r="P789" s="34" t="e">
        <f>VLOOKUP(B789,AG_Lider!A$1:F2100,6,0)</f>
        <v>#N/A</v>
      </c>
      <c r="Q789" s="65" t="str">
        <f>VLOOKUP(B789,SAOM!B$2:J1741,9,0)</f>
        <v>Elissama Ciribelli</v>
      </c>
      <c r="R789" s="34" t="str">
        <f>VLOOKUP(B789,SAOM!B$2:K2187,10,0)</f>
        <v>Rua Rodrigo Silva, nº 295</v>
      </c>
      <c r="S789" s="65" t="str">
        <f>VLOOKUP(B789,SAOM!B785:M1513,12,0)</f>
        <v>(31)3559-3233</v>
      </c>
      <c r="T789" s="116" t="str">
        <f>VLOOKUP(B789,SAOM!B785:L1513,11,0)</f>
        <v>35400-000</v>
      </c>
      <c r="U789" s="35"/>
      <c r="V789" s="63" t="str">
        <f>VLOOKUP(B789,SAOM!B785:N1513,13,0)</f>
        <v>-</v>
      </c>
      <c r="W789" s="34"/>
      <c r="X789" s="32"/>
      <c r="Y789" s="36"/>
      <c r="Z789" s="53"/>
      <c r="AA789" s="72"/>
      <c r="AB789" s="72" t="s">
        <v>4850</v>
      </c>
      <c r="AC789" s="72"/>
      <c r="AD789" s="32"/>
    </row>
    <row r="790" spans="1:30" s="37" customFormat="1">
      <c r="A790" s="69">
        <v>4028</v>
      </c>
      <c r="B790" s="61">
        <v>4028</v>
      </c>
      <c r="C790" s="34">
        <v>41116</v>
      </c>
      <c r="D790" s="34">
        <f t="shared" si="30"/>
        <v>41161</v>
      </c>
      <c r="E790" s="34">
        <f t="shared" si="31"/>
        <v>41176</v>
      </c>
      <c r="F790" s="34" t="s">
        <v>501</v>
      </c>
      <c r="G790" s="31" t="s">
        <v>752</v>
      </c>
      <c r="H790" s="31" t="s">
        <v>499</v>
      </c>
      <c r="I790" s="31" t="s">
        <v>499</v>
      </c>
      <c r="J790" s="32" t="s">
        <v>6350</v>
      </c>
      <c r="K790" s="32" t="s">
        <v>6570</v>
      </c>
      <c r="L790" s="32" t="s">
        <v>6571</v>
      </c>
      <c r="M790" s="63"/>
      <c r="N790" s="63">
        <v>4033</v>
      </c>
      <c r="O790" s="34" t="str">
        <f>VLOOKUP(B790,SAOM!B$2:I1742,8,0)</f>
        <v>-</v>
      </c>
      <c r="P790" s="34" t="e">
        <f>VLOOKUP(B790,AG_Lider!A$1:F2101,6,0)</f>
        <v>#N/A</v>
      </c>
      <c r="Q790" s="65" t="str">
        <f>VLOOKUP(B790,SAOM!B$2:J1742,9,0)</f>
        <v>Cristiane Muniz</v>
      </c>
      <c r="R790" s="34" t="str">
        <f>VLOOKUP(B790,SAOM!B$2:K2188,10,0)</f>
        <v>Rua das Tulipas,nº 02</v>
      </c>
      <c r="S790" s="65" t="str">
        <f>VLOOKUP(B790,SAOM!B786:M1514,12,0)</f>
        <v>(31)35593347</v>
      </c>
      <c r="T790" s="116" t="str">
        <f>VLOOKUP(B790,SAOM!B786:L1514,11,0)</f>
        <v>35400-000</v>
      </c>
      <c r="U790" s="35"/>
      <c r="V790" s="63" t="str">
        <f>VLOOKUP(B790,SAOM!B786:N1514,13,0)</f>
        <v>-</v>
      </c>
      <c r="W790" s="34"/>
      <c r="X790" s="32"/>
      <c r="Y790" s="36"/>
      <c r="Z790" s="53"/>
      <c r="AA790" s="72"/>
      <c r="AB790" s="72" t="s">
        <v>4850</v>
      </c>
      <c r="AC790" s="72"/>
      <c r="AD790" s="32"/>
    </row>
    <row r="791" spans="1:30" s="37" customFormat="1">
      <c r="A791" s="69">
        <v>4030</v>
      </c>
      <c r="B791" s="61">
        <v>4030</v>
      </c>
      <c r="C791" s="34">
        <v>41116</v>
      </c>
      <c r="D791" s="34">
        <f t="shared" si="30"/>
        <v>41161</v>
      </c>
      <c r="E791" s="34">
        <f t="shared" si="31"/>
        <v>41176</v>
      </c>
      <c r="F791" s="34" t="s">
        <v>501</v>
      </c>
      <c r="G791" s="31" t="s">
        <v>752</v>
      </c>
      <c r="H791" s="31" t="s">
        <v>499</v>
      </c>
      <c r="I791" s="31" t="s">
        <v>499</v>
      </c>
      <c r="J791" s="32" t="s">
        <v>6350</v>
      </c>
      <c r="K791" s="32" t="s">
        <v>6570</v>
      </c>
      <c r="L791" s="32" t="s">
        <v>6571</v>
      </c>
      <c r="M791" s="63"/>
      <c r="N791" s="63">
        <v>4033</v>
      </c>
      <c r="O791" s="34" t="str">
        <f>VLOOKUP(B791,SAOM!B$2:I1743,8,0)</f>
        <v>-</v>
      </c>
      <c r="P791" s="34" t="e">
        <f>VLOOKUP(B791,AG_Lider!A$1:F2102,6,0)</f>
        <v>#N/A</v>
      </c>
      <c r="Q791" s="65" t="str">
        <f>VLOOKUP(B791,SAOM!B$2:J1743,9,0)</f>
        <v>Isadora de Oliveira</v>
      </c>
      <c r="R791" s="34" t="str">
        <f>VLOOKUP(B791,SAOM!B$2:K2189,10,0)</f>
        <v>Rua 03, Nº30</v>
      </c>
      <c r="S791" s="65" t="str">
        <f>VLOOKUP(B791,SAOM!B787:M1515,12,0)</f>
        <v>(31)3559-3272</v>
      </c>
      <c r="T791" s="116" t="str">
        <f>VLOOKUP(B791,SAOM!B787:L1515,11,0)</f>
        <v>35400-000</v>
      </c>
      <c r="U791" s="35"/>
      <c r="V791" s="63" t="str">
        <f>VLOOKUP(B791,SAOM!B787:N1515,13,0)</f>
        <v>-</v>
      </c>
      <c r="W791" s="34"/>
      <c r="X791" s="32"/>
      <c r="Y791" s="36"/>
      <c r="Z791" s="53"/>
      <c r="AA791" s="72"/>
      <c r="AB791" s="72" t="s">
        <v>4850</v>
      </c>
      <c r="AC791" s="72"/>
      <c r="AD791" s="32"/>
    </row>
    <row r="792" spans="1:30" s="37" customFormat="1">
      <c r="A792" s="69">
        <v>4031</v>
      </c>
      <c r="B792" s="61">
        <v>4031</v>
      </c>
      <c r="C792" s="34">
        <v>41116</v>
      </c>
      <c r="D792" s="34">
        <f t="shared" si="30"/>
        <v>41161</v>
      </c>
      <c r="E792" s="34">
        <f t="shared" si="31"/>
        <v>41176</v>
      </c>
      <c r="F792" s="34" t="s">
        <v>501</v>
      </c>
      <c r="G792" s="31" t="s">
        <v>752</v>
      </c>
      <c r="H792" s="31" t="s">
        <v>499</v>
      </c>
      <c r="I792" s="31" t="s">
        <v>499</v>
      </c>
      <c r="J792" s="32" t="s">
        <v>6350</v>
      </c>
      <c r="K792" s="32" t="s">
        <v>6570</v>
      </c>
      <c r="L792" s="32" t="s">
        <v>6571</v>
      </c>
      <c r="M792" s="63"/>
      <c r="N792" s="63">
        <v>4033</v>
      </c>
      <c r="O792" s="34" t="str">
        <f>VLOOKUP(B792,SAOM!B$2:I1744,8,0)</f>
        <v>-</v>
      </c>
      <c r="P792" s="34" t="e">
        <f>VLOOKUP(B792,AG_Lider!A$1:F2103,6,0)</f>
        <v>#N/A</v>
      </c>
      <c r="Q792" s="65" t="str">
        <f>VLOOKUP(B792,SAOM!B$2:J1744,9,0)</f>
        <v>Isadora de Oliveira</v>
      </c>
      <c r="R792" s="34" t="str">
        <f>VLOOKUP(B792,SAOM!B$2:K2190,10,0)</f>
        <v>Avenida Américo René Giannenetti,N º1730</v>
      </c>
      <c r="S792" s="65" t="str">
        <f>VLOOKUP(B792,SAOM!B788:M1516,12,0)</f>
        <v>(31)3559-3307</v>
      </c>
      <c r="T792" s="116" t="str">
        <f>VLOOKUP(B792,SAOM!B788:L1516,11,0)</f>
        <v>35400-000</v>
      </c>
      <c r="U792" s="35"/>
      <c r="V792" s="63" t="str">
        <f>VLOOKUP(B792,SAOM!B788:N1516,13,0)</f>
        <v>-</v>
      </c>
      <c r="W792" s="34"/>
      <c r="X792" s="32"/>
      <c r="Y792" s="36"/>
      <c r="Z792" s="53"/>
      <c r="AA792" s="72"/>
      <c r="AB792" s="72" t="s">
        <v>4850</v>
      </c>
      <c r="AC792" s="72"/>
      <c r="AD792" s="32"/>
    </row>
    <row r="793" spans="1:30" s="37" customFormat="1">
      <c r="A793" s="69">
        <v>4032</v>
      </c>
      <c r="B793" s="61">
        <v>4032</v>
      </c>
      <c r="C793" s="34">
        <v>41116</v>
      </c>
      <c r="D793" s="34">
        <f t="shared" si="30"/>
        <v>41161</v>
      </c>
      <c r="E793" s="34">
        <f t="shared" si="31"/>
        <v>41176</v>
      </c>
      <c r="F793" s="34" t="s">
        <v>501</v>
      </c>
      <c r="G793" s="31" t="s">
        <v>752</v>
      </c>
      <c r="H793" s="31" t="s">
        <v>499</v>
      </c>
      <c r="I793" s="31" t="s">
        <v>499</v>
      </c>
      <c r="J793" s="32" t="s">
        <v>6350</v>
      </c>
      <c r="K793" s="32" t="s">
        <v>6570</v>
      </c>
      <c r="L793" s="32" t="s">
        <v>6571</v>
      </c>
      <c r="M793" s="63"/>
      <c r="N793" s="63">
        <v>4033</v>
      </c>
      <c r="O793" s="34" t="str">
        <f>VLOOKUP(B793,SAOM!B$2:I1745,8,0)</f>
        <v>-</v>
      </c>
      <c r="P793" s="34" t="e">
        <f>VLOOKUP(B793,AG_Lider!A$1:F2104,6,0)</f>
        <v>#N/A</v>
      </c>
      <c r="Q793" s="65" t="str">
        <f>VLOOKUP(B793,SAOM!B$2:J1745,9,0)</f>
        <v>Michelle Isabel</v>
      </c>
      <c r="R793" s="34" t="str">
        <f>VLOOKUP(B793,SAOM!B$2:K2191,10,0)</f>
        <v>Rua Padre Rolim,S/Nº</v>
      </c>
      <c r="S793" s="65" t="str">
        <f>VLOOKUP(B793,SAOM!B789:M1517,12,0)</f>
        <v>(31)35516393</v>
      </c>
      <c r="T793" s="116" t="str">
        <f>VLOOKUP(B793,SAOM!B789:L1517,11,0)</f>
        <v>35400-000</v>
      </c>
      <c r="U793" s="35"/>
      <c r="V793" s="63" t="str">
        <f>VLOOKUP(B793,SAOM!B789:N1517,13,0)</f>
        <v>-</v>
      </c>
      <c r="W793" s="34"/>
      <c r="X793" s="32"/>
      <c r="Y793" s="36"/>
      <c r="Z793" s="53"/>
      <c r="AA793" s="72"/>
      <c r="AB793" s="72" t="s">
        <v>4850</v>
      </c>
      <c r="AC793" s="72"/>
      <c r="AD793" s="32"/>
    </row>
    <row r="794" spans="1:30" s="37" customFormat="1">
      <c r="A794" s="69">
        <v>4033</v>
      </c>
      <c r="B794" s="61">
        <v>4033</v>
      </c>
      <c r="C794" s="34">
        <v>41116</v>
      </c>
      <c r="D794" s="34">
        <f t="shared" si="30"/>
        <v>41161</v>
      </c>
      <c r="E794" s="34">
        <f t="shared" si="31"/>
        <v>41176</v>
      </c>
      <c r="F794" s="34" t="s">
        <v>501</v>
      </c>
      <c r="G794" s="31" t="s">
        <v>752</v>
      </c>
      <c r="H794" s="31" t="s">
        <v>499</v>
      </c>
      <c r="I794" s="31" t="s">
        <v>499</v>
      </c>
      <c r="J794" s="32" t="s">
        <v>6350</v>
      </c>
      <c r="K794" s="32" t="s">
        <v>6570</v>
      </c>
      <c r="L794" s="32" t="s">
        <v>6571</v>
      </c>
      <c r="M794" s="63"/>
      <c r="N794" s="63">
        <v>4033</v>
      </c>
      <c r="O794" s="34" t="str">
        <f>VLOOKUP(B794,SAOM!B$2:I1746,8,0)</f>
        <v>-</v>
      </c>
      <c r="P794" s="34" t="e">
        <f>VLOOKUP(B794,AG_Lider!A$1:F2105,6,0)</f>
        <v>#N/A</v>
      </c>
      <c r="Q794" s="65" t="str">
        <f>VLOOKUP(B794,SAOM!B$2:J1746,9,0)</f>
        <v>Michelle Isabel</v>
      </c>
      <c r="R794" s="34" t="str">
        <f>VLOOKUP(B794,SAOM!B$2:K2192,10,0)</f>
        <v>Rua Rio de Janeiro,S/Nº</v>
      </c>
      <c r="S794" s="65" t="str">
        <f>VLOOKUP(B794,SAOM!B790:M1518,12,0)</f>
        <v>(31)35593209</v>
      </c>
      <c r="T794" s="116" t="str">
        <f>VLOOKUP(B794,SAOM!B790:L1518,11,0)</f>
        <v>35400-000</v>
      </c>
      <c r="U794" s="35"/>
      <c r="V794" s="63" t="str">
        <f>VLOOKUP(B794,SAOM!B790:N1518,13,0)</f>
        <v>-</v>
      </c>
      <c r="W794" s="34"/>
      <c r="X794" s="32"/>
      <c r="Y794" s="36"/>
      <c r="Z794" s="53"/>
      <c r="AA794" s="72"/>
      <c r="AB794" s="72" t="s">
        <v>4850</v>
      </c>
      <c r="AC794" s="72"/>
      <c r="AD794" s="32"/>
    </row>
    <row r="795" spans="1:30" s="37" customFormat="1">
      <c r="A795" s="69">
        <v>4035</v>
      </c>
      <c r="B795" s="61">
        <v>4035</v>
      </c>
      <c r="C795" s="34">
        <v>41116</v>
      </c>
      <c r="D795" s="34">
        <f t="shared" si="30"/>
        <v>41161</v>
      </c>
      <c r="E795" s="34">
        <f t="shared" si="31"/>
        <v>41176</v>
      </c>
      <c r="F795" s="34" t="s">
        <v>501</v>
      </c>
      <c r="G795" s="31" t="s">
        <v>752</v>
      </c>
      <c r="H795" s="31" t="s">
        <v>499</v>
      </c>
      <c r="I795" s="31" t="s">
        <v>499</v>
      </c>
      <c r="J795" s="32" t="s">
        <v>6350</v>
      </c>
      <c r="K795" s="32" t="s">
        <v>6570</v>
      </c>
      <c r="L795" s="32" t="s">
        <v>6571</v>
      </c>
      <c r="M795" s="63"/>
      <c r="N795" s="63">
        <v>4033</v>
      </c>
      <c r="O795" s="34" t="str">
        <f>VLOOKUP(B795,SAOM!B$2:I1747,8,0)</f>
        <v>-</v>
      </c>
      <c r="P795" s="34" t="e">
        <f>VLOOKUP(B795,AG_Lider!A$1:F2106,6,0)</f>
        <v>#N/A</v>
      </c>
      <c r="Q795" s="65" t="str">
        <f>VLOOKUP(B795,SAOM!B$2:J1747,9,0)</f>
        <v>Ricardo Duarte</v>
      </c>
      <c r="R795" s="34" t="str">
        <f>VLOOKUP(B795,SAOM!B$2:K2193,10,0)</f>
        <v>Rua turmalina,N/º28</v>
      </c>
      <c r="S795" s="65" t="str">
        <f>VLOOKUP(B795,SAOM!B791:M1519,12,0)</f>
        <v>(31)35532893</v>
      </c>
      <c r="T795" s="116" t="str">
        <f>VLOOKUP(B795,SAOM!B791:L1519,11,0)</f>
        <v>35410-000</v>
      </c>
      <c r="U795" s="35"/>
      <c r="V795" s="63" t="str">
        <f>VLOOKUP(B795,SAOM!B791:N1519,13,0)</f>
        <v>-</v>
      </c>
      <c r="W795" s="34"/>
      <c r="X795" s="32"/>
      <c r="Y795" s="36"/>
      <c r="Z795" s="53"/>
      <c r="AA795" s="72"/>
      <c r="AB795" s="72" t="s">
        <v>4850</v>
      </c>
      <c r="AC795" s="72"/>
      <c r="AD795" s="32"/>
    </row>
    <row r="796" spans="1:30" s="37" customFormat="1">
      <c r="A796" s="69">
        <v>4036</v>
      </c>
      <c r="B796" s="61">
        <v>4036</v>
      </c>
      <c r="C796" s="34">
        <v>41116</v>
      </c>
      <c r="D796" s="34">
        <f t="shared" si="30"/>
        <v>41161</v>
      </c>
      <c r="E796" s="34">
        <f t="shared" si="31"/>
        <v>41176</v>
      </c>
      <c r="F796" s="34" t="s">
        <v>501</v>
      </c>
      <c r="G796" s="31" t="s">
        <v>752</v>
      </c>
      <c r="H796" s="31" t="s">
        <v>499</v>
      </c>
      <c r="I796" s="31" t="s">
        <v>499</v>
      </c>
      <c r="J796" s="32" t="s">
        <v>6350</v>
      </c>
      <c r="K796" s="32" t="s">
        <v>6570</v>
      </c>
      <c r="L796" s="32" t="s">
        <v>6571</v>
      </c>
      <c r="M796" s="63"/>
      <c r="N796" s="63">
        <v>4033</v>
      </c>
      <c r="O796" s="34" t="str">
        <f>VLOOKUP(B796,SAOM!B$2:I1748,8,0)</f>
        <v>-</v>
      </c>
      <c r="P796" s="34" t="e">
        <f>VLOOKUP(B796,AG_Lider!A$1:F2107,6,0)</f>
        <v>#N/A</v>
      </c>
      <c r="Q796" s="65" t="str">
        <f>VLOOKUP(B796,SAOM!B$2:J1748,9,0)</f>
        <v>Thaline Alves</v>
      </c>
      <c r="R796" s="34" t="str">
        <f>VLOOKUP(B796,SAOM!B$2:K2194,10,0)</f>
        <v>Rua Santo Onofre,,S/nº</v>
      </c>
      <c r="S796" s="65" t="str">
        <f>VLOOKUP(B796,SAOM!B792:M1520,12,0)</f>
        <v>(31)35535100</v>
      </c>
      <c r="T796" s="116" t="str">
        <f>VLOOKUP(B796,SAOM!B792:L1520,11,0)</f>
        <v>35412-000</v>
      </c>
      <c r="U796" s="35"/>
      <c r="V796" s="63" t="str">
        <f>VLOOKUP(B796,SAOM!B792:N1520,13,0)</f>
        <v>-</v>
      </c>
      <c r="W796" s="34"/>
      <c r="X796" s="32"/>
      <c r="Y796" s="36"/>
      <c r="Z796" s="53"/>
      <c r="AA796" s="72"/>
      <c r="AB796" s="72" t="s">
        <v>4850</v>
      </c>
      <c r="AC796" s="72"/>
      <c r="AD796" s="32"/>
    </row>
    <row r="797" spans="1:30" s="37" customFormat="1">
      <c r="A797" s="69">
        <v>4038</v>
      </c>
      <c r="B797" s="61">
        <v>4038</v>
      </c>
      <c r="C797" s="34">
        <v>41116</v>
      </c>
      <c r="D797" s="34">
        <f t="shared" si="30"/>
        <v>41161</v>
      </c>
      <c r="E797" s="34">
        <f t="shared" si="31"/>
        <v>41176</v>
      </c>
      <c r="F797" s="34" t="s">
        <v>501</v>
      </c>
      <c r="G797" s="31" t="s">
        <v>752</v>
      </c>
      <c r="H797" s="31" t="s">
        <v>499</v>
      </c>
      <c r="I797" s="31" t="s">
        <v>499</v>
      </c>
      <c r="J797" s="32" t="s">
        <v>6350</v>
      </c>
      <c r="K797" s="32" t="s">
        <v>6570</v>
      </c>
      <c r="L797" s="32" t="s">
        <v>6571</v>
      </c>
      <c r="M797" s="63"/>
      <c r="N797" s="63">
        <v>4033</v>
      </c>
      <c r="O797" s="34" t="str">
        <f>VLOOKUP(B797,SAOM!B$2:I1749,8,0)</f>
        <v>-</v>
      </c>
      <c r="P797" s="34" t="e">
        <f>VLOOKUP(B797,AG_Lider!A$1:F2108,6,0)</f>
        <v>#N/A</v>
      </c>
      <c r="Q797" s="65" t="str">
        <f>VLOOKUP(B797,SAOM!B$2:J1749,9,0)</f>
        <v>Thaline Alves</v>
      </c>
      <c r="R797" s="34" t="str">
        <f>VLOOKUP(B797,SAOM!B$2:K2195,10,0)</f>
        <v>Ratinho</v>
      </c>
      <c r="S797" s="65" t="str">
        <f>VLOOKUP(B797,SAOM!B793:M1521,12,0)</f>
        <v>(31)35535100</v>
      </c>
      <c r="T797" s="116" t="str">
        <f>VLOOKUP(B797,SAOM!B793:L1521,11,0)</f>
        <v>35412-000</v>
      </c>
      <c r="U797" s="35"/>
      <c r="V797" s="63" t="str">
        <f>VLOOKUP(B797,SAOM!B793:N1521,13,0)</f>
        <v>-</v>
      </c>
      <c r="W797" s="34"/>
      <c r="X797" s="32"/>
      <c r="Y797" s="36"/>
      <c r="Z797" s="53"/>
      <c r="AA797" s="72"/>
      <c r="AB797" s="72" t="s">
        <v>4850</v>
      </c>
      <c r="AC797" s="72"/>
      <c r="AD797" s="32"/>
    </row>
    <row r="798" spans="1:30" s="37" customFormat="1">
      <c r="A798" s="69">
        <v>4042</v>
      </c>
      <c r="B798" s="61">
        <v>4042</v>
      </c>
      <c r="C798" s="34">
        <v>41116</v>
      </c>
      <c r="D798" s="34">
        <f t="shared" si="30"/>
        <v>41161</v>
      </c>
      <c r="E798" s="34">
        <f t="shared" si="31"/>
        <v>41176</v>
      </c>
      <c r="F798" s="34" t="s">
        <v>501</v>
      </c>
      <c r="G798" s="31" t="s">
        <v>752</v>
      </c>
      <c r="H798" s="31" t="s">
        <v>499</v>
      </c>
      <c r="I798" s="31" t="s">
        <v>499</v>
      </c>
      <c r="J798" s="32" t="s">
        <v>6350</v>
      </c>
      <c r="K798" s="32" t="s">
        <v>6570</v>
      </c>
      <c r="L798" s="32" t="s">
        <v>6571</v>
      </c>
      <c r="M798" s="63"/>
      <c r="N798" s="63">
        <v>4033</v>
      </c>
      <c r="O798" s="34" t="str">
        <f>VLOOKUP(B798,SAOM!B$2:I1750,8,0)</f>
        <v>-</v>
      </c>
      <c r="P798" s="34" t="e">
        <f>VLOOKUP(B798,AG_Lider!A$1:F2109,6,0)</f>
        <v>#N/A</v>
      </c>
      <c r="Q798" s="65" t="str">
        <f>VLOOKUP(B798,SAOM!B$2:J1750,9,0)</f>
        <v>Christiane Lopes</v>
      </c>
      <c r="R798" s="34" t="str">
        <f>VLOOKUP(B798,SAOM!B$2:K2196,10,0)</f>
        <v>Rua Grande,S/Nº</v>
      </c>
      <c r="S798" s="65" t="str">
        <f>VLOOKUP(B798,SAOM!B794:M1522,12,0)</f>
        <v>(31)35538335</v>
      </c>
      <c r="T798" s="116" t="str">
        <f>VLOOKUP(B798,SAOM!B794:L1522,11,0)</f>
        <v>35411-000</v>
      </c>
      <c r="U798" s="35"/>
      <c r="V798" s="63" t="str">
        <f>VLOOKUP(B798,SAOM!B794:N1522,13,0)</f>
        <v>-</v>
      </c>
      <c r="W798" s="34"/>
      <c r="X798" s="32"/>
      <c r="Y798" s="36"/>
      <c r="Z798" s="53"/>
      <c r="AA798" s="72"/>
      <c r="AB798" s="72" t="s">
        <v>4850</v>
      </c>
      <c r="AC798" s="72"/>
      <c r="AD798" s="32"/>
    </row>
    <row r="799" spans="1:30" s="37" customFormat="1">
      <c r="A799" s="69">
        <v>4047</v>
      </c>
      <c r="B799" s="61">
        <v>4047</v>
      </c>
      <c r="C799" s="34">
        <v>41116</v>
      </c>
      <c r="D799" s="34">
        <f t="shared" si="30"/>
        <v>41161</v>
      </c>
      <c r="E799" s="34">
        <f t="shared" si="31"/>
        <v>41176</v>
      </c>
      <c r="F799" s="34" t="s">
        <v>501</v>
      </c>
      <c r="G799" s="31" t="s">
        <v>752</v>
      </c>
      <c r="H799" s="31" t="s">
        <v>499</v>
      </c>
      <c r="I799" s="31" t="s">
        <v>499</v>
      </c>
      <c r="J799" s="32" t="s">
        <v>6350</v>
      </c>
      <c r="K799" s="32" t="s">
        <v>6570</v>
      </c>
      <c r="L799" s="32" t="s">
        <v>6571</v>
      </c>
      <c r="M799" s="63"/>
      <c r="N799" s="63">
        <v>4033</v>
      </c>
      <c r="O799" s="34" t="str">
        <f>VLOOKUP(B799,SAOM!B$2:I1751,8,0)</f>
        <v>-</v>
      </c>
      <c r="P799" s="34" t="e">
        <f>VLOOKUP(B799,AG_Lider!A$1:F2110,6,0)</f>
        <v>#N/A</v>
      </c>
      <c r="Q799" s="65" t="str">
        <f>VLOOKUP(B799,SAOM!B$2:J1751,9,0)</f>
        <v>Natália Neiva</v>
      </c>
      <c r="R799" s="34" t="str">
        <f>VLOOKUP(B799,SAOM!B$2:K2197,10,0)</f>
        <v>Rua Geraldo Paiva</v>
      </c>
      <c r="S799" s="65" t="str">
        <f>VLOOKUP(B799,SAOM!B795:M1523,12,0)</f>
        <v>(31)35542224</v>
      </c>
      <c r="T799" s="116" t="str">
        <f>VLOOKUP(B799,SAOM!B795:L1523,11,0)</f>
        <v>35400-000</v>
      </c>
      <c r="U799" s="35"/>
      <c r="V799" s="63" t="str">
        <f>VLOOKUP(B799,SAOM!B795:N1523,13,0)</f>
        <v>-</v>
      </c>
      <c r="W799" s="34"/>
      <c r="X799" s="32"/>
      <c r="Y799" s="36"/>
      <c r="Z799" s="53"/>
      <c r="AA799" s="72"/>
      <c r="AB799" s="72" t="s">
        <v>4850</v>
      </c>
      <c r="AC799" s="72"/>
      <c r="AD799" s="32"/>
    </row>
    <row r="800" spans="1:30" s="37" customFormat="1">
      <c r="A800" s="69">
        <v>4049</v>
      </c>
      <c r="B800" s="61">
        <v>4049</v>
      </c>
      <c r="C800" s="34">
        <v>41116</v>
      </c>
      <c r="D800" s="34">
        <f t="shared" si="30"/>
        <v>41161</v>
      </c>
      <c r="E800" s="34">
        <f t="shared" si="31"/>
        <v>41176</v>
      </c>
      <c r="F800" s="34" t="s">
        <v>501</v>
      </c>
      <c r="G800" s="31" t="s">
        <v>752</v>
      </c>
      <c r="H800" s="31" t="s">
        <v>499</v>
      </c>
      <c r="I800" s="31" t="s">
        <v>499</v>
      </c>
      <c r="J800" s="32" t="s">
        <v>6350</v>
      </c>
      <c r="K800" s="32" t="s">
        <v>6570</v>
      </c>
      <c r="L800" s="32" t="s">
        <v>6571</v>
      </c>
      <c r="M800" s="63"/>
      <c r="N800" s="63">
        <v>4033</v>
      </c>
      <c r="O800" s="34" t="str">
        <f>VLOOKUP(B800,SAOM!B$2:I1752,8,0)</f>
        <v>-</v>
      </c>
      <c r="P800" s="34" t="e">
        <f>VLOOKUP(B800,AG_Lider!A$1:F2111,6,0)</f>
        <v>#N/A</v>
      </c>
      <c r="Q800" s="65" t="str">
        <f>VLOOKUP(B800,SAOM!B$2:J1752,9,0)</f>
        <v>Polyana Tomazini</v>
      </c>
      <c r="R800" s="34" t="str">
        <f>VLOOKUP(B800,SAOM!B$2:K2198,10,0)</f>
        <v>Rua Pedro Gonçalves,S/nº</v>
      </c>
      <c r="S800" s="65" t="str">
        <f>VLOOKUP(B800,SAOM!B796:M1524,12,0)</f>
        <v>(31)35544024</v>
      </c>
      <c r="T800" s="116" t="str">
        <f>VLOOKUP(B800,SAOM!B796:L1524,11,0)</f>
        <v>35413-000</v>
      </c>
      <c r="U800" s="35"/>
      <c r="V800" s="63" t="str">
        <f>VLOOKUP(B800,SAOM!B796:N1524,13,0)</f>
        <v>-</v>
      </c>
      <c r="W800" s="34"/>
      <c r="X800" s="32"/>
      <c r="Y800" s="36"/>
      <c r="Z800" s="53"/>
      <c r="AA800" s="72"/>
      <c r="AB800" s="72" t="s">
        <v>4850</v>
      </c>
      <c r="AC800" s="72"/>
      <c r="AD800" s="32"/>
    </row>
    <row r="801" spans="1:30" s="37" customFormat="1">
      <c r="A801" s="69">
        <v>4050</v>
      </c>
      <c r="B801" s="61">
        <v>4050</v>
      </c>
      <c r="C801" s="34">
        <v>41116</v>
      </c>
      <c r="D801" s="34">
        <f t="shared" si="30"/>
        <v>41161</v>
      </c>
      <c r="E801" s="34">
        <f t="shared" si="31"/>
        <v>41176</v>
      </c>
      <c r="F801" s="34" t="s">
        <v>501</v>
      </c>
      <c r="G801" s="31" t="s">
        <v>752</v>
      </c>
      <c r="H801" s="31" t="s">
        <v>499</v>
      </c>
      <c r="I801" s="31" t="s">
        <v>499</v>
      </c>
      <c r="J801" s="32" t="s">
        <v>6350</v>
      </c>
      <c r="K801" s="32" t="s">
        <v>6570</v>
      </c>
      <c r="L801" s="32" t="s">
        <v>6571</v>
      </c>
      <c r="M801" s="63"/>
      <c r="N801" s="63">
        <v>4033</v>
      </c>
      <c r="O801" s="34" t="str">
        <f>VLOOKUP(B801,SAOM!B$2:I1753,8,0)</f>
        <v>-</v>
      </c>
      <c r="P801" s="34" t="e">
        <f>VLOOKUP(B801,AG_Lider!A$1:F2112,6,0)</f>
        <v>#N/A</v>
      </c>
      <c r="Q801" s="65" t="str">
        <f>VLOOKUP(B801,SAOM!B$2:J1753,9,0)</f>
        <v>Polyana Tomazini</v>
      </c>
      <c r="R801" s="34" t="str">
        <f>VLOOKUP(B801,SAOM!B$2:K2199,10,0)</f>
        <v>Rua Manoel Gonçalves,S/Nº</v>
      </c>
      <c r="S801" s="65" t="str">
        <f>VLOOKUP(B801,SAOM!B797:M1525,12,0)</f>
        <v>(31)35544024</v>
      </c>
      <c r="T801" s="116" t="str">
        <f>VLOOKUP(B801,SAOM!B797:L1525,11,0)</f>
        <v>35414-000</v>
      </c>
      <c r="U801" s="35"/>
      <c r="V801" s="63" t="str">
        <f>VLOOKUP(B801,SAOM!B797:N1525,13,0)</f>
        <v>-</v>
      </c>
      <c r="W801" s="34"/>
      <c r="X801" s="32"/>
      <c r="Y801" s="36"/>
      <c r="Z801" s="53"/>
      <c r="AA801" s="72"/>
      <c r="AB801" s="72" t="s">
        <v>4850</v>
      </c>
      <c r="AC801" s="72"/>
      <c r="AD801" s="32"/>
    </row>
    <row r="802" spans="1:30" s="37" customFormat="1">
      <c r="A802" s="69">
        <v>4048</v>
      </c>
      <c r="B802" s="61">
        <v>4048</v>
      </c>
      <c r="C802" s="34">
        <v>41116</v>
      </c>
      <c r="D802" s="34">
        <f t="shared" si="30"/>
        <v>41161</v>
      </c>
      <c r="E802" s="34">
        <f t="shared" si="31"/>
        <v>41176</v>
      </c>
      <c r="F802" s="34" t="s">
        <v>501</v>
      </c>
      <c r="G802" s="31" t="s">
        <v>752</v>
      </c>
      <c r="H802" s="31" t="s">
        <v>499</v>
      </c>
      <c r="I802" s="31" t="s">
        <v>499</v>
      </c>
      <c r="J802" s="32" t="s">
        <v>6350</v>
      </c>
      <c r="K802" s="32" t="s">
        <v>6570</v>
      </c>
      <c r="L802" s="32" t="s">
        <v>6571</v>
      </c>
      <c r="M802" s="63"/>
      <c r="N802" s="63">
        <v>4033</v>
      </c>
      <c r="O802" s="34" t="str">
        <f>VLOOKUP(B802,SAOM!B$2:I1754,8,0)</f>
        <v>-</v>
      </c>
      <c r="P802" s="34" t="e">
        <f>VLOOKUP(B802,AG_Lider!A$1:F2113,6,0)</f>
        <v>#N/A</v>
      </c>
      <c r="Q802" s="65" t="str">
        <f>VLOOKUP(B802,SAOM!B$2:J1754,9,0)</f>
        <v>Leonora Campos</v>
      </c>
      <c r="R802" s="34" t="str">
        <f>VLOOKUP(B802,SAOM!B$2:K2200,10,0)</f>
        <v>Rua Vereador Julio Fortes,S/Nº</v>
      </c>
      <c r="S802" s="65" t="str">
        <f>VLOOKUP(B802,SAOM!B798:M1526,12,0)</f>
        <v>(31)35533145</v>
      </c>
      <c r="T802" s="116" t="str">
        <f>VLOOKUP(B802,SAOM!B798:L1526,11,0)</f>
        <v>35409-000</v>
      </c>
      <c r="U802" s="35"/>
      <c r="V802" s="63" t="str">
        <f>VLOOKUP(B802,SAOM!B798:N1526,13,0)</f>
        <v>-</v>
      </c>
      <c r="W802" s="34"/>
      <c r="X802" s="32"/>
      <c r="Y802" s="36"/>
      <c r="Z802" s="53"/>
      <c r="AA802" s="72"/>
      <c r="AB802" s="72" t="s">
        <v>4850</v>
      </c>
      <c r="AC802" s="72"/>
      <c r="AD802" s="32"/>
    </row>
    <row r="803" spans="1:30" s="37" customFormat="1">
      <c r="A803" s="69">
        <v>4051</v>
      </c>
      <c r="B803" s="61">
        <v>4051</v>
      </c>
      <c r="C803" s="34">
        <v>41116</v>
      </c>
      <c r="D803" s="34">
        <f t="shared" si="30"/>
        <v>41161</v>
      </c>
      <c r="E803" s="34">
        <f t="shared" si="31"/>
        <v>41176</v>
      </c>
      <c r="F803" s="34" t="s">
        <v>501</v>
      </c>
      <c r="G803" s="31" t="s">
        <v>752</v>
      </c>
      <c r="H803" s="31" t="s">
        <v>499</v>
      </c>
      <c r="I803" s="31" t="s">
        <v>499</v>
      </c>
      <c r="J803" s="32" t="s">
        <v>6350</v>
      </c>
      <c r="K803" s="32" t="s">
        <v>6570</v>
      </c>
      <c r="L803" s="32" t="s">
        <v>6571</v>
      </c>
      <c r="M803" s="63"/>
      <c r="N803" s="63">
        <v>4033</v>
      </c>
      <c r="O803" s="34" t="str">
        <f>VLOOKUP(B803,SAOM!B$2:I1755,8,0)</f>
        <v>-</v>
      </c>
      <c r="P803" s="34" t="e">
        <f>VLOOKUP(B803,AG_Lider!A$1:F2114,6,0)</f>
        <v>#N/A</v>
      </c>
      <c r="Q803" s="65" t="str">
        <f>VLOOKUP(B803,SAOM!B$2:J1755,9,0)</f>
        <v>Polyana Tomazini</v>
      </c>
      <c r="R803" s="34" t="str">
        <f>VLOOKUP(B803,SAOM!B$2:K2201,10,0)</f>
        <v>Rua Vereador Hélio Ferreira,S/Nº</v>
      </c>
      <c r="S803" s="65" t="str">
        <f>VLOOKUP(B803,SAOM!B799:M1527,12,0)</f>
        <v>(31)35541121</v>
      </c>
      <c r="T803" s="116" t="str">
        <f>VLOOKUP(B803,SAOM!B799:L1527,11,0)</f>
        <v>35416-000</v>
      </c>
      <c r="U803" s="35"/>
      <c r="V803" s="63" t="str">
        <f>VLOOKUP(B803,SAOM!B799:N1527,13,0)</f>
        <v>-</v>
      </c>
      <c r="W803" s="34"/>
      <c r="X803" s="32"/>
      <c r="Y803" s="36"/>
      <c r="Z803" s="53"/>
      <c r="AA803" s="72"/>
      <c r="AB803" s="72" t="s">
        <v>4850</v>
      </c>
      <c r="AC803" s="72"/>
      <c r="AD803" s="32"/>
    </row>
    <row r="804" spans="1:30" s="37" customFormat="1">
      <c r="A804" s="69">
        <v>4037</v>
      </c>
      <c r="B804" s="61">
        <v>4037</v>
      </c>
      <c r="C804" s="34">
        <v>41116</v>
      </c>
      <c r="D804" s="34">
        <f t="shared" si="30"/>
        <v>41161</v>
      </c>
      <c r="E804" s="34">
        <f t="shared" si="31"/>
        <v>41176</v>
      </c>
      <c r="F804" s="34" t="s">
        <v>501</v>
      </c>
      <c r="G804" s="31" t="s">
        <v>752</v>
      </c>
      <c r="H804" s="31" t="s">
        <v>499</v>
      </c>
      <c r="I804" s="31" t="s">
        <v>499</v>
      </c>
      <c r="J804" s="32" t="s">
        <v>6350</v>
      </c>
      <c r="K804" s="32" t="s">
        <v>6570</v>
      </c>
      <c r="L804" s="32" t="s">
        <v>6571</v>
      </c>
      <c r="M804" s="63"/>
      <c r="N804" s="63">
        <v>4033</v>
      </c>
      <c r="O804" s="34" t="str">
        <f>VLOOKUP(B804,SAOM!B$2:I1756,8,0)</f>
        <v>-</v>
      </c>
      <c r="P804" s="34" t="e">
        <f>VLOOKUP(B804,AG_Lider!A$1:F2115,6,0)</f>
        <v>#N/A</v>
      </c>
      <c r="Q804" s="65" t="str">
        <f>VLOOKUP(B804,SAOM!B$2:J1756,9,0)</f>
        <v>Thaline Alves</v>
      </c>
      <c r="R804" s="34" t="str">
        <f>VLOOKUP(B804,SAOM!B$2:K2202,10,0)</f>
        <v>Rua Principal,S/Nº</v>
      </c>
      <c r="S804" s="65" t="str">
        <f>VLOOKUP(B804,SAOM!B800:M1528,12,0)</f>
        <v>(31)35535100</v>
      </c>
      <c r="T804" s="116" t="str">
        <f>VLOOKUP(B804,SAOM!B800:L1528,11,0)</f>
        <v>35412-000</v>
      </c>
      <c r="U804" s="35"/>
      <c r="V804" s="63" t="str">
        <f>VLOOKUP(B804,SAOM!B800:N1528,13,0)</f>
        <v>-</v>
      </c>
      <c r="W804" s="34"/>
      <c r="X804" s="32"/>
      <c r="Y804" s="36"/>
      <c r="Z804" s="53"/>
      <c r="AA804" s="72"/>
      <c r="AB804" s="72" t="s">
        <v>4850</v>
      </c>
      <c r="AC804" s="72"/>
      <c r="AD804" s="32"/>
    </row>
    <row r="805" spans="1:30" s="37" customFormat="1">
      <c r="A805" s="69">
        <v>4040</v>
      </c>
      <c r="B805" s="61">
        <v>4040</v>
      </c>
      <c r="C805" s="34">
        <v>41116</v>
      </c>
      <c r="D805" s="34">
        <f t="shared" si="30"/>
        <v>41161</v>
      </c>
      <c r="E805" s="34">
        <f t="shared" si="31"/>
        <v>41176</v>
      </c>
      <c r="F805" s="34" t="s">
        <v>501</v>
      </c>
      <c r="G805" s="31" t="s">
        <v>752</v>
      </c>
      <c r="H805" s="31" t="s">
        <v>499</v>
      </c>
      <c r="I805" s="31" t="s">
        <v>499</v>
      </c>
      <c r="J805" s="32" t="s">
        <v>6350</v>
      </c>
      <c r="K805" s="32" t="s">
        <v>6570</v>
      </c>
      <c r="L805" s="32" t="s">
        <v>6571</v>
      </c>
      <c r="M805" s="63"/>
      <c r="N805" s="63">
        <v>4033</v>
      </c>
      <c r="O805" s="34" t="str">
        <f>VLOOKUP(B805,SAOM!B$2:I1757,8,0)</f>
        <v>-</v>
      </c>
      <c r="P805" s="34" t="e">
        <f>VLOOKUP(B805,AG_Lider!A$1:F2116,6,0)</f>
        <v>#N/A</v>
      </c>
      <c r="Q805" s="65" t="str">
        <f>VLOOKUP(B805,SAOM!B$2:J1757,9,0)</f>
        <v>Juliana Teixeira</v>
      </c>
      <c r="R805" s="34" t="str">
        <f>VLOOKUP(B805,SAOM!B$2:K2203,10,0)</f>
        <v>Rua Principal,S/Nº</v>
      </c>
      <c r="S805" s="65" t="str">
        <f>VLOOKUP(B805,SAOM!B801:M1529,12,0)</f>
        <v>(31)35537150</v>
      </c>
      <c r="T805" s="116" t="str">
        <f>VLOOKUP(B805,SAOM!B801:L1529,11,0)</f>
        <v>35406-000</v>
      </c>
      <c r="U805" s="35"/>
      <c r="V805" s="63" t="str">
        <f>VLOOKUP(B805,SAOM!B801:N1529,13,0)</f>
        <v>-</v>
      </c>
      <c r="W805" s="34"/>
      <c r="X805" s="32"/>
      <c r="Y805" s="36"/>
      <c r="Z805" s="53"/>
      <c r="AA805" s="72"/>
      <c r="AB805" s="72" t="s">
        <v>4850</v>
      </c>
      <c r="AC805" s="72"/>
      <c r="AD805" s="32"/>
    </row>
    <row r="806" spans="1:30" s="37" customFormat="1">
      <c r="A806" s="69">
        <v>4041</v>
      </c>
      <c r="B806" s="61">
        <v>4041</v>
      </c>
      <c r="C806" s="34">
        <v>41116</v>
      </c>
      <c r="D806" s="34">
        <f t="shared" si="30"/>
        <v>41161</v>
      </c>
      <c r="E806" s="34">
        <f t="shared" si="31"/>
        <v>41176</v>
      </c>
      <c r="F806" s="34" t="s">
        <v>501</v>
      </c>
      <c r="G806" s="31" t="s">
        <v>752</v>
      </c>
      <c r="H806" s="31" t="s">
        <v>499</v>
      </c>
      <c r="I806" s="31" t="s">
        <v>499</v>
      </c>
      <c r="J806" s="32" t="s">
        <v>6350</v>
      </c>
      <c r="K806" s="32" t="s">
        <v>6570</v>
      </c>
      <c r="L806" s="32" t="s">
        <v>6571</v>
      </c>
      <c r="M806" s="63"/>
      <c r="N806" s="63">
        <v>4033</v>
      </c>
      <c r="O806" s="34" t="str">
        <f>VLOOKUP(B806,SAOM!B$2:I1758,8,0)</f>
        <v>-</v>
      </c>
      <c r="P806" s="34" t="e">
        <f>VLOOKUP(B806,AG_Lider!A$1:F2117,6,0)</f>
        <v>#N/A</v>
      </c>
      <c r="Q806" s="65" t="str">
        <f>VLOOKUP(B806,SAOM!B$2:J1758,9,0)</f>
        <v>Juliana Teixeira</v>
      </c>
      <c r="R806" s="34" t="str">
        <f>VLOOKUP(B806,SAOM!B$2:K2204,10,0)</f>
        <v>Rua principal,S/N º</v>
      </c>
      <c r="S806" s="65" t="str">
        <f>VLOOKUP(B806,SAOM!B802:M1530,12,0)</f>
        <v>(31)35537150</v>
      </c>
      <c r="T806" s="116" t="str">
        <f>VLOOKUP(B806,SAOM!B802:L1530,11,0)</f>
        <v>35410-000</v>
      </c>
      <c r="U806" s="35"/>
      <c r="V806" s="63" t="str">
        <f>VLOOKUP(B806,SAOM!B802:N1530,13,0)</f>
        <v>-</v>
      </c>
      <c r="W806" s="34"/>
      <c r="X806" s="32"/>
      <c r="Y806" s="36"/>
      <c r="Z806" s="53"/>
      <c r="AA806" s="72"/>
      <c r="AB806" s="72" t="s">
        <v>4850</v>
      </c>
      <c r="AC806" s="72"/>
      <c r="AD806" s="32"/>
    </row>
    <row r="807" spans="1:30" s="37" customFormat="1">
      <c r="A807" s="69">
        <v>4043</v>
      </c>
      <c r="B807" s="61">
        <v>4043</v>
      </c>
      <c r="C807" s="34">
        <v>41116</v>
      </c>
      <c r="D807" s="34">
        <f t="shared" si="30"/>
        <v>41161</v>
      </c>
      <c r="E807" s="34">
        <f t="shared" si="31"/>
        <v>41176</v>
      </c>
      <c r="F807" s="34" t="s">
        <v>501</v>
      </c>
      <c r="G807" s="31" t="s">
        <v>752</v>
      </c>
      <c r="H807" s="31" t="s">
        <v>499</v>
      </c>
      <c r="I807" s="31" t="s">
        <v>499</v>
      </c>
      <c r="J807" s="32" t="s">
        <v>6350</v>
      </c>
      <c r="K807" s="32" t="s">
        <v>6570</v>
      </c>
      <c r="L807" s="32" t="s">
        <v>6571</v>
      </c>
      <c r="M807" s="63"/>
      <c r="N807" s="63">
        <v>4033</v>
      </c>
      <c r="O807" s="34" t="str">
        <f>VLOOKUP(B807,SAOM!B$2:I1759,8,0)</f>
        <v>-</v>
      </c>
      <c r="P807" s="34" t="e">
        <f>VLOOKUP(B807,AG_Lider!A$1:F2118,6,0)</f>
        <v>#N/A</v>
      </c>
      <c r="Q807" s="65" t="str">
        <f>VLOOKUP(B807,SAOM!B$2:J1759,9,0)</f>
        <v>Ana Paula Pereira</v>
      </c>
      <c r="R807" s="34" t="str">
        <f>VLOOKUP(B807,SAOM!B$2:K2205,10,0)</f>
        <v>Rua Principal,S/N</v>
      </c>
      <c r="S807" s="65" t="str">
        <f>VLOOKUP(B807,SAOM!B803:M1531,12,0)</f>
        <v>(31)35536112</v>
      </c>
      <c r="T807" s="116" t="str">
        <f>VLOOKUP(B807,SAOM!B803:L1531,11,0)</f>
        <v>35410-000</v>
      </c>
      <c r="U807" s="35"/>
      <c r="V807" s="63" t="str">
        <f>VLOOKUP(B807,SAOM!B803:N1531,13,0)</f>
        <v>-</v>
      </c>
      <c r="W807" s="34"/>
      <c r="X807" s="32"/>
      <c r="Y807" s="36"/>
      <c r="Z807" s="53"/>
      <c r="AA807" s="72"/>
      <c r="AB807" s="72" t="s">
        <v>4850</v>
      </c>
      <c r="AC807" s="72"/>
      <c r="AD807" s="32"/>
    </row>
    <row r="808" spans="1:30" s="37" customFormat="1">
      <c r="A808" s="69">
        <v>4044</v>
      </c>
      <c r="B808" s="61">
        <v>4044</v>
      </c>
      <c r="C808" s="34">
        <v>41116</v>
      </c>
      <c r="D808" s="34">
        <f t="shared" si="30"/>
        <v>41161</v>
      </c>
      <c r="E808" s="34">
        <f t="shared" si="31"/>
        <v>41176</v>
      </c>
      <c r="F808" s="34" t="s">
        <v>501</v>
      </c>
      <c r="G808" s="31" t="s">
        <v>752</v>
      </c>
      <c r="H808" s="31" t="s">
        <v>499</v>
      </c>
      <c r="I808" s="31" t="s">
        <v>499</v>
      </c>
      <c r="J808" s="32" t="s">
        <v>6350</v>
      </c>
      <c r="K808" s="32" t="s">
        <v>6570</v>
      </c>
      <c r="L808" s="32" t="s">
        <v>6571</v>
      </c>
      <c r="M808" s="63"/>
      <c r="N808" s="63">
        <v>4033</v>
      </c>
      <c r="O808" s="34" t="str">
        <f>VLOOKUP(B808,SAOM!B$2:I1760,8,0)</f>
        <v>-</v>
      </c>
      <c r="P808" s="34" t="e">
        <f>VLOOKUP(B808,AG_Lider!A$1:F2119,6,0)</f>
        <v>#N/A</v>
      </c>
      <c r="Q808" s="65" t="str">
        <f>VLOOKUP(B808,SAOM!B$2:J1760,9,0)</f>
        <v>Ana Paula Pereira</v>
      </c>
      <c r="R808" s="34" t="str">
        <f>VLOOKUP(B808,SAOM!B$2:K2206,10,0)</f>
        <v>Rua Principal,S/N</v>
      </c>
      <c r="S808" s="65" t="str">
        <f>VLOOKUP(B808,SAOM!B804:M1532,12,0)</f>
        <v>(31)35536112</v>
      </c>
      <c r="T808" s="116" t="str">
        <f>VLOOKUP(B808,SAOM!B804:L1532,11,0)</f>
        <v>35407-000</v>
      </c>
      <c r="U808" s="35"/>
      <c r="V808" s="63" t="str">
        <f>VLOOKUP(B808,SAOM!B804:N1532,13,0)</f>
        <v>-</v>
      </c>
      <c r="W808" s="34"/>
      <c r="X808" s="32"/>
      <c r="Y808" s="36"/>
      <c r="Z808" s="53"/>
      <c r="AA808" s="72"/>
      <c r="AB808" s="72" t="s">
        <v>4850</v>
      </c>
      <c r="AC808" s="72"/>
      <c r="AD808" s="32"/>
    </row>
    <row r="809" spans="1:30" s="37" customFormat="1">
      <c r="A809" s="69">
        <v>4045</v>
      </c>
      <c r="B809" s="61">
        <v>4045</v>
      </c>
      <c r="C809" s="34">
        <v>41116</v>
      </c>
      <c r="D809" s="34">
        <f t="shared" si="30"/>
        <v>41161</v>
      </c>
      <c r="E809" s="34">
        <f t="shared" si="31"/>
        <v>41176</v>
      </c>
      <c r="F809" s="34" t="s">
        <v>501</v>
      </c>
      <c r="G809" s="31" t="s">
        <v>752</v>
      </c>
      <c r="H809" s="31" t="s">
        <v>499</v>
      </c>
      <c r="I809" s="31" t="s">
        <v>499</v>
      </c>
      <c r="J809" s="32" t="s">
        <v>6350</v>
      </c>
      <c r="K809" s="32" t="s">
        <v>6570</v>
      </c>
      <c r="L809" s="32" t="s">
        <v>6571</v>
      </c>
      <c r="M809" s="63"/>
      <c r="N809" s="63">
        <v>4033</v>
      </c>
      <c r="O809" s="34" t="str">
        <f>VLOOKUP(B809,SAOM!B$2:I1761,8,0)</f>
        <v>-</v>
      </c>
      <c r="P809" s="34" t="e">
        <f>VLOOKUP(B809,AG_Lider!A$1:F2120,6,0)</f>
        <v>#N/A</v>
      </c>
      <c r="Q809" s="65" t="str">
        <f>VLOOKUP(B809,SAOM!B$2:J1761,9,0)</f>
        <v>Ana Paula Pereia</v>
      </c>
      <c r="R809" s="34" t="str">
        <f>VLOOKUP(B809,SAOM!B$2:K2207,10,0)</f>
        <v>Rua Principal,S/N</v>
      </c>
      <c r="S809" s="65" t="str">
        <f>VLOOKUP(B809,SAOM!B805:M1533,12,0)</f>
        <v>(31)35536112</v>
      </c>
      <c r="T809" s="116" t="str">
        <f>VLOOKUP(B809,SAOM!B805:L1533,11,0)</f>
        <v>35410-000</v>
      </c>
      <c r="U809" s="35"/>
      <c r="V809" s="63" t="str">
        <f>VLOOKUP(B809,SAOM!B805:N1533,13,0)</f>
        <v>-</v>
      </c>
      <c r="W809" s="34"/>
      <c r="X809" s="32"/>
      <c r="Y809" s="36"/>
      <c r="Z809" s="53"/>
      <c r="AA809" s="72"/>
      <c r="AB809" s="72" t="s">
        <v>4850</v>
      </c>
      <c r="AC809" s="72"/>
      <c r="AD809" s="32"/>
    </row>
    <row r="810" spans="1:30" s="37" customFormat="1">
      <c r="A810" s="69">
        <v>4046</v>
      </c>
      <c r="B810" s="61">
        <v>4046</v>
      </c>
      <c r="C810" s="34">
        <v>41116</v>
      </c>
      <c r="D810" s="34">
        <f t="shared" si="30"/>
        <v>41161</v>
      </c>
      <c r="E810" s="34">
        <f t="shared" si="31"/>
        <v>41176</v>
      </c>
      <c r="F810" s="34" t="s">
        <v>501</v>
      </c>
      <c r="G810" s="31" t="s">
        <v>752</v>
      </c>
      <c r="H810" s="31" t="s">
        <v>499</v>
      </c>
      <c r="I810" s="31" t="s">
        <v>499</v>
      </c>
      <c r="J810" s="32" t="s">
        <v>6350</v>
      </c>
      <c r="K810" s="32" t="s">
        <v>6570</v>
      </c>
      <c r="L810" s="32" t="s">
        <v>6571</v>
      </c>
      <c r="M810" s="63"/>
      <c r="N810" s="63">
        <v>4033</v>
      </c>
      <c r="O810" s="34" t="str">
        <f>VLOOKUP(B810,SAOM!B$2:I1762,8,0)</f>
        <v>-</v>
      </c>
      <c r="P810" s="34" t="e">
        <f>VLOOKUP(B810,AG_Lider!A$1:F2121,6,0)</f>
        <v>#N/A</v>
      </c>
      <c r="Q810" s="65" t="str">
        <f>VLOOKUP(B810,SAOM!B$2:J1762,9,0)</f>
        <v>Natália Neiva</v>
      </c>
      <c r="R810" s="34" t="str">
        <f>VLOOKUP(B810,SAOM!B$2:K2208,10,0)</f>
        <v>Rua Principal,Nº 225</v>
      </c>
      <c r="S810" s="65" t="str">
        <f>VLOOKUP(B810,SAOM!B806:M1534,12,0)</f>
        <v>(31)35543126</v>
      </c>
      <c r="T810" s="116" t="str">
        <f>VLOOKUP(B810,SAOM!B806:L1534,11,0)</f>
        <v>35400-000</v>
      </c>
      <c r="U810" s="35"/>
      <c r="V810" s="63" t="str">
        <f>VLOOKUP(B810,SAOM!B806:N1534,13,0)</f>
        <v>-</v>
      </c>
      <c r="W810" s="34"/>
      <c r="X810" s="32"/>
      <c r="Y810" s="36"/>
      <c r="Z810" s="53"/>
      <c r="AA810" s="72"/>
      <c r="AB810" s="72" t="s">
        <v>4850</v>
      </c>
      <c r="AC810" s="72"/>
      <c r="AD810" s="32"/>
    </row>
    <row r="811" spans="1:30" s="37" customFormat="1">
      <c r="A811" s="69">
        <v>4052</v>
      </c>
      <c r="B811" s="61">
        <v>4052</v>
      </c>
      <c r="C811" s="34">
        <v>41116</v>
      </c>
      <c r="D811" s="34">
        <f t="shared" si="30"/>
        <v>41161</v>
      </c>
      <c r="E811" s="34">
        <f t="shared" si="31"/>
        <v>41176</v>
      </c>
      <c r="F811" s="34" t="s">
        <v>501</v>
      </c>
      <c r="G811" s="31" t="s">
        <v>752</v>
      </c>
      <c r="H811" s="31" t="s">
        <v>499</v>
      </c>
      <c r="I811" s="31" t="s">
        <v>499</v>
      </c>
      <c r="J811" s="32" t="s">
        <v>6350</v>
      </c>
      <c r="K811" s="32" t="s">
        <v>6570</v>
      </c>
      <c r="L811" s="32" t="s">
        <v>6571</v>
      </c>
      <c r="M811" s="63"/>
      <c r="N811" s="63">
        <v>4033</v>
      </c>
      <c r="O811" s="34" t="str">
        <f>VLOOKUP(B811,SAOM!B$2:I1763,8,0)</f>
        <v>-</v>
      </c>
      <c r="P811" s="34" t="e">
        <f>VLOOKUP(B811,AG_Lider!A$1:F2122,6,0)</f>
        <v>#N/A</v>
      </c>
      <c r="Q811" s="65" t="str">
        <f>VLOOKUP(B811,SAOM!B$2:J1763,9,0)</f>
        <v>Polyana Tomazini</v>
      </c>
      <c r="R811" s="34" t="str">
        <f>VLOOKUP(B811,SAOM!B$2:K2209,10,0)</f>
        <v>Rua Principal S/Nº</v>
      </c>
      <c r="S811" s="65" t="str">
        <f>VLOOKUP(B811,SAOM!B807:M1535,12,0)</f>
        <v>(31)35541121</v>
      </c>
      <c r="T811" s="116" t="str">
        <f>VLOOKUP(B811,SAOM!B807:L1535,11,0)</f>
        <v>35414-000</v>
      </c>
      <c r="U811" s="35"/>
      <c r="V811" s="63" t="str">
        <f>VLOOKUP(B811,SAOM!B807:N1535,13,0)</f>
        <v>-</v>
      </c>
      <c r="W811" s="34"/>
      <c r="X811" s="32"/>
      <c r="Y811" s="36"/>
      <c r="Z811" s="53"/>
      <c r="AA811" s="72"/>
      <c r="AB811" s="72" t="s">
        <v>4850</v>
      </c>
      <c r="AC811" s="72"/>
      <c r="AD811" s="32"/>
    </row>
    <row r="812" spans="1:30" s="37" customFormat="1">
      <c r="A812" s="69">
        <v>4074</v>
      </c>
      <c r="B812" s="61">
        <v>4074</v>
      </c>
      <c r="C812" s="34">
        <v>41120</v>
      </c>
      <c r="D812" s="34">
        <f t="shared" ref="D812:D830" si="32">C812+45</f>
        <v>41165</v>
      </c>
      <c r="E812" s="34">
        <f t="shared" ref="E812:E830" si="33">D812+15</f>
        <v>41180</v>
      </c>
      <c r="F812" s="34" t="s">
        <v>501</v>
      </c>
      <c r="G812" s="31" t="s">
        <v>752</v>
      </c>
      <c r="H812" s="31" t="s">
        <v>499</v>
      </c>
      <c r="I812" s="31" t="s">
        <v>499</v>
      </c>
      <c r="J812" s="32" t="s">
        <v>170</v>
      </c>
      <c r="K812" s="32" t="s">
        <v>6576</v>
      </c>
      <c r="L812" s="32" t="s">
        <v>6577</v>
      </c>
      <c r="M812" s="63"/>
      <c r="N812" s="63">
        <v>4033</v>
      </c>
      <c r="O812" s="34" t="str">
        <f>VLOOKUP(B812,SAOM!B$2:I1764,8,0)</f>
        <v>-</v>
      </c>
      <c r="P812" s="34" t="e">
        <f>VLOOKUP(B812,AG_Lider!A$1:F2123,6,0)</f>
        <v>#N/A</v>
      </c>
      <c r="Q812" s="65" t="str">
        <f>VLOOKUP(B812,SAOM!B$2:J1764,9,0)</f>
        <v>Natalia Ramos Araujo</v>
      </c>
      <c r="R812" s="34" t="str">
        <f>VLOOKUP(B812,SAOM!B$2:K2210,10,0)</f>
        <v>Rua Principal, s/n</v>
      </c>
      <c r="S812" s="65" t="str">
        <f>VLOOKUP(B812,SAOM!B808:M1536,12,0)</f>
        <v>(32) 3447-3109</v>
      </c>
      <c r="T812" s="116" t="str">
        <f>VLOOKUP(B812,SAOM!B808:L1536,11,0)</f>
        <v>36700-003</v>
      </c>
      <c r="U812" s="35"/>
      <c r="V812" s="63" t="str">
        <f>VLOOKUP(B812,SAOM!B808:N1536,13,0)</f>
        <v>-</v>
      </c>
      <c r="W812" s="34"/>
      <c r="X812" s="32"/>
      <c r="Y812" s="36"/>
      <c r="Z812" s="53"/>
      <c r="AA812" s="72"/>
      <c r="AB812" s="72" t="s">
        <v>4850</v>
      </c>
      <c r="AC812" s="72"/>
      <c r="AD812" s="32"/>
    </row>
    <row r="813" spans="1:30" s="37" customFormat="1">
      <c r="A813" s="69">
        <v>4073</v>
      </c>
      <c r="B813" s="61">
        <v>4073</v>
      </c>
      <c r="C813" s="34">
        <v>41120</v>
      </c>
      <c r="D813" s="34">
        <f t="shared" si="32"/>
        <v>41165</v>
      </c>
      <c r="E813" s="34">
        <f t="shared" si="33"/>
        <v>41180</v>
      </c>
      <c r="F813" s="34" t="s">
        <v>501</v>
      </c>
      <c r="G813" s="31" t="s">
        <v>752</v>
      </c>
      <c r="H813" s="31" t="s">
        <v>499</v>
      </c>
      <c r="I813" s="31" t="s">
        <v>499</v>
      </c>
      <c r="J813" s="32" t="s">
        <v>170</v>
      </c>
      <c r="K813" s="32" t="s">
        <v>6576</v>
      </c>
      <c r="L813" s="32" t="s">
        <v>6577</v>
      </c>
      <c r="M813" s="63"/>
      <c r="N813" s="63">
        <v>4033</v>
      </c>
      <c r="O813" s="34" t="str">
        <f>VLOOKUP(B813,SAOM!B$2:I1765,8,0)</f>
        <v>-</v>
      </c>
      <c r="P813" s="34" t="e">
        <f>VLOOKUP(B813,AG_Lider!A$1:F2124,6,0)</f>
        <v>#N/A</v>
      </c>
      <c r="Q813" s="65" t="str">
        <f>VLOOKUP(B813,SAOM!B$2:J1765,9,0)</f>
        <v>Natalia Ramos Araujo</v>
      </c>
      <c r="R813" s="34" t="str">
        <f>VLOOKUP(B813,SAOM!B$2:K2211,10,0)</f>
        <v>Rua Principal, s/n</v>
      </c>
      <c r="S813" s="65" t="str">
        <f>VLOOKUP(B813,SAOM!B809:M1537,12,0)</f>
        <v>(32) 3442-2004</v>
      </c>
      <c r="T813" s="116" t="str">
        <f>VLOOKUP(B813,SAOM!B809:L1537,11,0)</f>
        <v>36700-002</v>
      </c>
      <c r="U813" s="35"/>
      <c r="V813" s="63" t="str">
        <f>VLOOKUP(B813,SAOM!B809:N1537,13,0)</f>
        <v>-</v>
      </c>
      <c r="W813" s="34"/>
      <c r="X813" s="32"/>
      <c r="Y813" s="36"/>
      <c r="Z813" s="53"/>
      <c r="AA813" s="72"/>
      <c r="AB813" s="72" t="s">
        <v>4850</v>
      </c>
      <c r="AC813" s="72"/>
      <c r="AD813" s="32"/>
    </row>
    <row r="814" spans="1:30" s="37" customFormat="1">
      <c r="A814" s="69">
        <v>4072</v>
      </c>
      <c r="B814" s="61">
        <v>4072</v>
      </c>
      <c r="C814" s="34">
        <v>41120</v>
      </c>
      <c r="D814" s="34">
        <f t="shared" si="32"/>
        <v>41165</v>
      </c>
      <c r="E814" s="34">
        <f t="shared" si="33"/>
        <v>41180</v>
      </c>
      <c r="F814" s="34" t="s">
        <v>501</v>
      </c>
      <c r="G814" s="31" t="s">
        <v>752</v>
      </c>
      <c r="H814" s="31" t="s">
        <v>499</v>
      </c>
      <c r="I814" s="31" t="s">
        <v>499</v>
      </c>
      <c r="J814" s="32" t="s">
        <v>170</v>
      </c>
      <c r="K814" s="32" t="s">
        <v>6576</v>
      </c>
      <c r="L814" s="32" t="s">
        <v>6577</v>
      </c>
      <c r="M814" s="63"/>
      <c r="N814" s="63">
        <v>4033</v>
      </c>
      <c r="O814" s="34" t="str">
        <f>VLOOKUP(B814,SAOM!B$2:I1766,8,0)</f>
        <v>-</v>
      </c>
      <c r="P814" s="34" t="e">
        <f>VLOOKUP(B814,AG_Lider!A$1:F2125,6,0)</f>
        <v>#N/A</v>
      </c>
      <c r="Q814" s="65" t="str">
        <f>VLOOKUP(B814,SAOM!B$2:J1766,9,0)</f>
        <v>Natalia Ramos Araujo</v>
      </c>
      <c r="R814" s="34" t="str">
        <f>VLOOKUP(B814,SAOM!B$2:K2212,10,0)</f>
        <v>Rua Floriano Peixoto, s/n</v>
      </c>
      <c r="S814" s="65" t="str">
        <f>VLOOKUP(B814,SAOM!B810:M1538,12,0)</f>
        <v>(32) 3447-1148</v>
      </c>
      <c r="T814" s="116" t="str">
        <f>VLOOKUP(B814,SAOM!B810:L1538,11,0)</f>
        <v>36700-001</v>
      </c>
      <c r="U814" s="35"/>
      <c r="V814" s="63" t="str">
        <f>VLOOKUP(B814,SAOM!B810:N1538,13,0)</f>
        <v>-</v>
      </c>
      <c r="W814" s="34"/>
      <c r="X814" s="32"/>
      <c r="Y814" s="36"/>
      <c r="Z814" s="53"/>
      <c r="AA814" s="72"/>
      <c r="AB814" s="72" t="s">
        <v>4850</v>
      </c>
      <c r="AC814" s="72"/>
      <c r="AD814" s="32"/>
    </row>
    <row r="815" spans="1:30" s="37" customFormat="1">
      <c r="A815" s="69">
        <v>4071</v>
      </c>
      <c r="B815" s="61">
        <v>4071</v>
      </c>
      <c r="C815" s="34">
        <v>41120</v>
      </c>
      <c r="D815" s="34">
        <f t="shared" si="32"/>
        <v>41165</v>
      </c>
      <c r="E815" s="34">
        <f t="shared" si="33"/>
        <v>41180</v>
      </c>
      <c r="F815" s="34" t="s">
        <v>501</v>
      </c>
      <c r="G815" s="31" t="s">
        <v>752</v>
      </c>
      <c r="H815" s="31" t="s">
        <v>499</v>
      </c>
      <c r="I815" s="31" t="s">
        <v>499</v>
      </c>
      <c r="J815" s="32" t="s">
        <v>170</v>
      </c>
      <c r="K815" s="32" t="s">
        <v>6576</v>
      </c>
      <c r="L815" s="32" t="s">
        <v>6577</v>
      </c>
      <c r="M815" s="63"/>
      <c r="N815" s="63">
        <v>4033</v>
      </c>
      <c r="O815" s="34" t="str">
        <f>VLOOKUP(B815,SAOM!B$2:I1767,8,0)</f>
        <v>-</v>
      </c>
      <c r="P815" s="34" t="e">
        <f>VLOOKUP(B815,AG_Lider!A$1:F2126,6,0)</f>
        <v>#N/A</v>
      </c>
      <c r="Q815" s="65" t="str">
        <f>VLOOKUP(B815,SAOM!B$2:J1767,9,0)</f>
        <v>Roberta Lopes Karlburger</v>
      </c>
      <c r="R815" s="34" t="str">
        <f>VLOOKUP(B815,SAOM!B$2:K2213,10,0)</f>
        <v>Rua Antonio do Couto Silva Filho, 60</v>
      </c>
      <c r="S815" s="65" t="str">
        <f>VLOOKUP(B815,SAOM!B811:M1539,12,0)</f>
        <v>(32) 3694-4258</v>
      </c>
      <c r="T815" s="116" t="str">
        <f>VLOOKUP(B815,SAOM!B811:L1539,11,0)</f>
        <v>36700-000</v>
      </c>
      <c r="U815" s="35"/>
      <c r="V815" s="63" t="str">
        <f>VLOOKUP(B815,SAOM!B811:N1539,13,0)</f>
        <v>-</v>
      </c>
      <c r="W815" s="34"/>
      <c r="X815" s="32"/>
      <c r="Y815" s="36"/>
      <c r="Z815" s="53"/>
      <c r="AA815" s="72"/>
      <c r="AB815" s="72" t="s">
        <v>4850</v>
      </c>
      <c r="AC815" s="72"/>
      <c r="AD815" s="32"/>
    </row>
    <row r="816" spans="1:30" s="37" customFormat="1">
      <c r="A816" s="69">
        <v>4070</v>
      </c>
      <c r="B816" s="61">
        <v>4070</v>
      </c>
      <c r="C816" s="34">
        <v>41120</v>
      </c>
      <c r="D816" s="34">
        <f t="shared" si="32"/>
        <v>41165</v>
      </c>
      <c r="E816" s="34">
        <f t="shared" si="33"/>
        <v>41180</v>
      </c>
      <c r="F816" s="34" t="s">
        <v>501</v>
      </c>
      <c r="G816" s="31" t="s">
        <v>752</v>
      </c>
      <c r="H816" s="31" t="s">
        <v>499</v>
      </c>
      <c r="I816" s="31" t="s">
        <v>499</v>
      </c>
      <c r="J816" s="32" t="s">
        <v>170</v>
      </c>
      <c r="K816" s="32" t="s">
        <v>6576</v>
      </c>
      <c r="L816" s="32" t="s">
        <v>6577</v>
      </c>
      <c r="M816" s="63"/>
      <c r="N816" s="63">
        <v>4033</v>
      </c>
      <c r="O816" s="34" t="str">
        <f>VLOOKUP(B816,SAOM!B$2:I1768,8,0)</f>
        <v>-</v>
      </c>
      <c r="P816" s="34" t="e">
        <f>VLOOKUP(B816,AG_Lider!A$1:F2127,6,0)</f>
        <v>#N/A</v>
      </c>
      <c r="Q816" s="65" t="str">
        <f>VLOOKUP(B816,SAOM!B$2:J1768,9,0)</f>
        <v>Isis Prock Nani</v>
      </c>
      <c r="R816" s="34" t="str">
        <f>VLOOKUP(B816,SAOM!B$2:K2214,10,0)</f>
        <v>Rua São Pedro, 5</v>
      </c>
      <c r="S816" s="65" t="str">
        <f>VLOOKUP(B816,SAOM!B812:M1540,12,0)</f>
        <v>(32) 3449-1412</v>
      </c>
      <c r="T816" s="116" t="str">
        <f>VLOOKUP(B816,SAOM!B812:L1540,11,0)</f>
        <v>36700-000</v>
      </c>
      <c r="U816" s="35"/>
      <c r="V816" s="63" t="str">
        <f>VLOOKUP(B816,SAOM!B812:N1540,13,0)</f>
        <v>-</v>
      </c>
      <c r="W816" s="34"/>
      <c r="X816" s="32"/>
      <c r="Y816" s="36"/>
      <c r="Z816" s="53"/>
      <c r="AA816" s="72"/>
      <c r="AB816" s="72" t="s">
        <v>4850</v>
      </c>
      <c r="AC816" s="72"/>
      <c r="AD816" s="32"/>
    </row>
    <row r="817" spans="1:30" s="37" customFormat="1">
      <c r="A817" s="69">
        <v>4069</v>
      </c>
      <c r="B817" s="61">
        <v>4069</v>
      </c>
      <c r="C817" s="34">
        <v>41120</v>
      </c>
      <c r="D817" s="34">
        <f t="shared" si="32"/>
        <v>41165</v>
      </c>
      <c r="E817" s="34">
        <f t="shared" si="33"/>
        <v>41180</v>
      </c>
      <c r="F817" s="34" t="s">
        <v>501</v>
      </c>
      <c r="G817" s="31" t="s">
        <v>752</v>
      </c>
      <c r="H817" s="31" t="s">
        <v>499</v>
      </c>
      <c r="I817" s="31" t="s">
        <v>499</v>
      </c>
      <c r="J817" s="32" t="s">
        <v>170</v>
      </c>
      <c r="K817" s="32" t="s">
        <v>6576</v>
      </c>
      <c r="L817" s="32" t="s">
        <v>6577</v>
      </c>
      <c r="M817" s="63"/>
      <c r="N817" s="63">
        <v>4033</v>
      </c>
      <c r="O817" s="34" t="str">
        <f>VLOOKUP(B817,SAOM!B$2:I1769,8,0)</f>
        <v>-</v>
      </c>
      <c r="P817" s="34" t="e">
        <f>VLOOKUP(B817,AG_Lider!A$1:F2128,6,0)</f>
        <v>#N/A</v>
      </c>
      <c r="Q817" s="65" t="str">
        <f>VLOOKUP(B817,SAOM!B$2:J1769,9,0)</f>
        <v>Emanulle Jubini Stofell</v>
      </c>
      <c r="R817" s="34" t="str">
        <f>VLOOKUP(B817,SAOM!B$2:K2215,10,0)</f>
        <v>Av Aurelio Pimentel, 20</v>
      </c>
      <c r="S817" s="65" t="str">
        <f>VLOOKUP(B817,SAOM!B813:M1541,12,0)</f>
        <v>(32)3442-1112</v>
      </c>
      <c r="T817" s="116" t="str">
        <f>VLOOKUP(B817,SAOM!B813:L1541,11,0)</f>
        <v>36700-000</v>
      </c>
      <c r="U817" s="35"/>
      <c r="V817" s="63" t="str">
        <f>VLOOKUP(B817,SAOM!B813:N1541,13,0)</f>
        <v>-</v>
      </c>
      <c r="W817" s="34"/>
      <c r="X817" s="32"/>
      <c r="Y817" s="36"/>
      <c r="Z817" s="53"/>
      <c r="AA817" s="72"/>
      <c r="AB817" s="72" t="s">
        <v>4850</v>
      </c>
      <c r="AC817" s="72"/>
      <c r="AD817" s="32"/>
    </row>
    <row r="818" spans="1:30" s="37" customFormat="1">
      <c r="A818" s="69">
        <v>4068</v>
      </c>
      <c r="B818" s="61">
        <v>4068</v>
      </c>
      <c r="C818" s="34">
        <v>41120</v>
      </c>
      <c r="D818" s="34">
        <f t="shared" si="32"/>
        <v>41165</v>
      </c>
      <c r="E818" s="34">
        <f t="shared" si="33"/>
        <v>41180</v>
      </c>
      <c r="F818" s="34" t="s">
        <v>501</v>
      </c>
      <c r="G818" s="31" t="s">
        <v>752</v>
      </c>
      <c r="H818" s="31" t="s">
        <v>499</v>
      </c>
      <c r="I818" s="31" t="s">
        <v>499</v>
      </c>
      <c r="J818" s="32" t="s">
        <v>170</v>
      </c>
      <c r="K818" s="32" t="s">
        <v>6576</v>
      </c>
      <c r="L818" s="32" t="s">
        <v>6577</v>
      </c>
      <c r="M818" s="63"/>
      <c r="N818" s="63">
        <v>4033</v>
      </c>
      <c r="O818" s="34" t="str">
        <f>VLOOKUP(B818,SAOM!B$2:I1770,8,0)</f>
        <v>-</v>
      </c>
      <c r="P818" s="34" t="e">
        <f>VLOOKUP(B818,AG_Lider!A$1:F2129,6,0)</f>
        <v>#N/A</v>
      </c>
      <c r="Q818" s="65" t="str">
        <f>VLOOKUP(B818,SAOM!B$2:J1770,9,0)</f>
        <v>Amanda Melchiads Araujo</v>
      </c>
      <c r="R818" s="34" t="str">
        <f>VLOOKUP(B818,SAOM!B$2:K2216,10,0)</f>
        <v>Rua Três de Março, 32</v>
      </c>
      <c r="S818" s="65" t="str">
        <f>VLOOKUP(B818,SAOM!B814:M1542,12,0)</f>
        <v>(32) 3441-9886</v>
      </c>
      <c r="T818" s="116" t="str">
        <f>VLOOKUP(B818,SAOM!B814:L1542,11,0)</f>
        <v>36700-000</v>
      </c>
      <c r="U818" s="35"/>
      <c r="V818" s="63" t="str">
        <f>VLOOKUP(B818,SAOM!B814:N1542,13,0)</f>
        <v>-</v>
      </c>
      <c r="W818" s="34"/>
      <c r="X818" s="32"/>
      <c r="Y818" s="36"/>
      <c r="Z818" s="53"/>
      <c r="AA818" s="72"/>
      <c r="AB818" s="72" t="s">
        <v>4850</v>
      </c>
      <c r="AC818" s="72"/>
      <c r="AD818" s="32"/>
    </row>
    <row r="819" spans="1:30" s="37" customFormat="1">
      <c r="A819" s="69">
        <v>4067</v>
      </c>
      <c r="B819" s="61">
        <v>4067</v>
      </c>
      <c r="C819" s="34">
        <v>41120</v>
      </c>
      <c r="D819" s="34">
        <f t="shared" si="32"/>
        <v>41165</v>
      </c>
      <c r="E819" s="34">
        <f t="shared" si="33"/>
        <v>41180</v>
      </c>
      <c r="F819" s="34" t="s">
        <v>501</v>
      </c>
      <c r="G819" s="31" t="s">
        <v>752</v>
      </c>
      <c r="H819" s="31" t="s">
        <v>499</v>
      </c>
      <c r="I819" s="31" t="s">
        <v>499</v>
      </c>
      <c r="J819" s="32" t="s">
        <v>170</v>
      </c>
      <c r="K819" s="32" t="s">
        <v>6576</v>
      </c>
      <c r="L819" s="32" t="s">
        <v>6577</v>
      </c>
      <c r="M819" s="63"/>
      <c r="N819" s="63">
        <v>4033</v>
      </c>
      <c r="O819" s="34" t="str">
        <f>VLOOKUP(B819,SAOM!B$2:I1771,8,0)</f>
        <v>-</v>
      </c>
      <c r="P819" s="34" t="e">
        <f>VLOOKUP(B819,AG_Lider!A$1:F2130,6,0)</f>
        <v>#N/A</v>
      </c>
      <c r="Q819" s="65" t="str">
        <f>VLOOKUP(B819,SAOM!B$2:J1771,9,0)</f>
        <v>Pauline Cota Mauricio</v>
      </c>
      <c r="R819" s="34" t="str">
        <f>VLOOKUP(B819,SAOM!B$2:K2217,10,0)</f>
        <v>Rua Sebastião Ferreira Lacerda , 20</v>
      </c>
      <c r="S819" s="65" t="str">
        <f>VLOOKUP(B819,SAOM!B815:M1543,12,0)</f>
        <v>(32) 3694-4296</v>
      </c>
      <c r="T819" s="116" t="str">
        <f>VLOOKUP(B819,SAOM!B815:L1543,11,0)</f>
        <v>36700-000</v>
      </c>
      <c r="U819" s="35"/>
      <c r="V819" s="63" t="str">
        <f>VLOOKUP(B819,SAOM!B815:N1543,13,0)</f>
        <v>-</v>
      </c>
      <c r="W819" s="34"/>
      <c r="X819" s="32"/>
      <c r="Y819" s="36"/>
      <c r="Z819" s="53"/>
      <c r="AA819" s="72"/>
      <c r="AB819" s="72" t="s">
        <v>4850</v>
      </c>
      <c r="AC819" s="72"/>
      <c r="AD819" s="32"/>
    </row>
    <row r="820" spans="1:30" s="37" customFormat="1">
      <c r="A820" s="69">
        <v>4066</v>
      </c>
      <c r="B820" s="61">
        <v>4066</v>
      </c>
      <c r="C820" s="34">
        <v>41120</v>
      </c>
      <c r="D820" s="34">
        <f t="shared" si="32"/>
        <v>41165</v>
      </c>
      <c r="E820" s="34">
        <f t="shared" si="33"/>
        <v>41180</v>
      </c>
      <c r="F820" s="34" t="s">
        <v>501</v>
      </c>
      <c r="G820" s="31" t="s">
        <v>752</v>
      </c>
      <c r="H820" s="31" t="s">
        <v>499</v>
      </c>
      <c r="I820" s="31" t="s">
        <v>499</v>
      </c>
      <c r="J820" s="32" t="s">
        <v>170</v>
      </c>
      <c r="K820" s="32" t="s">
        <v>6576</v>
      </c>
      <c r="L820" s="32" t="s">
        <v>6577</v>
      </c>
      <c r="M820" s="63"/>
      <c r="N820" s="63">
        <v>4033</v>
      </c>
      <c r="O820" s="34" t="str">
        <f>VLOOKUP(B820,SAOM!B$2:I1772,8,0)</f>
        <v>-</v>
      </c>
      <c r="P820" s="34" t="e">
        <f>VLOOKUP(B820,AG_Lider!A$1:F2131,6,0)</f>
        <v>#N/A</v>
      </c>
      <c r="Q820" s="65" t="str">
        <f>VLOOKUP(B820,SAOM!B$2:J1772,9,0)</f>
        <v>Michele Schiavon Doriguetto</v>
      </c>
      <c r="R820" s="34" t="str">
        <f>VLOOKUP(B820,SAOM!B$2:K2218,10,0)</f>
        <v>Rua Padre Jose Gomes Domingues, s/n</v>
      </c>
      <c r="S820" s="65" t="str">
        <f>VLOOKUP(B820,SAOM!B816:M1544,12,0)</f>
        <v>(32) 3449-7457</v>
      </c>
      <c r="T820" s="116" t="str">
        <f>VLOOKUP(B820,SAOM!B816:L1544,11,0)</f>
        <v>36700-000</v>
      </c>
      <c r="U820" s="35"/>
      <c r="V820" s="63" t="str">
        <f>VLOOKUP(B820,SAOM!B816:N1544,13,0)</f>
        <v>-</v>
      </c>
      <c r="W820" s="34"/>
      <c r="X820" s="32"/>
      <c r="Y820" s="36"/>
      <c r="Z820" s="53"/>
      <c r="AA820" s="72"/>
      <c r="AB820" s="72" t="s">
        <v>4850</v>
      </c>
      <c r="AC820" s="72"/>
      <c r="AD820" s="32"/>
    </row>
    <row r="821" spans="1:30" s="37" customFormat="1">
      <c r="A821" s="69">
        <v>4065</v>
      </c>
      <c r="B821" s="61">
        <v>4065</v>
      </c>
      <c r="C821" s="34">
        <v>41120</v>
      </c>
      <c r="D821" s="34">
        <f t="shared" si="32"/>
        <v>41165</v>
      </c>
      <c r="E821" s="34">
        <f t="shared" si="33"/>
        <v>41180</v>
      </c>
      <c r="F821" s="34" t="s">
        <v>501</v>
      </c>
      <c r="G821" s="31" t="s">
        <v>752</v>
      </c>
      <c r="H821" s="31" t="s">
        <v>499</v>
      </c>
      <c r="I821" s="31" t="s">
        <v>499</v>
      </c>
      <c r="J821" s="32" t="s">
        <v>170</v>
      </c>
      <c r="K821" s="32" t="s">
        <v>6576</v>
      </c>
      <c r="L821" s="32" t="s">
        <v>6577</v>
      </c>
      <c r="M821" s="63"/>
      <c r="N821" s="63">
        <v>4033</v>
      </c>
      <c r="O821" s="34" t="str">
        <f>VLOOKUP(B821,SAOM!B$2:I1773,8,0)</f>
        <v>-</v>
      </c>
      <c r="P821" s="34" t="e">
        <f>VLOOKUP(B821,AG_Lider!A$1:F2132,6,0)</f>
        <v>#N/A</v>
      </c>
      <c r="Q821" s="65" t="str">
        <f>VLOOKUP(B821,SAOM!B$2:J1773,9,0)</f>
        <v>Natalia Ramos Araujo</v>
      </c>
      <c r="R821" s="34" t="str">
        <f>VLOOKUP(B821,SAOM!B$2:K2219,10,0)</f>
        <v>Rua Professor Carlos Franco,81</v>
      </c>
      <c r="S821" s="65" t="str">
        <f>VLOOKUP(B821,SAOM!B817:M1545,12,0)</f>
        <v>(32) 3447-5137</v>
      </c>
      <c r="T821" s="116" t="str">
        <f>VLOOKUP(B821,SAOM!B817:L1545,11,0)</f>
        <v>36700-000</v>
      </c>
      <c r="U821" s="35"/>
      <c r="V821" s="63" t="str">
        <f>VLOOKUP(B821,SAOM!B817:N1545,13,0)</f>
        <v>-</v>
      </c>
      <c r="W821" s="34"/>
      <c r="X821" s="32"/>
      <c r="Y821" s="36"/>
      <c r="Z821" s="53"/>
      <c r="AA821" s="72"/>
      <c r="AB821" s="72" t="s">
        <v>4850</v>
      </c>
      <c r="AC821" s="72"/>
      <c r="AD821" s="32"/>
    </row>
    <row r="822" spans="1:30" s="37" customFormat="1">
      <c r="A822" s="69">
        <v>4064</v>
      </c>
      <c r="B822" s="61">
        <v>4064</v>
      </c>
      <c r="C822" s="34">
        <v>41120</v>
      </c>
      <c r="D822" s="34">
        <f t="shared" si="32"/>
        <v>41165</v>
      </c>
      <c r="E822" s="34">
        <f t="shared" si="33"/>
        <v>41180</v>
      </c>
      <c r="F822" s="34" t="s">
        <v>501</v>
      </c>
      <c r="G822" s="31" t="s">
        <v>752</v>
      </c>
      <c r="H822" s="31" t="s">
        <v>499</v>
      </c>
      <c r="I822" s="31" t="s">
        <v>499</v>
      </c>
      <c r="J822" s="32" t="s">
        <v>170</v>
      </c>
      <c r="K822" s="32" t="s">
        <v>6576</v>
      </c>
      <c r="L822" s="32" t="s">
        <v>6577</v>
      </c>
      <c r="M822" s="63"/>
      <c r="N822" s="63">
        <v>4033</v>
      </c>
      <c r="O822" s="34" t="str">
        <f>VLOOKUP(B822,SAOM!B$2:I1774,8,0)</f>
        <v>-</v>
      </c>
      <c r="P822" s="34" t="e">
        <f>VLOOKUP(B822,AG_Lider!A$1:F2133,6,0)</f>
        <v>#N/A</v>
      </c>
      <c r="Q822" s="65" t="str">
        <f>VLOOKUP(B822,SAOM!B$2:J1774,9,0)</f>
        <v>Paulinelli Amelio Fonseca Lopes</v>
      </c>
      <c r="R822" s="34" t="str">
        <f>VLOOKUP(B822,SAOM!B$2:K2220,10,0)</f>
        <v>Rua Dr Jaoquim Dutra, s/n</v>
      </c>
      <c r="S822" s="65" t="str">
        <f>VLOOKUP(B822,SAOM!B818:M1546,12,0)</f>
        <v>(32) 3447-9164</v>
      </c>
      <c r="T822" s="116" t="str">
        <f>VLOOKUP(B822,SAOM!B818:L1546,11,0)</f>
        <v>36700-000</v>
      </c>
      <c r="U822" s="35"/>
      <c r="V822" s="63" t="str">
        <f>VLOOKUP(B822,SAOM!B818:N1546,13,0)</f>
        <v>-</v>
      </c>
      <c r="W822" s="34"/>
      <c r="X822" s="32"/>
      <c r="Y822" s="36"/>
      <c r="Z822" s="53"/>
      <c r="AA822" s="72"/>
      <c r="AB822" s="72" t="s">
        <v>4850</v>
      </c>
      <c r="AC822" s="72"/>
      <c r="AD822" s="32"/>
    </row>
    <row r="823" spans="1:30" s="37" customFormat="1">
      <c r="A823" s="69">
        <v>4063</v>
      </c>
      <c r="B823" s="61">
        <v>4063</v>
      </c>
      <c r="C823" s="34">
        <v>41120</v>
      </c>
      <c r="D823" s="34">
        <f t="shared" si="32"/>
        <v>41165</v>
      </c>
      <c r="E823" s="34">
        <f t="shared" si="33"/>
        <v>41180</v>
      </c>
      <c r="F823" s="34" t="s">
        <v>501</v>
      </c>
      <c r="G823" s="31" t="s">
        <v>752</v>
      </c>
      <c r="H823" s="31" t="s">
        <v>499</v>
      </c>
      <c r="I823" s="31" t="s">
        <v>499</v>
      </c>
      <c r="J823" s="32" t="s">
        <v>170</v>
      </c>
      <c r="K823" s="32" t="s">
        <v>6576</v>
      </c>
      <c r="L823" s="32" t="s">
        <v>6577</v>
      </c>
      <c r="M823" s="63"/>
      <c r="N823" s="63">
        <v>4033</v>
      </c>
      <c r="O823" s="34" t="str">
        <f>VLOOKUP(B823,SAOM!B$2:I1775,8,0)</f>
        <v>-</v>
      </c>
      <c r="P823" s="34" t="e">
        <f>VLOOKUP(B823,AG_Lider!A$1:F2134,6,0)</f>
        <v>#N/A</v>
      </c>
      <c r="Q823" s="65" t="str">
        <f>VLOOKUP(B823,SAOM!B$2:J1775,9,0)</f>
        <v>Paulinelli Amelio Fonseca Lopes</v>
      </c>
      <c r="R823" s="34" t="str">
        <f>VLOOKUP(B823,SAOM!B$2:K2221,10,0)</f>
        <v>Rua Justiniano Fonseca, 72</v>
      </c>
      <c r="S823" s="65" t="str">
        <f>VLOOKUP(B823,SAOM!B819:M1547,12,0)</f>
        <v>(32) 3447-9164</v>
      </c>
      <c r="T823" s="116" t="str">
        <f>VLOOKUP(B823,SAOM!B819:L1547,11,0)</f>
        <v>36700-000</v>
      </c>
      <c r="U823" s="35"/>
      <c r="V823" s="63" t="str">
        <f>VLOOKUP(B823,SAOM!B819:N1547,13,0)</f>
        <v>-</v>
      </c>
      <c r="W823" s="34"/>
      <c r="X823" s="32"/>
      <c r="Y823" s="36"/>
      <c r="Z823" s="53"/>
      <c r="AA823" s="72"/>
      <c r="AB823" s="72" t="s">
        <v>4850</v>
      </c>
      <c r="AC823" s="72"/>
      <c r="AD823" s="32"/>
    </row>
    <row r="824" spans="1:30" s="37" customFormat="1">
      <c r="A824" s="69">
        <v>4062</v>
      </c>
      <c r="B824" s="61">
        <v>4062</v>
      </c>
      <c r="C824" s="34">
        <v>41120</v>
      </c>
      <c r="D824" s="34">
        <f t="shared" si="32"/>
        <v>41165</v>
      </c>
      <c r="E824" s="34">
        <f t="shared" si="33"/>
        <v>41180</v>
      </c>
      <c r="F824" s="34" t="s">
        <v>501</v>
      </c>
      <c r="G824" s="31" t="s">
        <v>752</v>
      </c>
      <c r="H824" s="31" t="s">
        <v>499</v>
      </c>
      <c r="I824" s="31" t="s">
        <v>499</v>
      </c>
      <c r="J824" s="32" t="s">
        <v>170</v>
      </c>
      <c r="K824" s="32" t="s">
        <v>6576</v>
      </c>
      <c r="L824" s="32" t="s">
        <v>6577</v>
      </c>
      <c r="M824" s="63"/>
      <c r="N824" s="63">
        <v>4033</v>
      </c>
      <c r="O824" s="34" t="str">
        <f>VLOOKUP(B824,SAOM!B$2:I1776,8,0)</f>
        <v>-</v>
      </c>
      <c r="P824" s="34" t="e">
        <f>VLOOKUP(B824,AG_Lider!A$1:F2135,6,0)</f>
        <v>#N/A</v>
      </c>
      <c r="Q824" s="65" t="str">
        <f>VLOOKUP(B824,SAOM!B$2:J1776,9,0)</f>
        <v>Elizete Pereira Campos</v>
      </c>
      <c r="R824" s="34" t="str">
        <f>VLOOKUP(B824,SAOM!B$2:K2222,10,0)</f>
        <v>Avenida do Expedicionario, 554</v>
      </c>
      <c r="S824" s="65" t="str">
        <f>VLOOKUP(B824,SAOM!B820:M1548,12,0)</f>
        <v>(32) 3441-9464</v>
      </c>
      <c r="T824" s="116" t="str">
        <f>VLOOKUP(B824,SAOM!B820:L1548,11,0)</f>
        <v>36700-000</v>
      </c>
      <c r="U824" s="35"/>
      <c r="V824" s="63" t="str">
        <f>VLOOKUP(B824,SAOM!B820:N1548,13,0)</f>
        <v>-</v>
      </c>
      <c r="W824" s="34"/>
      <c r="X824" s="32"/>
      <c r="Y824" s="36"/>
      <c r="Z824" s="53"/>
      <c r="AA824" s="72"/>
      <c r="AB824" s="72" t="s">
        <v>4850</v>
      </c>
      <c r="AC824" s="72"/>
      <c r="AD824" s="32"/>
    </row>
    <row r="825" spans="1:30" s="37" customFormat="1">
      <c r="A825" s="69">
        <v>4061</v>
      </c>
      <c r="B825" s="61">
        <v>4061</v>
      </c>
      <c r="C825" s="34">
        <v>41120</v>
      </c>
      <c r="D825" s="34">
        <f t="shared" si="32"/>
        <v>41165</v>
      </c>
      <c r="E825" s="34">
        <f t="shared" si="33"/>
        <v>41180</v>
      </c>
      <c r="F825" s="34" t="s">
        <v>501</v>
      </c>
      <c r="G825" s="31" t="s">
        <v>752</v>
      </c>
      <c r="H825" s="31" t="s">
        <v>499</v>
      </c>
      <c r="I825" s="31" t="s">
        <v>499</v>
      </c>
      <c r="J825" s="32" t="s">
        <v>170</v>
      </c>
      <c r="K825" s="32" t="s">
        <v>6576</v>
      </c>
      <c r="L825" s="32" t="s">
        <v>6577</v>
      </c>
      <c r="M825" s="63"/>
      <c r="N825" s="63">
        <v>4033</v>
      </c>
      <c r="O825" s="34" t="str">
        <f>VLOOKUP(B825,SAOM!B$2:I1777,8,0)</f>
        <v>-</v>
      </c>
      <c r="P825" s="34" t="e">
        <f>VLOOKUP(B825,AG_Lider!A$1:F2136,6,0)</f>
        <v>#N/A</v>
      </c>
      <c r="Q825" s="65" t="str">
        <f>VLOOKUP(B825,SAOM!B$2:J1777,9,0)</f>
        <v>Renata Vidal de Campos</v>
      </c>
      <c r="R825" s="34" t="str">
        <f>VLOOKUP(B825,SAOM!B$2:K2223,10,0)</f>
        <v>Rua Nilo Colono dos Santos, 144</v>
      </c>
      <c r="S825" s="65" t="str">
        <f>VLOOKUP(B825,SAOM!B821:M1549,12,0)</f>
        <v>(32) 3449-1411</v>
      </c>
      <c r="T825" s="116" t="str">
        <f>VLOOKUP(B825,SAOM!B821:L1549,11,0)</f>
        <v>36700-000</v>
      </c>
      <c r="U825" s="35"/>
      <c r="V825" s="63" t="str">
        <f>VLOOKUP(B825,SAOM!B821:N1549,13,0)</f>
        <v>-</v>
      </c>
      <c r="W825" s="34"/>
      <c r="X825" s="32"/>
      <c r="Y825" s="36"/>
      <c r="Z825" s="53"/>
      <c r="AA825" s="72"/>
      <c r="AB825" s="72" t="s">
        <v>4850</v>
      </c>
      <c r="AC825" s="72"/>
      <c r="AD825" s="32"/>
    </row>
    <row r="826" spans="1:30" s="37" customFormat="1">
      <c r="A826" s="69">
        <v>4060</v>
      </c>
      <c r="B826" s="61">
        <v>4060</v>
      </c>
      <c r="C826" s="34">
        <v>41120</v>
      </c>
      <c r="D826" s="34">
        <f t="shared" si="32"/>
        <v>41165</v>
      </c>
      <c r="E826" s="34">
        <f t="shared" si="33"/>
        <v>41180</v>
      </c>
      <c r="F826" s="34" t="s">
        <v>501</v>
      </c>
      <c r="G826" s="31" t="s">
        <v>752</v>
      </c>
      <c r="H826" s="31" t="s">
        <v>499</v>
      </c>
      <c r="I826" s="31" t="s">
        <v>499</v>
      </c>
      <c r="J826" s="32" t="s">
        <v>170</v>
      </c>
      <c r="K826" s="32" t="s">
        <v>6576</v>
      </c>
      <c r="L826" s="32" t="s">
        <v>6577</v>
      </c>
      <c r="M826" s="63"/>
      <c r="N826" s="63">
        <v>4033</v>
      </c>
      <c r="O826" s="34" t="str">
        <f>VLOOKUP(B826,SAOM!B$2:I1778,8,0)</f>
        <v>-</v>
      </c>
      <c r="P826" s="34" t="e">
        <f>VLOOKUP(B826,AG_Lider!A$1:F2137,6,0)</f>
        <v>#N/A</v>
      </c>
      <c r="Q826" s="65" t="str">
        <f>VLOOKUP(B826,SAOM!B$2:J1778,9,0)</f>
        <v>Luana Vieira Toledo</v>
      </c>
      <c r="R826" s="34" t="str">
        <f>VLOOKUP(B826,SAOM!B$2:K2224,10,0)</f>
        <v>Rua Rafael Conrado, s/n</v>
      </c>
      <c r="S826" s="65" t="str">
        <f>VLOOKUP(B826,SAOM!B822:M1550,12,0)</f>
        <v>(32)3694-4261</v>
      </c>
      <c r="T826" s="116" t="str">
        <f>VLOOKUP(B826,SAOM!B822:L1550,11,0)</f>
        <v>36700-000</v>
      </c>
      <c r="U826" s="35"/>
      <c r="V826" s="63" t="str">
        <f>VLOOKUP(B826,SAOM!B822:N1550,13,0)</f>
        <v>-</v>
      </c>
      <c r="W826" s="34"/>
      <c r="X826" s="32"/>
      <c r="Y826" s="36"/>
      <c r="Z826" s="53"/>
      <c r="AA826" s="72"/>
      <c r="AB826" s="72" t="s">
        <v>4850</v>
      </c>
      <c r="AC826" s="72"/>
      <c r="AD826" s="32"/>
    </row>
    <row r="827" spans="1:30" s="37" customFormat="1">
      <c r="A827" s="69">
        <v>4059</v>
      </c>
      <c r="B827" s="61">
        <v>4059</v>
      </c>
      <c r="C827" s="34">
        <v>41120</v>
      </c>
      <c r="D827" s="34">
        <f t="shared" si="32"/>
        <v>41165</v>
      </c>
      <c r="E827" s="34">
        <f t="shared" si="33"/>
        <v>41180</v>
      </c>
      <c r="F827" s="34" t="s">
        <v>501</v>
      </c>
      <c r="G827" s="31" t="s">
        <v>752</v>
      </c>
      <c r="H827" s="31" t="s">
        <v>499</v>
      </c>
      <c r="I827" s="31" t="s">
        <v>499</v>
      </c>
      <c r="J827" s="32" t="s">
        <v>170</v>
      </c>
      <c r="K827" s="32" t="s">
        <v>6576</v>
      </c>
      <c r="L827" s="32" t="s">
        <v>6577</v>
      </c>
      <c r="M827" s="63"/>
      <c r="N827" s="63">
        <v>4033</v>
      </c>
      <c r="O827" s="34" t="str">
        <f>VLOOKUP(B827,SAOM!B$2:I1779,8,0)</f>
        <v>-</v>
      </c>
      <c r="P827" s="34" t="e">
        <f>VLOOKUP(B827,AG_Lider!A$1:F2138,6,0)</f>
        <v>#N/A</v>
      </c>
      <c r="Q827" s="65" t="str">
        <f>VLOOKUP(B827,SAOM!B$2:J1779,9,0)</f>
        <v>Liliane Rodrigues Abreu Lopes</v>
      </c>
      <c r="R827" s="34" t="str">
        <f>VLOOKUP(B827,SAOM!B$2:K2225,10,0)</f>
        <v>Rua Antonio Fernandes Valentim, s/n</v>
      </c>
      <c r="S827" s="65" t="str">
        <f>VLOOKUP(B827,SAOM!B823:M1551,12,0)</f>
        <v>(32) 3694-4270</v>
      </c>
      <c r="T827" s="116" t="str">
        <f>VLOOKUP(B827,SAOM!B823:L1551,11,0)</f>
        <v>36700-000</v>
      </c>
      <c r="U827" s="35"/>
      <c r="V827" s="63" t="str">
        <f>VLOOKUP(B827,SAOM!B823:N1551,13,0)</f>
        <v>-</v>
      </c>
      <c r="W827" s="34"/>
      <c r="X827" s="32"/>
      <c r="Y827" s="36"/>
      <c r="Z827" s="53"/>
      <c r="AA827" s="72"/>
      <c r="AB827" s="72" t="s">
        <v>4850</v>
      </c>
      <c r="AC827" s="72"/>
      <c r="AD827" s="32"/>
    </row>
    <row r="828" spans="1:30" s="37" customFormat="1">
      <c r="A828" s="69">
        <v>4058</v>
      </c>
      <c r="B828" s="61">
        <v>4058</v>
      </c>
      <c r="C828" s="34">
        <v>41120</v>
      </c>
      <c r="D828" s="34">
        <f t="shared" si="32"/>
        <v>41165</v>
      </c>
      <c r="E828" s="34">
        <f t="shared" si="33"/>
        <v>41180</v>
      </c>
      <c r="F828" s="34" t="s">
        <v>501</v>
      </c>
      <c r="G828" s="31" t="s">
        <v>752</v>
      </c>
      <c r="H828" s="31" t="s">
        <v>499</v>
      </c>
      <c r="I828" s="31" t="s">
        <v>499</v>
      </c>
      <c r="J828" s="32" t="s">
        <v>170</v>
      </c>
      <c r="K828" s="32" t="s">
        <v>6576</v>
      </c>
      <c r="L828" s="32" t="s">
        <v>6577</v>
      </c>
      <c r="M828" s="63"/>
      <c r="N828" s="63">
        <v>4033</v>
      </c>
      <c r="O828" s="34" t="str">
        <f>VLOOKUP(B828,SAOM!B$2:I1780,8,0)</f>
        <v>-</v>
      </c>
      <c r="P828" s="34" t="e">
        <f>VLOOKUP(B828,AG_Lider!A$1:F2139,6,0)</f>
        <v>#N/A</v>
      </c>
      <c r="Q828" s="65" t="str">
        <f>VLOOKUP(B828,SAOM!B$2:J1780,9,0)</f>
        <v>Judith Barbosa Almeida Rosa</v>
      </c>
      <c r="R828" s="34" t="str">
        <f>VLOOKUP(B828,SAOM!B$2:K2226,10,0)</f>
        <v>Avenida dos Expedicionarios s/n</v>
      </c>
      <c r="S828" s="65" t="str">
        <f>VLOOKUP(B828,SAOM!B824:M1552,12,0)</f>
        <v>(32)36944297</v>
      </c>
      <c r="T828" s="116" t="str">
        <f>VLOOKUP(B828,SAOM!B824:L1552,11,0)</f>
        <v>36700-000</v>
      </c>
      <c r="U828" s="35"/>
      <c r="V828" s="63" t="str">
        <f>VLOOKUP(B828,SAOM!B824:N1552,13,0)</f>
        <v>-</v>
      </c>
      <c r="W828" s="34"/>
      <c r="X828" s="32"/>
      <c r="Y828" s="36"/>
      <c r="Z828" s="53"/>
      <c r="AA828" s="72"/>
      <c r="AB828" s="72" t="s">
        <v>4850</v>
      </c>
      <c r="AC828" s="72"/>
      <c r="AD828" s="32"/>
    </row>
    <row r="829" spans="1:30" s="37" customFormat="1">
      <c r="A829" s="69">
        <v>4057</v>
      </c>
      <c r="B829" s="61">
        <v>4057</v>
      </c>
      <c r="C829" s="34">
        <v>41120</v>
      </c>
      <c r="D829" s="34">
        <f t="shared" si="32"/>
        <v>41165</v>
      </c>
      <c r="E829" s="34">
        <f t="shared" si="33"/>
        <v>41180</v>
      </c>
      <c r="F829" s="34" t="s">
        <v>501</v>
      </c>
      <c r="G829" s="31" t="s">
        <v>752</v>
      </c>
      <c r="H829" s="31" t="s">
        <v>499</v>
      </c>
      <c r="I829" s="31" t="s">
        <v>499</v>
      </c>
      <c r="J829" s="32" t="s">
        <v>170</v>
      </c>
      <c r="K829" s="32" t="s">
        <v>6576</v>
      </c>
      <c r="L829" s="32" t="s">
        <v>6577</v>
      </c>
      <c r="M829" s="63"/>
      <c r="N829" s="63">
        <v>4033</v>
      </c>
      <c r="O829" s="34" t="str">
        <f>VLOOKUP(B829,SAOM!B$2:I1781,8,0)</f>
        <v>-</v>
      </c>
      <c r="P829" s="34" t="e">
        <f>VLOOKUP(B829,AG_Lider!A$1:F2140,6,0)</f>
        <v>#N/A</v>
      </c>
      <c r="Q829" s="65" t="str">
        <f>VLOOKUP(B829,SAOM!B$2:J1781,9,0)</f>
        <v>Josete Amadeu Almeida</v>
      </c>
      <c r="R829" s="34" t="str">
        <f>VLOOKUP(B829,SAOM!B$2:K2227,10,0)</f>
        <v>Rua Benedito Valadares, 52</v>
      </c>
      <c r="S829" s="65" t="str">
        <f>VLOOKUP(B829,SAOM!B825:M1553,12,0)</f>
        <v>(32)36944248</v>
      </c>
      <c r="T829" s="116" t="str">
        <f>VLOOKUP(B829,SAOM!B825:L1553,11,0)</f>
        <v>36700-000</v>
      </c>
      <c r="U829" s="35"/>
      <c r="V829" s="63" t="str">
        <f>VLOOKUP(B829,SAOM!B825:N1553,13,0)</f>
        <v>-</v>
      </c>
      <c r="W829" s="34"/>
      <c r="X829" s="32"/>
      <c r="Y829" s="36"/>
      <c r="Z829" s="53"/>
      <c r="AA829" s="72"/>
      <c r="AB829" s="72" t="s">
        <v>4850</v>
      </c>
      <c r="AC829" s="72"/>
      <c r="AD829" s="32"/>
    </row>
    <row r="830" spans="1:30" s="37" customFormat="1">
      <c r="A830" s="69">
        <v>4056</v>
      </c>
      <c r="B830" s="61">
        <v>4056</v>
      </c>
      <c r="C830" s="34">
        <v>41120</v>
      </c>
      <c r="D830" s="34">
        <f t="shared" si="32"/>
        <v>41165</v>
      </c>
      <c r="E830" s="34">
        <f t="shared" si="33"/>
        <v>41180</v>
      </c>
      <c r="F830" s="34" t="s">
        <v>501</v>
      </c>
      <c r="G830" s="31" t="s">
        <v>752</v>
      </c>
      <c r="H830" s="31" t="s">
        <v>499</v>
      </c>
      <c r="I830" s="31" t="s">
        <v>499</v>
      </c>
      <c r="J830" s="32" t="s">
        <v>170</v>
      </c>
      <c r="K830" s="32" t="s">
        <v>6576</v>
      </c>
      <c r="L830" s="32" t="s">
        <v>6577</v>
      </c>
      <c r="M830" s="63"/>
      <c r="N830" s="63">
        <v>4033</v>
      </c>
      <c r="O830" s="34" t="str">
        <f>VLOOKUP(B830,SAOM!B$2:I1782,8,0)</f>
        <v>-</v>
      </c>
      <c r="P830" s="34" t="e">
        <f>VLOOKUP(B830,AG_Lider!A$1:F2141,6,0)</f>
        <v>#N/A</v>
      </c>
      <c r="Q830" s="65" t="str">
        <f>VLOOKUP(B830,SAOM!B$2:J1782,9,0)</f>
        <v>Wilma Carla Portela</v>
      </c>
      <c r="R830" s="34" t="str">
        <f>VLOOKUP(B830,SAOM!B$2:K2228,10,0)</f>
        <v>Avenida Getulio Vargas, 61</v>
      </c>
      <c r="S830" s="65" t="str">
        <f>VLOOKUP(B830,SAOM!B826:M1554,12,0)</f>
        <v>(32)34492400</v>
      </c>
      <c r="T830" s="116" t="str">
        <f>VLOOKUP(B830,SAOM!B826:L1554,11,0)</f>
        <v>36700-000</v>
      </c>
      <c r="U830" s="35"/>
      <c r="V830" s="63" t="str">
        <f>VLOOKUP(B830,SAOM!B826:N1554,13,0)</f>
        <v>-</v>
      </c>
      <c r="W830" s="34"/>
      <c r="X830" s="32"/>
      <c r="Y830" s="36"/>
      <c r="Z830" s="53"/>
      <c r="AA830" s="72"/>
      <c r="AB830" s="72" t="s">
        <v>4850</v>
      </c>
      <c r="AC830" s="72"/>
      <c r="AD830" s="32"/>
    </row>
  </sheetData>
  <autoFilter ref="A5:AD830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</customSheetViews>
  <mergeCells count="19">
    <mergeCell ref="A1:AD1"/>
    <mergeCell ref="AD3:AD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10" sqref="C10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510</v>
      </c>
      <c r="C2" s="45" t="s">
        <v>511</v>
      </c>
    </row>
    <row r="3" spans="2:3">
      <c r="B3" s="42" t="s">
        <v>517</v>
      </c>
      <c r="C3" s="43">
        <f>COUNTIF(VODANET!G6:G993,"ACEITO")</f>
        <v>392</v>
      </c>
    </row>
    <row r="4" spans="2:3" s="48" customFormat="1">
      <c r="B4" s="41" t="s">
        <v>2466</v>
      </c>
      <c r="C4" s="21">
        <f>COUNTIF(VODANET!G7:G994,"A ACEITAR")</f>
        <v>19</v>
      </c>
    </row>
    <row r="5" spans="2:3">
      <c r="B5" s="42" t="s">
        <v>764</v>
      </c>
      <c r="C5" s="43">
        <f>COUNTIF(VODANET!G6:G993,"PARALISADO")</f>
        <v>88</v>
      </c>
    </row>
    <row r="6" spans="2:3">
      <c r="B6" s="41" t="s">
        <v>752</v>
      </c>
      <c r="C6" s="21">
        <f>COUNTIF(VODANET!G6:G993,"A AGENDAR")</f>
        <v>225</v>
      </c>
    </row>
    <row r="7" spans="2:3">
      <c r="B7" s="42" t="s">
        <v>488</v>
      </c>
      <c r="C7" s="43">
        <f>COUNTIF(VODANET!G6:G993,"EM ANDAMENTO")</f>
        <v>1</v>
      </c>
    </row>
    <row r="8" spans="2:3">
      <c r="B8" s="41" t="s">
        <v>682</v>
      </c>
      <c r="C8" s="21">
        <f>COUNTIF(VODANET!G6:G993,"AGENDADO")</f>
        <v>89</v>
      </c>
    </row>
    <row r="9" spans="2:3" s="48" customFormat="1" ht="15.75" thickBot="1">
      <c r="B9" s="42" t="s">
        <v>6210</v>
      </c>
      <c r="C9" s="43">
        <f>COUNTIF(VODANET!G7:G994,"CANCELADO")</f>
        <v>6</v>
      </c>
    </row>
    <row r="10" spans="2:3" ht="15.75" thickBot="1">
      <c r="B10" s="44" t="s">
        <v>512</v>
      </c>
      <c r="C10" s="45">
        <f>SUM(C3:C9)</f>
        <v>820</v>
      </c>
    </row>
    <row r="26" spans="1:15" s="48" customForma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48" customFormat="1" ht="15.75" thickBot="1"/>
    <row r="28" spans="1:15" s="48" customFormat="1" ht="15.75" thickBot="1">
      <c r="B28" s="44" t="s">
        <v>753</v>
      </c>
      <c r="C28" s="45" t="s">
        <v>511</v>
      </c>
    </row>
    <row r="29" spans="1:15" s="48" customFormat="1">
      <c r="B29" s="41" t="s">
        <v>499</v>
      </c>
      <c r="C29" s="21">
        <f>COUNTIF(VODANET!H2:H1017,"LIDER")</f>
        <v>735</v>
      </c>
    </row>
    <row r="30" spans="1:15" s="48" customFormat="1">
      <c r="B30" s="42" t="s">
        <v>741</v>
      </c>
      <c r="C30" s="43">
        <f>COUNTIF(VODANET!H2:H1018,"NELTA")</f>
        <v>6</v>
      </c>
    </row>
    <row r="31" spans="1:15" s="48" customFormat="1" ht="15.75" thickBot="1">
      <c r="B31" s="41" t="s">
        <v>684</v>
      </c>
      <c r="C31" s="21">
        <f>COUNTIF(VODANET!H2:H1019,"VODANET")</f>
        <v>79</v>
      </c>
    </row>
    <row r="32" spans="1:15" s="48" customFormat="1" ht="15.75" thickBot="1">
      <c r="B32" s="44" t="s">
        <v>512</v>
      </c>
      <c r="C32" s="45">
        <f>SUM(C29:C31)</f>
        <v>820</v>
      </c>
    </row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15" s="48" customFormat="1"/>
    <row r="51" spans="1: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15.75" thickBot="1"/>
    <row r="53" spans="1:15" ht="15.75" thickBot="1">
      <c r="B53" s="44" t="s">
        <v>513</v>
      </c>
      <c r="C53" s="45" t="s">
        <v>511</v>
      </c>
    </row>
    <row r="54" spans="1:15">
      <c r="B54" s="41" t="s">
        <v>499</v>
      </c>
      <c r="C54" s="21">
        <f>COUNTIF(VODANET!I$6:I993,"LIDER")</f>
        <v>203</v>
      </c>
    </row>
    <row r="55" spans="1:15">
      <c r="B55" s="42" t="s">
        <v>514</v>
      </c>
      <c r="C55" s="43">
        <f>COUNTIF(VODANET!I$6:I993,"SAUDE")</f>
        <v>107</v>
      </c>
    </row>
    <row r="56" spans="1:15" s="48" customFormat="1">
      <c r="B56" s="41" t="s">
        <v>500</v>
      </c>
      <c r="C56" s="21">
        <f>COUNTIF(VODANET!I$6:I993,"CLIENTE")</f>
        <v>2</v>
      </c>
    </row>
    <row r="57" spans="1:15" s="48" customFormat="1">
      <c r="B57" s="42" t="s">
        <v>685</v>
      </c>
      <c r="C57" s="43">
        <f>COUNTIF(VODANET!I$6:I993,"PRODEMGE")</f>
        <v>0</v>
      </c>
    </row>
    <row r="58" spans="1:15" s="37" customFormat="1" ht="15.75" thickBot="1">
      <c r="B58" s="46" t="s">
        <v>515</v>
      </c>
      <c r="C58" s="52">
        <f>COUNTIF(VODANET!I$6:I993,"-")</f>
        <v>484</v>
      </c>
    </row>
    <row r="59" spans="1:15" ht="15.75" thickBot="1">
      <c r="B59" s="44" t="s">
        <v>512</v>
      </c>
      <c r="C59" s="45">
        <f>SUM(C54:C58)</f>
        <v>796</v>
      </c>
    </row>
    <row r="78" spans="1: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16" sqref="B1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499</v>
      </c>
      <c r="B4" s="58">
        <v>715</v>
      </c>
    </row>
    <row r="5" spans="1:2">
      <c r="A5" s="57" t="s">
        <v>752</v>
      </c>
      <c r="B5" s="58">
        <v>231</v>
      </c>
    </row>
    <row r="6" spans="1:2">
      <c r="A6" s="57" t="s">
        <v>517</v>
      </c>
      <c r="B6" s="58">
        <v>328</v>
      </c>
    </row>
    <row r="7" spans="1:2">
      <c r="A7" s="57" t="s">
        <v>764</v>
      </c>
      <c r="B7" s="58">
        <v>92</v>
      </c>
    </row>
    <row r="8" spans="1:2">
      <c r="A8" s="57" t="s">
        <v>488</v>
      </c>
      <c r="B8" s="58">
        <v>7</v>
      </c>
    </row>
    <row r="9" spans="1:2">
      <c r="A9" s="57" t="s">
        <v>1518</v>
      </c>
      <c r="B9" s="58">
        <v>1</v>
      </c>
    </row>
    <row r="10" spans="1:2">
      <c r="A10" s="57" t="s">
        <v>682</v>
      </c>
      <c r="B10" s="58">
        <v>49</v>
      </c>
    </row>
    <row r="11" spans="1:2" ht="17.25" customHeight="1">
      <c r="A11" s="57" t="s">
        <v>2466</v>
      </c>
      <c r="B11" s="58">
        <v>7</v>
      </c>
    </row>
    <row r="12" spans="1:2">
      <c r="A12" s="56" t="s">
        <v>1390</v>
      </c>
      <c r="B12" s="58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11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684</v>
      </c>
      <c r="B4" s="58">
        <v>79</v>
      </c>
    </row>
    <row r="5" spans="1:2">
      <c r="A5" s="57" t="s">
        <v>752</v>
      </c>
      <c r="B5" s="58">
        <v>1</v>
      </c>
    </row>
    <row r="6" spans="1:2">
      <c r="A6" s="57" t="s">
        <v>517</v>
      </c>
      <c r="B6" s="58">
        <v>45</v>
      </c>
    </row>
    <row r="7" spans="1:2">
      <c r="A7" s="57" t="s">
        <v>764</v>
      </c>
      <c r="B7" s="58">
        <v>5</v>
      </c>
    </row>
    <row r="8" spans="1:2">
      <c r="A8" s="57" t="s">
        <v>682</v>
      </c>
      <c r="B8" s="58">
        <v>26</v>
      </c>
    </row>
    <row r="9" spans="1:2">
      <c r="A9" s="57" t="s">
        <v>2466</v>
      </c>
      <c r="B9" s="58">
        <v>1</v>
      </c>
    </row>
    <row r="10" spans="1:2">
      <c r="A10" s="57" t="s">
        <v>6468</v>
      </c>
      <c r="B10" s="58">
        <v>1</v>
      </c>
    </row>
    <row r="11" spans="1:2">
      <c r="A11" s="56" t="s">
        <v>1390</v>
      </c>
      <c r="B11" s="58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741</v>
      </c>
      <c r="B4" s="58">
        <v>6</v>
      </c>
    </row>
    <row r="5" spans="1:2">
      <c r="A5" s="57" t="s">
        <v>517</v>
      </c>
      <c r="B5" s="58">
        <v>6</v>
      </c>
    </row>
    <row r="6" spans="1:2">
      <c r="A6" s="56" t="s">
        <v>1390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40"/>
  <sheetViews>
    <sheetView zoomScale="90" zoomScaleNormal="90" workbookViewId="0">
      <selection sqref="A1:Q840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503</v>
      </c>
      <c r="D1" s="48" t="s">
        <v>504</v>
      </c>
      <c r="E1" s="48" t="s">
        <v>0</v>
      </c>
      <c r="F1" s="48" t="s">
        <v>753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4986</v>
      </c>
      <c r="M1" s="48" t="s">
        <v>162</v>
      </c>
      <c r="N1" s="48" t="s">
        <v>4200</v>
      </c>
      <c r="O1" s="48" t="s">
        <v>676</v>
      </c>
      <c r="P1" s="50" t="s">
        <v>4201</v>
      </c>
      <c r="Q1" s="48" t="s">
        <v>4747</v>
      </c>
      <c r="R1" s="48"/>
      <c r="S1" s="48"/>
      <c r="T1" s="48"/>
      <c r="U1" s="48"/>
      <c r="V1" s="48"/>
    </row>
    <row r="2" spans="1:25" s="51" customFormat="1" ht="18" customHeight="1">
      <c r="A2" s="48" t="s">
        <v>5581</v>
      </c>
      <c r="B2" s="48" t="s">
        <v>7</v>
      </c>
      <c r="C2" s="10">
        <v>40857</v>
      </c>
      <c r="D2" s="10">
        <v>40918</v>
      </c>
      <c r="E2" s="48" t="s">
        <v>1544</v>
      </c>
      <c r="F2" s="48" t="s">
        <v>1545</v>
      </c>
      <c r="G2" s="48" t="s">
        <v>163</v>
      </c>
      <c r="H2" s="48" t="s">
        <v>414</v>
      </c>
      <c r="I2" s="48">
        <v>40913</v>
      </c>
      <c r="J2" s="10" t="s">
        <v>1546</v>
      </c>
      <c r="K2" s="10" t="s">
        <v>1547</v>
      </c>
      <c r="L2" s="48" t="s">
        <v>4987</v>
      </c>
      <c r="M2" s="48" t="s">
        <v>1548</v>
      </c>
      <c r="N2" s="48" t="s">
        <v>238</v>
      </c>
      <c r="O2" s="48" t="s">
        <v>1549</v>
      </c>
      <c r="P2" s="66">
        <v>40917</v>
      </c>
      <c r="Q2" s="67" t="s">
        <v>501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1544</v>
      </c>
      <c r="F3" s="48" t="s">
        <v>1545</v>
      </c>
      <c r="G3" s="48" t="s">
        <v>164</v>
      </c>
      <c r="H3" s="48" t="s">
        <v>415</v>
      </c>
      <c r="I3" s="48">
        <v>40939</v>
      </c>
      <c r="J3" s="10" t="s">
        <v>1550</v>
      </c>
      <c r="K3" s="10" t="s">
        <v>12</v>
      </c>
      <c r="L3" s="48" t="s">
        <v>4988</v>
      </c>
      <c r="M3" s="48" t="s">
        <v>1551</v>
      </c>
      <c r="N3" s="48" t="s">
        <v>385</v>
      </c>
      <c r="O3" s="48" t="s">
        <v>1552</v>
      </c>
      <c r="P3" s="66">
        <v>40942</v>
      </c>
      <c r="Q3" s="67" t="s">
        <v>501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6133</v>
      </c>
      <c r="B4" s="48" t="s">
        <v>13</v>
      </c>
      <c r="C4" s="10">
        <v>40857</v>
      </c>
      <c r="D4" s="10">
        <v>40968</v>
      </c>
      <c r="E4" s="48" t="s">
        <v>1553</v>
      </c>
      <c r="F4" s="48" t="s">
        <v>1554</v>
      </c>
      <c r="G4" s="48" t="s">
        <v>165</v>
      </c>
      <c r="H4" s="48" t="s">
        <v>416</v>
      </c>
      <c r="I4" s="48">
        <v>40996</v>
      </c>
      <c r="J4" s="10" t="s">
        <v>1555</v>
      </c>
      <c r="K4" s="10" t="s">
        <v>1556</v>
      </c>
      <c r="L4" s="48" t="s">
        <v>4989</v>
      </c>
      <c r="M4" s="67" t="s">
        <v>1061</v>
      </c>
      <c r="N4" s="67" t="s">
        <v>501</v>
      </c>
      <c r="O4" s="67" t="s">
        <v>501</v>
      </c>
      <c r="P4" s="10" t="s">
        <v>501</v>
      </c>
      <c r="Q4" s="67" t="s">
        <v>6134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1544</v>
      </c>
      <c r="F5" s="48" t="s">
        <v>1545</v>
      </c>
      <c r="G5" s="48" t="s">
        <v>166</v>
      </c>
      <c r="H5" s="48" t="s">
        <v>417</v>
      </c>
      <c r="I5" s="48">
        <v>40933</v>
      </c>
      <c r="J5" s="10" t="s">
        <v>1557</v>
      </c>
      <c r="K5" s="10" t="s">
        <v>15</v>
      </c>
      <c r="L5" s="48" t="s">
        <v>4990</v>
      </c>
      <c r="M5" s="48" t="s">
        <v>1558</v>
      </c>
      <c r="N5" s="48" t="s">
        <v>386</v>
      </c>
      <c r="O5" s="48" t="s">
        <v>1559</v>
      </c>
      <c r="P5" s="66">
        <v>40935</v>
      </c>
      <c r="Q5" s="67" t="s">
        <v>501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1544</v>
      </c>
      <c r="F6" s="48" t="s">
        <v>1545</v>
      </c>
      <c r="G6" s="48" t="s">
        <v>167</v>
      </c>
      <c r="H6" s="48" t="s">
        <v>418</v>
      </c>
      <c r="I6" s="48">
        <v>40924</v>
      </c>
      <c r="J6" s="10" t="s">
        <v>1560</v>
      </c>
      <c r="K6" s="10" t="s">
        <v>17</v>
      </c>
      <c r="L6" s="48" t="s">
        <v>4991</v>
      </c>
      <c r="M6" s="48" t="s">
        <v>1561</v>
      </c>
      <c r="N6" s="48" t="s">
        <v>245</v>
      </c>
      <c r="O6" s="48" t="s">
        <v>1562</v>
      </c>
      <c r="P6" s="66">
        <v>40926</v>
      </c>
      <c r="Q6" s="67" t="s">
        <v>501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1544</v>
      </c>
      <c r="F7" s="48" t="s">
        <v>1545</v>
      </c>
      <c r="G7" s="48" t="s">
        <v>1563</v>
      </c>
      <c r="H7" s="48" t="s">
        <v>419</v>
      </c>
      <c r="I7" s="48">
        <v>40920</v>
      </c>
      <c r="J7" s="10" t="s">
        <v>1550</v>
      </c>
      <c r="K7" s="10" t="s">
        <v>370</v>
      </c>
      <c r="L7" s="48" t="s">
        <v>4992</v>
      </c>
      <c r="M7" s="48" t="s">
        <v>1564</v>
      </c>
      <c r="N7" s="48" t="s">
        <v>387</v>
      </c>
      <c r="O7" s="48" t="s">
        <v>1565</v>
      </c>
      <c r="P7" s="66">
        <v>40934</v>
      </c>
      <c r="Q7" s="67" t="s">
        <v>501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1544</v>
      </c>
      <c r="F8" s="48" t="s">
        <v>1545</v>
      </c>
      <c r="G8" s="48" t="s">
        <v>169</v>
      </c>
      <c r="H8" s="48" t="s">
        <v>420</v>
      </c>
      <c r="I8" s="48">
        <v>40926</v>
      </c>
      <c r="J8" s="10" t="s">
        <v>1566</v>
      </c>
      <c r="K8" s="10" t="s">
        <v>1567</v>
      </c>
      <c r="L8" s="48" t="s">
        <v>4993</v>
      </c>
      <c r="M8" s="48" t="s">
        <v>1568</v>
      </c>
      <c r="N8" s="48" t="s">
        <v>388</v>
      </c>
      <c r="O8" s="48" t="s">
        <v>1569</v>
      </c>
      <c r="P8" s="66">
        <v>40926</v>
      </c>
      <c r="Q8" s="67" t="s">
        <v>501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1544</v>
      </c>
      <c r="F9" s="48" t="s">
        <v>1545</v>
      </c>
      <c r="G9" s="48" t="s">
        <v>170</v>
      </c>
      <c r="H9" s="48" t="s">
        <v>421</v>
      </c>
      <c r="I9" s="48">
        <v>40903</v>
      </c>
      <c r="J9" s="10" t="s">
        <v>1570</v>
      </c>
      <c r="K9" s="10" t="s">
        <v>21</v>
      </c>
      <c r="L9" s="48" t="s">
        <v>4994</v>
      </c>
      <c r="M9" s="48" t="s">
        <v>1571</v>
      </c>
      <c r="N9" s="48" t="s">
        <v>389</v>
      </c>
      <c r="O9" s="48" t="s">
        <v>1572</v>
      </c>
      <c r="P9" s="66">
        <v>40906</v>
      </c>
      <c r="Q9" s="67" t="s">
        <v>501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1544</v>
      </c>
      <c r="F10" s="48" t="s">
        <v>1545</v>
      </c>
      <c r="G10" s="48" t="s">
        <v>171</v>
      </c>
      <c r="H10" s="48" t="s">
        <v>422</v>
      </c>
      <c r="I10" s="48">
        <v>40898</v>
      </c>
      <c r="J10" s="10" t="s">
        <v>1573</v>
      </c>
      <c r="K10" s="10" t="s">
        <v>23</v>
      </c>
      <c r="L10" s="48" t="s">
        <v>4995</v>
      </c>
      <c r="M10" s="48" t="s">
        <v>1574</v>
      </c>
      <c r="N10" s="48" t="s">
        <v>250</v>
      </c>
      <c r="O10" s="48" t="s">
        <v>1575</v>
      </c>
      <c r="P10" s="66">
        <v>40899</v>
      </c>
      <c r="Q10" s="67" t="s">
        <v>501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2311</v>
      </c>
      <c r="B11" s="48" t="s">
        <v>24</v>
      </c>
      <c r="C11" s="10">
        <v>40857</v>
      </c>
      <c r="D11" s="10">
        <v>40918</v>
      </c>
      <c r="E11" s="48" t="s">
        <v>1553</v>
      </c>
      <c r="F11" s="48" t="s">
        <v>1545</v>
      </c>
      <c r="G11" s="48" t="s">
        <v>172</v>
      </c>
      <c r="H11" s="67" t="s">
        <v>501</v>
      </c>
      <c r="I11" s="67" t="s">
        <v>501</v>
      </c>
      <c r="J11" s="10" t="s">
        <v>1576</v>
      </c>
      <c r="K11" s="10" t="s">
        <v>1577</v>
      </c>
      <c r="L11" s="48" t="s">
        <v>4996</v>
      </c>
      <c r="M11" s="67" t="s">
        <v>1578</v>
      </c>
      <c r="N11" s="67" t="s">
        <v>501</v>
      </c>
      <c r="O11" s="67" t="s">
        <v>501</v>
      </c>
      <c r="P11" s="67" t="s">
        <v>501</v>
      </c>
      <c r="Q11" s="67" t="s">
        <v>2312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1544</v>
      </c>
      <c r="F12" s="48" t="s">
        <v>1545</v>
      </c>
      <c r="G12" s="48" t="s">
        <v>173</v>
      </c>
      <c r="H12" s="48" t="s">
        <v>423</v>
      </c>
      <c r="I12" s="48">
        <v>40976</v>
      </c>
      <c r="J12" s="10" t="s">
        <v>1579</v>
      </c>
      <c r="K12" s="10" t="s">
        <v>1580</v>
      </c>
      <c r="L12" s="48" t="s">
        <v>4997</v>
      </c>
      <c r="M12" s="48" t="s">
        <v>1581</v>
      </c>
      <c r="N12" s="48" t="s">
        <v>232</v>
      </c>
      <c r="O12" s="48" t="s">
        <v>1582</v>
      </c>
      <c r="P12" s="10">
        <v>40976</v>
      </c>
      <c r="Q12" s="67" t="s">
        <v>1583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1544</v>
      </c>
      <c r="F13" s="48" t="s">
        <v>1545</v>
      </c>
      <c r="G13" s="48" t="s">
        <v>174</v>
      </c>
      <c r="H13" s="48" t="s">
        <v>1584</v>
      </c>
      <c r="I13" s="48">
        <v>40919</v>
      </c>
      <c r="J13" s="10" t="s">
        <v>1585</v>
      </c>
      <c r="K13" s="10" t="s">
        <v>1586</v>
      </c>
      <c r="L13" s="48" t="s">
        <v>4998</v>
      </c>
      <c r="M13" s="48" t="s">
        <v>1587</v>
      </c>
      <c r="N13" s="48" t="s">
        <v>231</v>
      </c>
      <c r="O13" s="48" t="s">
        <v>1572</v>
      </c>
      <c r="P13" s="66">
        <v>40920</v>
      </c>
      <c r="Q13" s="67" t="s">
        <v>501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1544</v>
      </c>
      <c r="F14" s="48" t="s">
        <v>1545</v>
      </c>
      <c r="G14" s="48" t="s">
        <v>175</v>
      </c>
      <c r="H14" s="48" t="s">
        <v>424</v>
      </c>
      <c r="I14" s="48">
        <v>40931</v>
      </c>
      <c r="J14" s="10" t="s">
        <v>1588</v>
      </c>
      <c r="K14" s="10" t="s">
        <v>28</v>
      </c>
      <c r="L14" s="48" t="s">
        <v>4999</v>
      </c>
      <c r="M14" s="48" t="s">
        <v>1589</v>
      </c>
      <c r="N14" s="48" t="s">
        <v>390</v>
      </c>
      <c r="O14" s="48" t="s">
        <v>1590</v>
      </c>
      <c r="P14" s="66">
        <v>40932</v>
      </c>
      <c r="Q14" s="67" t="s">
        <v>501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1544</v>
      </c>
      <c r="F15" s="48" t="s">
        <v>1545</v>
      </c>
      <c r="G15" s="48" t="s">
        <v>176</v>
      </c>
      <c r="H15" s="48" t="s">
        <v>425</v>
      </c>
      <c r="I15" s="48">
        <v>40903</v>
      </c>
      <c r="J15" s="10" t="s">
        <v>1591</v>
      </c>
      <c r="K15" s="10" t="s">
        <v>30</v>
      </c>
      <c r="L15" s="48" t="s">
        <v>5000</v>
      </c>
      <c r="M15" s="48" t="s">
        <v>1592</v>
      </c>
      <c r="N15" s="48" t="s">
        <v>391</v>
      </c>
      <c r="O15" s="48" t="s">
        <v>1593</v>
      </c>
      <c r="P15" s="66">
        <v>40905</v>
      </c>
      <c r="Q15" s="67" t="s">
        <v>501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1544</v>
      </c>
      <c r="F16" s="48" t="s">
        <v>1545</v>
      </c>
      <c r="G16" s="48" t="s">
        <v>177</v>
      </c>
      <c r="H16" s="48" t="s">
        <v>426</v>
      </c>
      <c r="I16" s="48">
        <v>40921</v>
      </c>
      <c r="J16" s="10" t="s">
        <v>1594</v>
      </c>
      <c r="K16" s="10" t="s">
        <v>32</v>
      </c>
      <c r="L16" s="48" t="s">
        <v>5001</v>
      </c>
      <c r="M16" s="48" t="s">
        <v>1595</v>
      </c>
      <c r="N16" s="48" t="s">
        <v>243</v>
      </c>
      <c r="O16" s="48" t="s">
        <v>691</v>
      </c>
      <c r="P16" s="66">
        <v>40921</v>
      </c>
      <c r="Q16" s="67" t="s">
        <v>501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1544</v>
      </c>
      <c r="F17" s="48" t="s">
        <v>1545</v>
      </c>
      <c r="G17" s="48" t="s">
        <v>178</v>
      </c>
      <c r="H17" s="48" t="s">
        <v>1596</v>
      </c>
      <c r="I17" s="48">
        <v>40917</v>
      </c>
      <c r="J17" s="10" t="s">
        <v>1597</v>
      </c>
      <c r="K17" s="10" t="s">
        <v>34</v>
      </c>
      <c r="L17" s="48" t="s">
        <v>5002</v>
      </c>
      <c r="M17" s="48" t="s">
        <v>1598</v>
      </c>
      <c r="N17" s="48" t="s">
        <v>260</v>
      </c>
      <c r="O17" s="48" t="s">
        <v>1599</v>
      </c>
      <c r="P17" s="66">
        <v>40919</v>
      </c>
      <c r="Q17" s="67" t="s">
        <v>501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1544</v>
      </c>
      <c r="F18" s="48" t="s">
        <v>1545</v>
      </c>
      <c r="G18" s="48" t="s">
        <v>179</v>
      </c>
      <c r="H18" s="48" t="s">
        <v>427</v>
      </c>
      <c r="I18" s="48">
        <v>40926</v>
      </c>
      <c r="J18" s="10" t="s">
        <v>1600</v>
      </c>
      <c r="K18" s="10" t="s">
        <v>36</v>
      </c>
      <c r="L18" s="48" t="s">
        <v>5003</v>
      </c>
      <c r="M18" s="48" t="s">
        <v>1601</v>
      </c>
      <c r="N18" s="48" t="s">
        <v>235</v>
      </c>
      <c r="O18" s="48" t="s">
        <v>1599</v>
      </c>
      <c r="P18" s="66">
        <v>40926</v>
      </c>
      <c r="Q18" s="67" t="s">
        <v>501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1544</v>
      </c>
      <c r="F19" s="48" t="s">
        <v>1545</v>
      </c>
      <c r="G19" s="48" t="s">
        <v>180</v>
      </c>
      <c r="H19" s="48" t="s">
        <v>428</v>
      </c>
      <c r="I19" s="48">
        <v>40917</v>
      </c>
      <c r="J19" s="10" t="s">
        <v>1602</v>
      </c>
      <c r="K19" s="10" t="s">
        <v>38</v>
      </c>
      <c r="L19" s="48" t="s">
        <v>5004</v>
      </c>
      <c r="M19" s="48" t="s">
        <v>1603</v>
      </c>
      <c r="N19" s="48" t="s">
        <v>249</v>
      </c>
      <c r="O19" s="48" t="s">
        <v>1562</v>
      </c>
      <c r="P19" s="66">
        <v>40918</v>
      </c>
      <c r="Q19" s="67" t="s">
        <v>501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1544</v>
      </c>
      <c r="F20" s="48" t="s">
        <v>1545</v>
      </c>
      <c r="G20" s="48" t="s">
        <v>181</v>
      </c>
      <c r="H20" s="48" t="s">
        <v>5781</v>
      </c>
      <c r="I20" s="48">
        <v>40913</v>
      </c>
      <c r="J20" s="10" t="s">
        <v>1604</v>
      </c>
      <c r="K20" s="10" t="s">
        <v>40</v>
      </c>
      <c r="L20" s="48" t="s">
        <v>5005</v>
      </c>
      <c r="M20" s="48" t="s">
        <v>1605</v>
      </c>
      <c r="N20" s="48" t="s">
        <v>392</v>
      </c>
      <c r="O20" s="48" t="s">
        <v>1606</v>
      </c>
      <c r="P20" s="66">
        <v>40926</v>
      </c>
      <c r="Q20" s="67" t="s">
        <v>501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1544</v>
      </c>
      <c r="F21" s="48" t="s">
        <v>1545</v>
      </c>
      <c r="G21" s="48" t="s">
        <v>182</v>
      </c>
      <c r="H21" s="48" t="s">
        <v>429</v>
      </c>
      <c r="I21" s="48">
        <v>40917</v>
      </c>
      <c r="J21" s="10" t="s">
        <v>1607</v>
      </c>
      <c r="K21" s="10" t="s">
        <v>42</v>
      </c>
      <c r="L21" s="48" t="s">
        <v>5006</v>
      </c>
      <c r="M21" s="48" t="s">
        <v>1608</v>
      </c>
      <c r="N21" s="48" t="s">
        <v>226</v>
      </c>
      <c r="O21" s="48" t="s">
        <v>1572</v>
      </c>
      <c r="P21" s="66">
        <v>40914</v>
      </c>
      <c r="Q21" s="67" t="s">
        <v>501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1544</v>
      </c>
      <c r="F22" s="48" t="s">
        <v>1545</v>
      </c>
      <c r="G22" s="48" t="s">
        <v>212</v>
      </c>
      <c r="H22" s="48" t="s">
        <v>453</v>
      </c>
      <c r="I22" s="48">
        <v>41086</v>
      </c>
      <c r="J22" s="10" t="s">
        <v>1610</v>
      </c>
      <c r="K22" s="10" t="s">
        <v>100</v>
      </c>
      <c r="L22" s="48" t="s">
        <v>5007</v>
      </c>
      <c r="M22" s="67" t="s">
        <v>4052</v>
      </c>
      <c r="N22" s="67" t="s">
        <v>4738</v>
      </c>
      <c r="O22" s="67" t="s">
        <v>1569</v>
      </c>
      <c r="P22" s="10">
        <v>41086</v>
      </c>
      <c r="Q22" s="67" t="s">
        <v>681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1544</v>
      </c>
      <c r="F23" s="48" t="s">
        <v>1545</v>
      </c>
      <c r="G23" s="48" t="s">
        <v>203</v>
      </c>
      <c r="H23" s="48" t="s">
        <v>446</v>
      </c>
      <c r="I23" s="48">
        <v>40924</v>
      </c>
      <c r="J23" s="10" t="s">
        <v>1611</v>
      </c>
      <c r="K23" s="10" t="s">
        <v>83</v>
      </c>
      <c r="L23" s="48" t="s">
        <v>5008</v>
      </c>
      <c r="M23" s="48" t="s">
        <v>1612</v>
      </c>
      <c r="N23" s="48" t="s">
        <v>241</v>
      </c>
      <c r="O23" s="48" t="s">
        <v>1606</v>
      </c>
      <c r="P23" s="66">
        <v>40925</v>
      </c>
      <c r="Q23" s="67" t="s">
        <v>501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1544</v>
      </c>
      <c r="F24" s="48" t="s">
        <v>1554</v>
      </c>
      <c r="G24" s="48" t="s">
        <v>204</v>
      </c>
      <c r="H24" s="48" t="s">
        <v>447</v>
      </c>
      <c r="I24" s="48">
        <v>40968</v>
      </c>
      <c r="J24" s="10" t="s">
        <v>1613</v>
      </c>
      <c r="K24" s="10" t="s">
        <v>85</v>
      </c>
      <c r="L24" s="48" t="s">
        <v>5009</v>
      </c>
      <c r="M24" s="48" t="s">
        <v>1614</v>
      </c>
      <c r="N24" s="48" t="s">
        <v>2450</v>
      </c>
      <c r="O24" s="48" t="s">
        <v>1669</v>
      </c>
      <c r="P24" s="10">
        <v>40991</v>
      </c>
      <c r="Q24" s="67" t="s">
        <v>681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1544</v>
      </c>
      <c r="F25" s="48" t="s">
        <v>1545</v>
      </c>
      <c r="G25" s="48" t="s">
        <v>205</v>
      </c>
      <c r="H25" s="48" t="s">
        <v>448</v>
      </c>
      <c r="I25" s="48">
        <v>40898</v>
      </c>
      <c r="J25" s="10" t="s">
        <v>1615</v>
      </c>
      <c r="K25" s="10" t="s">
        <v>87</v>
      </c>
      <c r="L25" s="48" t="s">
        <v>5010</v>
      </c>
      <c r="M25" s="48" t="s">
        <v>1616</v>
      </c>
      <c r="N25" s="48" t="s">
        <v>255</v>
      </c>
      <c r="O25" s="48" t="s">
        <v>1617</v>
      </c>
      <c r="P25" s="66">
        <v>40905</v>
      </c>
      <c r="Q25" s="67" t="s">
        <v>501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1544</v>
      </c>
      <c r="F26" s="48" t="s">
        <v>1554</v>
      </c>
      <c r="G26" s="48" t="s">
        <v>206</v>
      </c>
      <c r="H26" s="48" t="s">
        <v>2451</v>
      </c>
      <c r="I26" s="48">
        <v>40995</v>
      </c>
      <c r="J26" s="10" t="s">
        <v>1618</v>
      </c>
      <c r="K26" s="10" t="s">
        <v>89</v>
      </c>
      <c r="L26" s="48" t="s">
        <v>5011</v>
      </c>
      <c r="M26" s="48" t="s">
        <v>1619</v>
      </c>
      <c r="N26" s="48" t="s">
        <v>2475</v>
      </c>
      <c r="O26" s="48" t="s">
        <v>1708</v>
      </c>
      <c r="P26" s="66">
        <v>40998</v>
      </c>
      <c r="Q26" s="67" t="s">
        <v>501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1544</v>
      </c>
      <c r="F27" s="48" t="s">
        <v>1545</v>
      </c>
      <c r="G27" s="48" t="s">
        <v>207</v>
      </c>
      <c r="H27" s="48" t="s">
        <v>449</v>
      </c>
      <c r="I27" s="48">
        <v>40924</v>
      </c>
      <c r="J27" s="10" t="s">
        <v>1620</v>
      </c>
      <c r="K27" s="10" t="s">
        <v>91</v>
      </c>
      <c r="L27" s="48" t="s">
        <v>5012</v>
      </c>
      <c r="M27" s="48" t="s">
        <v>1621</v>
      </c>
      <c r="N27" s="48" t="s">
        <v>398</v>
      </c>
      <c r="O27" s="48" t="s">
        <v>1575</v>
      </c>
      <c r="P27" s="66">
        <v>40925</v>
      </c>
      <c r="Q27" s="67" t="s">
        <v>501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1544</v>
      </c>
      <c r="F28" s="48" t="s">
        <v>1545</v>
      </c>
      <c r="G28" s="48" t="s">
        <v>208</v>
      </c>
      <c r="H28" s="48" t="s">
        <v>450</v>
      </c>
      <c r="I28" s="48">
        <v>40900</v>
      </c>
      <c r="J28" s="10" t="s">
        <v>1622</v>
      </c>
      <c r="K28" s="10" t="s">
        <v>93</v>
      </c>
      <c r="L28" s="48" t="s">
        <v>5013</v>
      </c>
      <c r="M28" s="48" t="s">
        <v>1623</v>
      </c>
      <c r="N28" s="48" t="s">
        <v>247</v>
      </c>
      <c r="O28" s="48" t="s">
        <v>1624</v>
      </c>
      <c r="P28" s="66">
        <v>40905</v>
      </c>
      <c r="Q28" s="67" t="s">
        <v>501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1544</v>
      </c>
      <c r="F29" s="48" t="s">
        <v>1545</v>
      </c>
      <c r="G29" s="48" t="s">
        <v>209</v>
      </c>
      <c r="H29" s="48" t="s">
        <v>451</v>
      </c>
      <c r="I29" s="48">
        <v>40921</v>
      </c>
      <c r="J29" s="10" t="s">
        <v>1625</v>
      </c>
      <c r="K29" s="10" t="s">
        <v>95</v>
      </c>
      <c r="L29" s="48" t="s">
        <v>5014</v>
      </c>
      <c r="M29" s="48" t="s">
        <v>1626</v>
      </c>
      <c r="N29" s="48" t="s">
        <v>399</v>
      </c>
      <c r="O29" s="48" t="s">
        <v>1627</v>
      </c>
      <c r="P29" s="66">
        <v>40924</v>
      </c>
      <c r="Q29" s="67" t="s">
        <v>501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1544</v>
      </c>
      <c r="F30" s="48" t="s">
        <v>1545</v>
      </c>
      <c r="G30" s="48" t="s">
        <v>210</v>
      </c>
      <c r="H30" s="48" t="s">
        <v>1628</v>
      </c>
      <c r="I30" s="48">
        <v>40912</v>
      </c>
      <c r="J30" s="10" t="s">
        <v>1629</v>
      </c>
      <c r="K30" s="10" t="s">
        <v>97</v>
      </c>
      <c r="L30" s="48" t="s">
        <v>5015</v>
      </c>
      <c r="M30" s="48" t="s">
        <v>1630</v>
      </c>
      <c r="N30" s="48" t="s">
        <v>254</v>
      </c>
      <c r="O30" s="48" t="s">
        <v>1631</v>
      </c>
      <c r="P30" s="66">
        <v>40913</v>
      </c>
      <c r="Q30" s="67" t="s">
        <v>501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1544</v>
      </c>
      <c r="F31" s="48" t="s">
        <v>1545</v>
      </c>
      <c r="G31" s="48" t="s">
        <v>211</v>
      </c>
      <c r="H31" s="48" t="s">
        <v>452</v>
      </c>
      <c r="I31" s="48">
        <v>40933</v>
      </c>
      <c r="J31" s="10" t="s">
        <v>1632</v>
      </c>
      <c r="K31" s="10" t="s">
        <v>1633</v>
      </c>
      <c r="L31" s="48" t="s">
        <v>5016</v>
      </c>
      <c r="M31" s="48" t="s">
        <v>1634</v>
      </c>
      <c r="N31" s="48" t="s">
        <v>400</v>
      </c>
      <c r="O31" s="48" t="s">
        <v>1635</v>
      </c>
      <c r="P31" s="66">
        <v>40932</v>
      </c>
      <c r="Q31" s="67" t="s">
        <v>501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1544</v>
      </c>
      <c r="F32" s="48" t="s">
        <v>1545</v>
      </c>
      <c r="G32" s="48" t="s">
        <v>222</v>
      </c>
      <c r="H32" s="48" t="s">
        <v>459</v>
      </c>
      <c r="I32" s="48">
        <v>40996</v>
      </c>
      <c r="J32" s="10" t="s">
        <v>1636</v>
      </c>
      <c r="K32" s="10" t="s">
        <v>117</v>
      </c>
      <c r="L32" s="48" t="s">
        <v>5017</v>
      </c>
      <c r="M32" s="48" t="s">
        <v>1637</v>
      </c>
      <c r="N32" s="48" t="s">
        <v>2476</v>
      </c>
      <c r="O32" s="48" t="s">
        <v>1565</v>
      </c>
      <c r="P32" s="66">
        <v>40998</v>
      </c>
      <c r="Q32" s="67" t="s">
        <v>501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1544</v>
      </c>
      <c r="F33" s="48" t="s">
        <v>1545</v>
      </c>
      <c r="G33" s="48" t="s">
        <v>213</v>
      </c>
      <c r="H33" s="48" t="s">
        <v>454</v>
      </c>
      <c r="I33" s="48">
        <v>40919</v>
      </c>
      <c r="J33" s="10" t="s">
        <v>1638</v>
      </c>
      <c r="K33" s="10" t="s">
        <v>102</v>
      </c>
      <c r="L33" s="48" t="s">
        <v>5018</v>
      </c>
      <c r="M33" s="48" t="s">
        <v>1639</v>
      </c>
      <c r="N33" s="48" t="s">
        <v>244</v>
      </c>
      <c r="O33" s="48" t="s">
        <v>1575</v>
      </c>
      <c r="P33" s="66">
        <v>40919</v>
      </c>
      <c r="Q33" s="67" t="s">
        <v>501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1544</v>
      </c>
      <c r="F34" s="48" t="s">
        <v>1545</v>
      </c>
      <c r="G34" s="48" t="s">
        <v>214</v>
      </c>
      <c r="H34" s="48" t="s">
        <v>455</v>
      </c>
      <c r="I34" s="48">
        <v>40918</v>
      </c>
      <c r="J34" s="10" t="s">
        <v>1640</v>
      </c>
      <c r="K34" s="10" t="s">
        <v>104</v>
      </c>
      <c r="L34" s="48" t="s">
        <v>5019</v>
      </c>
      <c r="M34" s="48" t="s">
        <v>1641</v>
      </c>
      <c r="N34" s="48" t="s">
        <v>239</v>
      </c>
      <c r="O34" s="48" t="s">
        <v>1575</v>
      </c>
      <c r="P34" s="66">
        <v>40918</v>
      </c>
      <c r="Q34" s="67" t="s">
        <v>501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1544</v>
      </c>
      <c r="F35" s="48" t="s">
        <v>1545</v>
      </c>
      <c r="G35" s="48" t="s">
        <v>215</v>
      </c>
      <c r="H35" s="48" t="s">
        <v>456</v>
      </c>
      <c r="I35" s="48">
        <v>40931</v>
      </c>
      <c r="J35" s="10" t="s">
        <v>1642</v>
      </c>
      <c r="K35" s="10" t="s">
        <v>1643</v>
      </c>
      <c r="L35" s="48" t="s">
        <v>5020</v>
      </c>
      <c r="M35" s="48" t="s">
        <v>1644</v>
      </c>
      <c r="N35" s="48" t="s">
        <v>237</v>
      </c>
      <c r="O35" s="48" t="s">
        <v>1624</v>
      </c>
      <c r="P35" s="66">
        <v>40934</v>
      </c>
      <c r="Q35" s="67" t="s">
        <v>501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1544</v>
      </c>
      <c r="F36" s="48" t="s">
        <v>1545</v>
      </c>
      <c r="G36" s="48" t="s">
        <v>216</v>
      </c>
      <c r="H36" s="48" t="s">
        <v>1645</v>
      </c>
      <c r="I36" s="48">
        <v>40921</v>
      </c>
      <c r="J36" s="10" t="s">
        <v>1646</v>
      </c>
      <c r="K36" s="10" t="s">
        <v>673</v>
      </c>
      <c r="L36" s="48" t="s">
        <v>5021</v>
      </c>
      <c r="M36" s="48" t="s">
        <v>1647</v>
      </c>
      <c r="N36" s="48" t="s">
        <v>401</v>
      </c>
      <c r="O36" s="48" t="s">
        <v>1648</v>
      </c>
      <c r="P36" s="66">
        <v>40921</v>
      </c>
      <c r="Q36" s="67" t="s">
        <v>501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1544</v>
      </c>
      <c r="F37" s="48" t="s">
        <v>1545</v>
      </c>
      <c r="G37" s="48" t="s">
        <v>217</v>
      </c>
      <c r="H37" s="48" t="s">
        <v>1649</v>
      </c>
      <c r="I37" s="48">
        <v>40920</v>
      </c>
      <c r="J37" s="10" t="s">
        <v>1650</v>
      </c>
      <c r="K37" s="10" t="s">
        <v>108</v>
      </c>
      <c r="L37" s="48" t="s">
        <v>5022</v>
      </c>
      <c r="M37" s="48" t="s">
        <v>1651</v>
      </c>
      <c r="N37" s="48" t="s">
        <v>402</v>
      </c>
      <c r="O37" s="48" t="s">
        <v>688</v>
      </c>
      <c r="P37" s="66">
        <v>40921</v>
      </c>
      <c r="Q37" s="67" t="s">
        <v>501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1544</v>
      </c>
      <c r="F38" s="48" t="s">
        <v>1545</v>
      </c>
      <c r="G38" s="48" t="s">
        <v>218</v>
      </c>
      <c r="H38" s="48" t="s">
        <v>457</v>
      </c>
      <c r="I38" s="48">
        <v>40942</v>
      </c>
      <c r="J38" s="10" t="s">
        <v>1652</v>
      </c>
      <c r="K38" s="10" t="s">
        <v>110</v>
      </c>
      <c r="L38" s="48" t="s">
        <v>5023</v>
      </c>
      <c r="M38" s="48" t="s">
        <v>1653</v>
      </c>
      <c r="N38" s="48" t="s">
        <v>1654</v>
      </c>
      <c r="O38" s="48" t="s">
        <v>1552</v>
      </c>
      <c r="P38" s="66">
        <v>40946</v>
      </c>
      <c r="Q38" s="67" t="s">
        <v>501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1544</v>
      </c>
      <c r="F39" s="48" t="s">
        <v>1545</v>
      </c>
      <c r="G39" s="48" t="s">
        <v>219</v>
      </c>
      <c r="H39" s="48" t="s">
        <v>1655</v>
      </c>
      <c r="I39" s="48">
        <v>40934</v>
      </c>
      <c r="J39" s="10" t="s">
        <v>1656</v>
      </c>
      <c r="K39" s="10" t="s">
        <v>1657</v>
      </c>
      <c r="L39" s="48" t="s">
        <v>5024</v>
      </c>
      <c r="M39" s="48" t="s">
        <v>1658</v>
      </c>
      <c r="N39" s="48" t="s">
        <v>403</v>
      </c>
      <c r="O39" s="48" t="s">
        <v>1565</v>
      </c>
      <c r="P39" s="66">
        <v>40935</v>
      </c>
      <c r="Q39" s="67" t="s">
        <v>501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1544</v>
      </c>
      <c r="F40" s="48" t="s">
        <v>1545</v>
      </c>
      <c r="G40" s="48" t="s">
        <v>220</v>
      </c>
      <c r="H40" s="48" t="s">
        <v>1659</v>
      </c>
      <c r="I40" s="48">
        <v>40913</v>
      </c>
      <c r="J40" s="10" t="s">
        <v>1660</v>
      </c>
      <c r="K40" s="10" t="s">
        <v>113</v>
      </c>
      <c r="L40" s="48" t="s">
        <v>5025</v>
      </c>
      <c r="M40" s="48" t="s">
        <v>1661</v>
      </c>
      <c r="N40" s="48" t="s">
        <v>261</v>
      </c>
      <c r="O40" s="48" t="s">
        <v>1662</v>
      </c>
      <c r="P40" s="66">
        <v>40910</v>
      </c>
      <c r="Q40" s="67" t="s">
        <v>501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1544</v>
      </c>
      <c r="F41" s="48" t="s">
        <v>1545</v>
      </c>
      <c r="G41" s="48" t="s">
        <v>221</v>
      </c>
      <c r="H41" s="48" t="s">
        <v>458</v>
      </c>
      <c r="I41" s="48">
        <v>40904</v>
      </c>
      <c r="J41" s="10" t="s">
        <v>1663</v>
      </c>
      <c r="K41" s="10" t="s">
        <v>115</v>
      </c>
      <c r="L41" s="48" t="s">
        <v>5026</v>
      </c>
      <c r="M41" s="48" t="s">
        <v>1664</v>
      </c>
      <c r="N41" s="48" t="s">
        <v>228</v>
      </c>
      <c r="O41" s="48" t="s">
        <v>1665</v>
      </c>
      <c r="P41" s="66">
        <v>40905</v>
      </c>
      <c r="Q41" s="67" t="s">
        <v>501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1544</v>
      </c>
      <c r="F42" s="48" t="s">
        <v>1554</v>
      </c>
      <c r="G42" s="48" t="s">
        <v>192</v>
      </c>
      <c r="H42" s="48" t="s">
        <v>436</v>
      </c>
      <c r="I42" s="48">
        <v>40962</v>
      </c>
      <c r="J42" s="10" t="s">
        <v>1666</v>
      </c>
      <c r="K42" s="10" t="s">
        <v>61</v>
      </c>
      <c r="L42" s="48" t="s">
        <v>5027</v>
      </c>
      <c r="M42" s="48" t="s">
        <v>1667</v>
      </c>
      <c r="N42" s="48" t="s">
        <v>1668</v>
      </c>
      <c r="O42" s="48" t="s">
        <v>1669</v>
      </c>
      <c r="P42" s="10">
        <v>40973</v>
      </c>
      <c r="Q42" s="67" t="s">
        <v>681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1544</v>
      </c>
      <c r="F43" s="48" t="s">
        <v>1545</v>
      </c>
      <c r="G43" s="48" t="s">
        <v>183</v>
      </c>
      <c r="H43" s="48" t="s">
        <v>430</v>
      </c>
      <c r="I43" s="48">
        <v>40904</v>
      </c>
      <c r="J43" s="10" t="s">
        <v>1670</v>
      </c>
      <c r="K43" s="10" t="s">
        <v>44</v>
      </c>
      <c r="L43" s="48" t="s">
        <v>5028</v>
      </c>
      <c r="M43" s="48" t="s">
        <v>1671</v>
      </c>
      <c r="N43" s="48" t="s">
        <v>268</v>
      </c>
      <c r="O43" s="48" t="s">
        <v>1606</v>
      </c>
      <c r="P43" s="66">
        <v>40905</v>
      </c>
      <c r="Q43" s="67" t="s">
        <v>501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1544</v>
      </c>
      <c r="F44" s="48" t="s">
        <v>1545</v>
      </c>
      <c r="G44" s="48" t="s">
        <v>184</v>
      </c>
      <c r="H44" s="48" t="s">
        <v>431</v>
      </c>
      <c r="I44" s="48">
        <v>40904</v>
      </c>
      <c r="J44" s="10" t="s">
        <v>1672</v>
      </c>
      <c r="K44" s="10" t="s">
        <v>46</v>
      </c>
      <c r="L44" s="48" t="s">
        <v>5029</v>
      </c>
      <c r="M44" s="48" t="s">
        <v>1673</v>
      </c>
      <c r="N44" s="48" t="s">
        <v>233</v>
      </c>
      <c r="O44" s="48" t="s">
        <v>1674</v>
      </c>
      <c r="P44" s="66">
        <v>40905</v>
      </c>
      <c r="Q44" s="67" t="s">
        <v>501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1544</v>
      </c>
      <c r="F45" s="48" t="s">
        <v>1545</v>
      </c>
      <c r="G45" s="48" t="s">
        <v>185</v>
      </c>
      <c r="H45" s="48" t="s">
        <v>2283</v>
      </c>
      <c r="I45" s="48">
        <v>40989</v>
      </c>
      <c r="J45" s="10" t="s">
        <v>1675</v>
      </c>
      <c r="K45" s="10" t="s">
        <v>48</v>
      </c>
      <c r="L45" s="48" t="s">
        <v>5030</v>
      </c>
      <c r="M45" s="48" t="s">
        <v>5031</v>
      </c>
      <c r="N45" s="48" t="s">
        <v>2438</v>
      </c>
      <c r="O45" s="48" t="s">
        <v>2439</v>
      </c>
      <c r="P45" s="66">
        <v>40989</v>
      </c>
      <c r="Q45" s="67" t="s">
        <v>5032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1544</v>
      </c>
      <c r="F46" s="48" t="s">
        <v>1545</v>
      </c>
      <c r="G46" s="48" t="s">
        <v>186</v>
      </c>
      <c r="H46" s="48" t="s">
        <v>432</v>
      </c>
      <c r="I46" s="48">
        <v>40935</v>
      </c>
      <c r="J46" s="10" t="s">
        <v>1676</v>
      </c>
      <c r="K46" s="10" t="s">
        <v>50</v>
      </c>
      <c r="L46" s="48" t="s">
        <v>5033</v>
      </c>
      <c r="M46" s="48" t="s">
        <v>1676</v>
      </c>
      <c r="N46" s="48" t="s">
        <v>393</v>
      </c>
      <c r="O46" s="48" t="s">
        <v>1565</v>
      </c>
      <c r="P46" s="66">
        <v>40938</v>
      </c>
      <c r="Q46" s="67" t="s">
        <v>501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1698</v>
      </c>
      <c r="F47" s="48" t="s">
        <v>1545</v>
      </c>
      <c r="G47" s="48" t="s">
        <v>187</v>
      </c>
      <c r="H47" s="67" t="s">
        <v>501</v>
      </c>
      <c r="I47" s="67" t="s">
        <v>501</v>
      </c>
      <c r="J47" s="10" t="s">
        <v>1677</v>
      </c>
      <c r="K47" s="10" t="s">
        <v>5034</v>
      </c>
      <c r="L47" s="48" t="s">
        <v>5035</v>
      </c>
      <c r="M47" s="67" t="s">
        <v>1678</v>
      </c>
      <c r="N47" s="67" t="s">
        <v>501</v>
      </c>
      <c r="O47" s="67" t="s">
        <v>501</v>
      </c>
      <c r="P47" s="66" t="s">
        <v>501</v>
      </c>
      <c r="Q47" s="67" t="s">
        <v>5036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1544</v>
      </c>
      <c r="F48" s="48" t="s">
        <v>1545</v>
      </c>
      <c r="G48" s="48" t="s">
        <v>188</v>
      </c>
      <c r="H48" s="48" t="s">
        <v>433</v>
      </c>
      <c r="I48" s="48">
        <v>40927</v>
      </c>
      <c r="J48" s="10" t="s">
        <v>1679</v>
      </c>
      <c r="K48" s="10" t="s">
        <v>1680</v>
      </c>
      <c r="L48" s="48" t="s">
        <v>5037</v>
      </c>
      <c r="M48" s="48" t="s">
        <v>1681</v>
      </c>
      <c r="N48" s="48" t="s">
        <v>230</v>
      </c>
      <c r="O48" s="48" t="s">
        <v>1624</v>
      </c>
      <c r="P48" s="66">
        <v>40927</v>
      </c>
      <c r="Q48" s="67" t="s">
        <v>501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1544</v>
      </c>
      <c r="F49" s="48" t="s">
        <v>1545</v>
      </c>
      <c r="G49" s="48" t="s">
        <v>189</v>
      </c>
      <c r="H49" s="48" t="s">
        <v>434</v>
      </c>
      <c r="I49" s="48">
        <v>40931</v>
      </c>
      <c r="J49" s="10" t="s">
        <v>1682</v>
      </c>
      <c r="K49" s="10" t="s">
        <v>55</v>
      </c>
      <c r="L49" s="48" t="s">
        <v>5038</v>
      </c>
      <c r="M49" s="48" t="s">
        <v>1683</v>
      </c>
      <c r="N49" s="48" t="s">
        <v>229</v>
      </c>
      <c r="O49" s="48" t="s">
        <v>1674</v>
      </c>
      <c r="P49" s="66">
        <v>40932</v>
      </c>
      <c r="Q49" s="67" t="s">
        <v>501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1544</v>
      </c>
      <c r="F50" s="48" t="s">
        <v>1545</v>
      </c>
      <c r="G50" s="48" t="s">
        <v>190</v>
      </c>
      <c r="H50" s="67" t="s">
        <v>4562</v>
      </c>
      <c r="I50" s="67">
        <v>41081</v>
      </c>
      <c r="J50" s="10" t="s">
        <v>1684</v>
      </c>
      <c r="K50" s="10" t="s">
        <v>57</v>
      </c>
      <c r="L50" s="48" t="s">
        <v>5039</v>
      </c>
      <c r="M50" s="67" t="s">
        <v>1685</v>
      </c>
      <c r="N50" s="67" t="s">
        <v>4563</v>
      </c>
      <c r="O50" s="67" t="s">
        <v>3272</v>
      </c>
      <c r="P50" s="66">
        <v>41082</v>
      </c>
      <c r="Q50" s="67" t="s">
        <v>686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1544</v>
      </c>
      <c r="F51" s="48" t="s">
        <v>1545</v>
      </c>
      <c r="G51" s="48" t="s">
        <v>191</v>
      </c>
      <c r="H51" s="48" t="s">
        <v>435</v>
      </c>
      <c r="I51" s="48">
        <v>40931</v>
      </c>
      <c r="J51" s="10" t="s">
        <v>1686</v>
      </c>
      <c r="K51" s="10" t="s">
        <v>59</v>
      </c>
      <c r="L51" s="48" t="s">
        <v>5040</v>
      </c>
      <c r="M51" s="48" t="s">
        <v>1687</v>
      </c>
      <c r="N51" s="48" t="s">
        <v>394</v>
      </c>
      <c r="O51" s="48" t="s">
        <v>1606</v>
      </c>
      <c r="P51" s="66">
        <v>40932</v>
      </c>
      <c r="Q51" s="67" t="s">
        <v>501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1544</v>
      </c>
      <c r="F52" s="48" t="s">
        <v>1545</v>
      </c>
      <c r="G52" s="48" t="s">
        <v>202</v>
      </c>
      <c r="H52" s="48" t="s">
        <v>445</v>
      </c>
      <c r="I52" s="48">
        <v>40920</v>
      </c>
      <c r="J52" s="10" t="s">
        <v>1688</v>
      </c>
      <c r="K52" s="10" t="s">
        <v>81</v>
      </c>
      <c r="L52" s="48" t="s">
        <v>5041</v>
      </c>
      <c r="M52" s="48" t="s">
        <v>1689</v>
      </c>
      <c r="N52" s="48" t="s">
        <v>256</v>
      </c>
      <c r="O52" s="48" t="s">
        <v>1565</v>
      </c>
      <c r="P52" s="66">
        <v>40919</v>
      </c>
      <c r="Q52" s="67" t="s">
        <v>501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1544</v>
      </c>
      <c r="F53" s="48" t="s">
        <v>1545</v>
      </c>
      <c r="G53" s="48" t="s">
        <v>193</v>
      </c>
      <c r="H53" s="48" t="s">
        <v>437</v>
      </c>
      <c r="I53" s="48">
        <v>40934</v>
      </c>
      <c r="J53" s="10" t="s">
        <v>1690</v>
      </c>
      <c r="K53" s="10" t="s">
        <v>63</v>
      </c>
      <c r="L53" s="48" t="s">
        <v>5042</v>
      </c>
      <c r="M53" s="48" t="s">
        <v>1691</v>
      </c>
      <c r="N53" s="48" t="s">
        <v>395</v>
      </c>
      <c r="O53" s="48" t="s">
        <v>1562</v>
      </c>
      <c r="P53" s="66">
        <v>40934</v>
      </c>
      <c r="Q53" s="67" t="s">
        <v>501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1544</v>
      </c>
      <c r="F54" s="48" t="s">
        <v>1545</v>
      </c>
      <c r="G54" s="48" t="s">
        <v>195</v>
      </c>
      <c r="H54" s="48" t="s">
        <v>439</v>
      </c>
      <c r="I54" s="48">
        <v>40917</v>
      </c>
      <c r="J54" s="10" t="s">
        <v>1692</v>
      </c>
      <c r="K54" s="10" t="s">
        <v>67</v>
      </c>
      <c r="L54" s="48" t="s">
        <v>5043</v>
      </c>
      <c r="M54" s="48" t="s">
        <v>1693</v>
      </c>
      <c r="N54" s="48" t="s">
        <v>396</v>
      </c>
      <c r="O54" s="48" t="s">
        <v>1694</v>
      </c>
      <c r="P54" s="66">
        <v>40920</v>
      </c>
      <c r="Q54" s="67" t="s">
        <v>501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1544</v>
      </c>
      <c r="F55" s="48" t="s">
        <v>1545</v>
      </c>
      <c r="G55" s="48" t="s">
        <v>196</v>
      </c>
      <c r="H55" s="48" t="s">
        <v>440</v>
      </c>
      <c r="I55" s="48">
        <v>40917</v>
      </c>
      <c r="J55" s="10" t="s">
        <v>1695</v>
      </c>
      <c r="K55" s="10" t="s">
        <v>69</v>
      </c>
      <c r="L55" s="48" t="s">
        <v>5044</v>
      </c>
      <c r="M55" s="48" t="s">
        <v>1696</v>
      </c>
      <c r="N55" s="48" t="s">
        <v>258</v>
      </c>
      <c r="O55" s="48" t="s">
        <v>1697</v>
      </c>
      <c r="P55" s="66">
        <v>40918</v>
      </c>
      <c r="Q55" s="67" t="s">
        <v>501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1698</v>
      </c>
      <c r="F56" s="48" t="s">
        <v>1545</v>
      </c>
      <c r="G56" s="48" t="s">
        <v>197</v>
      </c>
      <c r="H56" s="67" t="s">
        <v>501</v>
      </c>
      <c r="I56" s="67" t="s">
        <v>501</v>
      </c>
      <c r="J56" s="10" t="s">
        <v>1699</v>
      </c>
      <c r="K56" s="10" t="s">
        <v>71</v>
      </c>
      <c r="L56" s="48" t="s">
        <v>5045</v>
      </c>
      <c r="M56" s="67" t="s">
        <v>5046</v>
      </c>
      <c r="N56" s="67" t="s">
        <v>501</v>
      </c>
      <c r="O56" s="67" t="s">
        <v>501</v>
      </c>
      <c r="P56" s="66" t="s">
        <v>501</v>
      </c>
      <c r="Q56" s="67" t="s">
        <v>4482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1544</v>
      </c>
      <c r="F57" s="48" t="s">
        <v>1545</v>
      </c>
      <c r="G57" s="48" t="s">
        <v>198</v>
      </c>
      <c r="H57" s="48" t="s">
        <v>441</v>
      </c>
      <c r="I57" s="48">
        <v>40932</v>
      </c>
      <c r="J57" s="10" t="s">
        <v>1700</v>
      </c>
      <c r="K57" s="10" t="s">
        <v>73</v>
      </c>
      <c r="L57" s="48" t="s">
        <v>5047</v>
      </c>
      <c r="M57" s="48" t="s">
        <v>1701</v>
      </c>
      <c r="N57" s="48" t="s">
        <v>242</v>
      </c>
      <c r="O57" s="48" t="s">
        <v>1606</v>
      </c>
      <c r="P57" s="66">
        <v>40934</v>
      </c>
      <c r="Q57" s="67" t="s">
        <v>501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1544</v>
      </c>
      <c r="F58" s="48" t="s">
        <v>1545</v>
      </c>
      <c r="G58" s="48" t="s">
        <v>199</v>
      </c>
      <c r="H58" s="48" t="s">
        <v>442</v>
      </c>
      <c r="I58" s="48">
        <v>40920</v>
      </c>
      <c r="J58" s="10" t="s">
        <v>1702</v>
      </c>
      <c r="K58" s="10" t="s">
        <v>75</v>
      </c>
      <c r="L58" s="48" t="s">
        <v>5048</v>
      </c>
      <c r="M58" s="48" t="s">
        <v>1703</v>
      </c>
      <c r="N58" s="48" t="s">
        <v>225</v>
      </c>
      <c r="O58" s="48" t="s">
        <v>1704</v>
      </c>
      <c r="P58" s="66">
        <v>40921</v>
      </c>
      <c r="Q58" s="67" t="s">
        <v>501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1544</v>
      </c>
      <c r="F59" s="48" t="s">
        <v>1554</v>
      </c>
      <c r="G59" s="48" t="s">
        <v>200</v>
      </c>
      <c r="H59" s="48" t="s">
        <v>443</v>
      </c>
      <c r="I59" s="48">
        <v>40970</v>
      </c>
      <c r="J59" s="10" t="s">
        <v>1705</v>
      </c>
      <c r="K59" s="10" t="s">
        <v>77</v>
      </c>
      <c r="L59" s="48" t="s">
        <v>5049</v>
      </c>
      <c r="M59" s="48" t="s">
        <v>1706</v>
      </c>
      <c r="N59" s="48" t="s">
        <v>1707</v>
      </c>
      <c r="O59" s="48" t="s">
        <v>1708</v>
      </c>
      <c r="P59" s="66">
        <v>40976</v>
      </c>
      <c r="Q59" s="67" t="s">
        <v>501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1544</v>
      </c>
      <c r="F60" s="48" t="s">
        <v>1545</v>
      </c>
      <c r="G60" s="48" t="s">
        <v>201</v>
      </c>
      <c r="H60" s="48" t="s">
        <v>444</v>
      </c>
      <c r="I60" s="48">
        <v>40917</v>
      </c>
      <c r="J60" s="10" t="s">
        <v>1709</v>
      </c>
      <c r="K60" s="10" t="s">
        <v>79</v>
      </c>
      <c r="L60" s="48" t="s">
        <v>5050</v>
      </c>
      <c r="M60" s="48" t="s">
        <v>1710</v>
      </c>
      <c r="N60" s="48" t="s">
        <v>251</v>
      </c>
      <c r="O60" s="48" t="s">
        <v>1711</v>
      </c>
      <c r="P60" s="66">
        <v>40919</v>
      </c>
      <c r="Q60" s="67" t="s">
        <v>501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1544</v>
      </c>
      <c r="F61" s="48" t="s">
        <v>1545</v>
      </c>
      <c r="G61" s="48" t="s">
        <v>194</v>
      </c>
      <c r="H61" s="48" t="s">
        <v>438</v>
      </c>
      <c r="I61" s="48">
        <v>40917</v>
      </c>
      <c r="J61" s="10" t="s">
        <v>1712</v>
      </c>
      <c r="K61" s="10" t="s">
        <v>65</v>
      </c>
      <c r="L61" s="48" t="s">
        <v>5051</v>
      </c>
      <c r="M61" s="48" t="s">
        <v>1713</v>
      </c>
      <c r="N61" s="48" t="s">
        <v>252</v>
      </c>
      <c r="O61" s="48" t="s">
        <v>1606</v>
      </c>
      <c r="P61" s="66">
        <v>40918</v>
      </c>
      <c r="Q61" s="67" t="s">
        <v>501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1544</v>
      </c>
      <c r="F62" s="48" t="s">
        <v>1545</v>
      </c>
      <c r="G62" s="48" t="s">
        <v>132</v>
      </c>
      <c r="H62" s="48" t="s">
        <v>484</v>
      </c>
      <c r="I62" s="48">
        <v>40935</v>
      </c>
      <c r="J62" s="10" t="s">
        <v>1714</v>
      </c>
      <c r="K62" s="10" t="s">
        <v>1715</v>
      </c>
      <c r="L62" s="48" t="s">
        <v>5052</v>
      </c>
      <c r="M62" s="48" t="s">
        <v>1716</v>
      </c>
      <c r="N62" s="48" t="s">
        <v>411</v>
      </c>
      <c r="O62" s="48" t="s">
        <v>1717</v>
      </c>
      <c r="P62" s="66">
        <v>40939</v>
      </c>
      <c r="Q62" s="67" t="s">
        <v>501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1544</v>
      </c>
      <c r="F63" s="48" t="s">
        <v>1545</v>
      </c>
      <c r="G63" s="48" t="s">
        <v>131</v>
      </c>
      <c r="H63" s="48" t="s">
        <v>483</v>
      </c>
      <c r="I63" s="48">
        <v>40920</v>
      </c>
      <c r="J63" s="10" t="s">
        <v>1718</v>
      </c>
      <c r="K63" s="10" t="s">
        <v>362</v>
      </c>
      <c r="L63" s="48" t="s">
        <v>5053</v>
      </c>
      <c r="M63" s="48" t="s">
        <v>1719</v>
      </c>
      <c r="N63" s="48" t="s">
        <v>410</v>
      </c>
      <c r="O63" s="48" t="s">
        <v>1720</v>
      </c>
      <c r="P63" s="66">
        <v>40920</v>
      </c>
      <c r="Q63" s="67" t="s">
        <v>501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1544</v>
      </c>
      <c r="F64" s="48" t="s">
        <v>1554</v>
      </c>
      <c r="G64" s="48" t="s">
        <v>130</v>
      </c>
      <c r="H64" s="48" t="s">
        <v>482</v>
      </c>
      <c r="I64" s="48">
        <v>40966</v>
      </c>
      <c r="J64" s="10" t="s">
        <v>1721</v>
      </c>
      <c r="K64" s="10" t="s">
        <v>344</v>
      </c>
      <c r="L64" s="48" t="s">
        <v>5054</v>
      </c>
      <c r="M64" s="48" t="s">
        <v>1722</v>
      </c>
      <c r="N64" s="48" t="s">
        <v>1723</v>
      </c>
      <c r="O64" s="48" t="s">
        <v>1669</v>
      </c>
      <c r="P64" s="66">
        <v>40974</v>
      </c>
      <c r="Q64" s="67" t="s">
        <v>501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1544</v>
      </c>
      <c r="F65" s="48" t="s">
        <v>1545</v>
      </c>
      <c r="G65" s="48" t="s">
        <v>129</v>
      </c>
      <c r="H65" s="48" t="s">
        <v>481</v>
      </c>
      <c r="I65" s="48">
        <v>40931</v>
      </c>
      <c r="J65" s="10" t="s">
        <v>1724</v>
      </c>
      <c r="K65" s="10" t="s">
        <v>374</v>
      </c>
      <c r="L65" s="48" t="s">
        <v>5055</v>
      </c>
      <c r="M65" s="48" t="s">
        <v>1725</v>
      </c>
      <c r="N65" s="48" t="s">
        <v>409</v>
      </c>
      <c r="O65" s="48" t="s">
        <v>1565</v>
      </c>
      <c r="P65" s="66">
        <v>40932</v>
      </c>
      <c r="Q65" s="67" t="s">
        <v>501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1544</v>
      </c>
      <c r="F66" s="48" t="s">
        <v>1545</v>
      </c>
      <c r="G66" s="48" t="s">
        <v>128</v>
      </c>
      <c r="H66" s="48" t="s">
        <v>480</v>
      </c>
      <c r="I66" s="48">
        <v>40903</v>
      </c>
      <c r="J66" s="10" t="s">
        <v>1724</v>
      </c>
      <c r="K66" s="10" t="s">
        <v>308</v>
      </c>
      <c r="L66" s="48" t="s">
        <v>5056</v>
      </c>
      <c r="M66" s="48" t="s">
        <v>1726</v>
      </c>
      <c r="N66" s="48" t="s">
        <v>236</v>
      </c>
      <c r="O66" s="48" t="s">
        <v>1648</v>
      </c>
      <c r="P66" s="66">
        <v>40904</v>
      </c>
      <c r="Q66" s="67" t="s">
        <v>501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1544</v>
      </c>
      <c r="F67" s="48" t="s">
        <v>1545</v>
      </c>
      <c r="G67" s="48" t="s">
        <v>127</v>
      </c>
      <c r="H67" s="48" t="s">
        <v>479</v>
      </c>
      <c r="I67" s="48">
        <v>40928</v>
      </c>
      <c r="J67" s="10" t="s">
        <v>1727</v>
      </c>
      <c r="K67" s="10" t="s">
        <v>382</v>
      </c>
      <c r="L67" s="48" t="s">
        <v>5057</v>
      </c>
      <c r="M67" s="48" t="s">
        <v>1728</v>
      </c>
      <c r="N67" s="48" t="s">
        <v>408</v>
      </c>
      <c r="O67" s="48" t="s">
        <v>1717</v>
      </c>
      <c r="P67" s="66">
        <v>40928</v>
      </c>
      <c r="Q67" s="67" t="s">
        <v>501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1544</v>
      </c>
      <c r="F68" s="48" t="s">
        <v>1545</v>
      </c>
      <c r="G68" s="48" t="s">
        <v>126</v>
      </c>
      <c r="H68" s="48" t="s">
        <v>478</v>
      </c>
      <c r="I68" s="48">
        <v>40920</v>
      </c>
      <c r="J68" s="10" t="s">
        <v>1729</v>
      </c>
      <c r="K68" s="10" t="s">
        <v>310</v>
      </c>
      <c r="L68" s="48" t="s">
        <v>5058</v>
      </c>
      <c r="M68" s="48" t="s">
        <v>1730</v>
      </c>
      <c r="N68" s="48" t="s">
        <v>234</v>
      </c>
      <c r="O68" s="48" t="s">
        <v>1624</v>
      </c>
      <c r="P68" s="66">
        <v>40925</v>
      </c>
      <c r="Q68" s="67" t="s">
        <v>501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1544</v>
      </c>
      <c r="F69" s="48" t="s">
        <v>1545</v>
      </c>
      <c r="G69" s="48" t="s">
        <v>125</v>
      </c>
      <c r="H69" s="48" t="s">
        <v>1731</v>
      </c>
      <c r="I69" s="48">
        <v>40911</v>
      </c>
      <c r="J69" s="10" t="s">
        <v>1732</v>
      </c>
      <c r="K69" s="10" t="s">
        <v>274</v>
      </c>
      <c r="L69" s="48" t="s">
        <v>5059</v>
      </c>
      <c r="M69" s="48" t="s">
        <v>1733</v>
      </c>
      <c r="N69" s="48" t="s">
        <v>248</v>
      </c>
      <c r="O69" s="48" t="s">
        <v>1734</v>
      </c>
      <c r="P69" s="66">
        <v>40913</v>
      </c>
      <c r="Q69" s="67" t="s">
        <v>501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1544</v>
      </c>
      <c r="F70" s="48" t="s">
        <v>1545</v>
      </c>
      <c r="G70" s="48" t="s">
        <v>124</v>
      </c>
      <c r="H70" s="48" t="s">
        <v>477</v>
      </c>
      <c r="I70" s="48">
        <v>40919</v>
      </c>
      <c r="J70" s="10" t="s">
        <v>1735</v>
      </c>
      <c r="K70" s="10" t="s">
        <v>1736</v>
      </c>
      <c r="L70" s="48" t="s">
        <v>5060</v>
      </c>
      <c r="M70" s="48" t="s">
        <v>1737</v>
      </c>
      <c r="N70" s="48" t="s">
        <v>407</v>
      </c>
      <c r="O70" s="48" t="s">
        <v>1738</v>
      </c>
      <c r="P70" s="66">
        <v>40921</v>
      </c>
      <c r="Q70" s="67" t="s">
        <v>501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1544</v>
      </c>
      <c r="F71" s="48" t="s">
        <v>1545</v>
      </c>
      <c r="G71" s="48" t="s">
        <v>123</v>
      </c>
      <c r="H71" s="48" t="s">
        <v>476</v>
      </c>
      <c r="I71" s="48">
        <v>40941</v>
      </c>
      <c r="J71" s="10" t="s">
        <v>1739</v>
      </c>
      <c r="K71" s="10" t="s">
        <v>384</v>
      </c>
      <c r="L71" s="48" t="s">
        <v>5061</v>
      </c>
      <c r="M71" s="48" t="s">
        <v>1740</v>
      </c>
      <c r="N71" s="48" t="s">
        <v>406</v>
      </c>
      <c r="O71" s="48" t="s">
        <v>1717</v>
      </c>
      <c r="P71" s="66">
        <v>40942</v>
      </c>
      <c r="Q71" s="67" t="s">
        <v>501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1544</v>
      </c>
      <c r="F72" s="48" t="s">
        <v>1545</v>
      </c>
      <c r="G72" s="48" t="s">
        <v>122</v>
      </c>
      <c r="H72" s="48" t="s">
        <v>475</v>
      </c>
      <c r="I72" s="48">
        <v>40933</v>
      </c>
      <c r="J72" s="10" t="s">
        <v>1741</v>
      </c>
      <c r="K72" s="10" t="s">
        <v>333</v>
      </c>
      <c r="L72" s="48" t="s">
        <v>5062</v>
      </c>
      <c r="M72" s="48" t="s">
        <v>1742</v>
      </c>
      <c r="N72" s="48" t="s">
        <v>405</v>
      </c>
      <c r="O72" s="48" t="s">
        <v>1674</v>
      </c>
      <c r="P72" s="66">
        <v>40934</v>
      </c>
      <c r="Q72" s="67" t="s">
        <v>501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1544</v>
      </c>
      <c r="F73" s="48" t="s">
        <v>1545</v>
      </c>
      <c r="G73" s="48" t="s">
        <v>121</v>
      </c>
      <c r="H73" s="48" t="s">
        <v>474</v>
      </c>
      <c r="I73" s="48">
        <v>40924</v>
      </c>
      <c r="J73" s="10" t="s">
        <v>1743</v>
      </c>
      <c r="K73" s="10" t="s">
        <v>357</v>
      </c>
      <c r="L73" s="48" t="s">
        <v>5063</v>
      </c>
      <c r="M73" s="48" t="s">
        <v>1744</v>
      </c>
      <c r="N73" s="48" t="s">
        <v>404</v>
      </c>
      <c r="O73" s="48" t="s">
        <v>1745</v>
      </c>
      <c r="P73" s="66">
        <v>40924</v>
      </c>
      <c r="Q73" s="67" t="s">
        <v>501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1544</v>
      </c>
      <c r="F74" s="48" t="s">
        <v>1545</v>
      </c>
      <c r="G74" s="48" t="s">
        <v>120</v>
      </c>
      <c r="H74" s="48" t="s">
        <v>473</v>
      </c>
      <c r="I74" s="48">
        <v>40917</v>
      </c>
      <c r="J74" s="10" t="s">
        <v>1746</v>
      </c>
      <c r="K74" s="10" t="s">
        <v>340</v>
      </c>
      <c r="L74" s="48" t="s">
        <v>5064</v>
      </c>
      <c r="M74" s="48" t="s">
        <v>1747</v>
      </c>
      <c r="N74" s="48" t="s">
        <v>257</v>
      </c>
      <c r="O74" s="48" t="s">
        <v>1748</v>
      </c>
      <c r="P74" s="66">
        <v>40917</v>
      </c>
      <c r="Q74" s="67" t="s">
        <v>501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1544</v>
      </c>
      <c r="F75" s="48" t="s">
        <v>1545</v>
      </c>
      <c r="G75" s="48" t="s">
        <v>119</v>
      </c>
      <c r="H75" s="48" t="s">
        <v>472</v>
      </c>
      <c r="I75" s="48">
        <v>40911</v>
      </c>
      <c r="J75" s="10" t="s">
        <v>1749</v>
      </c>
      <c r="K75" s="10" t="s">
        <v>279</v>
      </c>
      <c r="L75" s="48" t="s">
        <v>5065</v>
      </c>
      <c r="M75" s="48" t="s">
        <v>1750</v>
      </c>
      <c r="N75" s="67" t="s">
        <v>246</v>
      </c>
      <c r="O75" s="48" t="s">
        <v>501</v>
      </c>
      <c r="P75" s="66">
        <v>40913</v>
      </c>
      <c r="Q75" s="67" t="s">
        <v>501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1544</v>
      </c>
      <c r="F76" s="48" t="s">
        <v>1545</v>
      </c>
      <c r="G76" s="48" t="s">
        <v>118</v>
      </c>
      <c r="H76" s="48" t="s">
        <v>471</v>
      </c>
      <c r="I76" s="48">
        <v>40905</v>
      </c>
      <c r="J76" s="10" t="s">
        <v>1751</v>
      </c>
      <c r="K76" s="10" t="s">
        <v>291</v>
      </c>
      <c r="L76" s="48" t="s">
        <v>5066</v>
      </c>
      <c r="M76" s="48">
        <v>3136496866</v>
      </c>
      <c r="N76" s="48" t="s">
        <v>240</v>
      </c>
      <c r="O76" s="48" t="s">
        <v>1752</v>
      </c>
      <c r="P76" s="66">
        <v>40905</v>
      </c>
      <c r="Q76" s="67" t="s">
        <v>501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1544</v>
      </c>
      <c r="F77" s="48" t="s">
        <v>1545</v>
      </c>
      <c r="G77" s="48" t="s">
        <v>118</v>
      </c>
      <c r="H77" s="48" t="s">
        <v>470</v>
      </c>
      <c r="I77" s="48">
        <v>40897</v>
      </c>
      <c r="J77" s="10" t="s">
        <v>1753</v>
      </c>
      <c r="K77" s="10" t="s">
        <v>290</v>
      </c>
      <c r="L77" s="48" t="s">
        <v>5067</v>
      </c>
      <c r="M77" s="48" t="s">
        <v>1754</v>
      </c>
      <c r="N77" s="48" t="s">
        <v>253</v>
      </c>
      <c r="O77" s="48" t="s">
        <v>1606</v>
      </c>
      <c r="P77" s="66">
        <v>40903</v>
      </c>
      <c r="Q77" s="67" t="s">
        <v>501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1544</v>
      </c>
      <c r="F78" s="48" t="s">
        <v>1545</v>
      </c>
      <c r="G78" s="48" t="s">
        <v>118</v>
      </c>
      <c r="H78" s="48" t="s">
        <v>469</v>
      </c>
      <c r="I78" s="48">
        <v>40911</v>
      </c>
      <c r="J78" s="10" t="s">
        <v>1755</v>
      </c>
      <c r="K78" s="10" t="s">
        <v>1756</v>
      </c>
      <c r="L78" s="48" t="s">
        <v>5068</v>
      </c>
      <c r="M78" s="48" t="s">
        <v>1757</v>
      </c>
      <c r="N78" s="48" t="s">
        <v>1758</v>
      </c>
      <c r="O78" s="48" t="s">
        <v>1624</v>
      </c>
      <c r="P78" s="66">
        <v>40911</v>
      </c>
      <c r="Q78" s="67" t="s">
        <v>501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1544</v>
      </c>
      <c r="F79" s="48" t="s">
        <v>1545</v>
      </c>
      <c r="G79" s="48" t="s">
        <v>118</v>
      </c>
      <c r="H79" s="48" t="s">
        <v>468</v>
      </c>
      <c r="I79" s="48">
        <v>40911</v>
      </c>
      <c r="J79" s="10" t="s">
        <v>1755</v>
      </c>
      <c r="K79" s="10" t="s">
        <v>288</v>
      </c>
      <c r="L79" s="48" t="s">
        <v>5069</v>
      </c>
      <c r="M79" s="48" t="s">
        <v>1759</v>
      </c>
      <c r="N79" s="48" t="s">
        <v>263</v>
      </c>
      <c r="O79" s="48" t="s">
        <v>1648</v>
      </c>
      <c r="P79" s="66">
        <v>40914</v>
      </c>
      <c r="Q79" s="67" t="s">
        <v>501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1544</v>
      </c>
      <c r="F80" s="48" t="s">
        <v>1545</v>
      </c>
      <c r="G80" s="48" t="s">
        <v>118</v>
      </c>
      <c r="H80" s="48" t="s">
        <v>467</v>
      </c>
      <c r="I80" s="48">
        <v>40905</v>
      </c>
      <c r="J80" s="10" t="s">
        <v>1760</v>
      </c>
      <c r="K80" s="10" t="s">
        <v>287</v>
      </c>
      <c r="L80" s="48" t="s">
        <v>5070</v>
      </c>
      <c r="M80" s="48" t="s">
        <v>1761</v>
      </c>
      <c r="N80" s="48" t="s">
        <v>259</v>
      </c>
      <c r="O80" s="48" t="s">
        <v>1762</v>
      </c>
      <c r="P80" s="66">
        <v>40925</v>
      </c>
      <c r="Q80" s="67" t="s">
        <v>501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1544</v>
      </c>
      <c r="F81" s="48" t="s">
        <v>1545</v>
      </c>
      <c r="G81" s="48" t="s">
        <v>118</v>
      </c>
      <c r="H81" s="48" t="s">
        <v>466</v>
      </c>
      <c r="I81" s="48">
        <v>40906</v>
      </c>
      <c r="J81" s="10" t="s">
        <v>1763</v>
      </c>
      <c r="K81" s="10" t="s">
        <v>286</v>
      </c>
      <c r="L81" s="48" t="s">
        <v>5066</v>
      </c>
      <c r="M81" s="48" t="s">
        <v>1764</v>
      </c>
      <c r="N81" s="48" t="s">
        <v>227</v>
      </c>
      <c r="O81" s="48" t="s">
        <v>1704</v>
      </c>
      <c r="P81" s="66">
        <v>40910</v>
      </c>
      <c r="Q81" s="67" t="s">
        <v>501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1544</v>
      </c>
      <c r="F82" s="48" t="s">
        <v>1545</v>
      </c>
      <c r="G82" s="48" t="s">
        <v>118</v>
      </c>
      <c r="H82" s="48" t="s">
        <v>465</v>
      </c>
      <c r="I82" s="48">
        <v>40896</v>
      </c>
      <c r="J82" s="10" t="s">
        <v>1765</v>
      </c>
      <c r="K82" s="10" t="s">
        <v>285</v>
      </c>
      <c r="L82" s="48" t="s">
        <v>5066</v>
      </c>
      <c r="M82" s="48" t="s">
        <v>1764</v>
      </c>
      <c r="N82" s="67" t="s">
        <v>264</v>
      </c>
      <c r="O82" s="48" t="s">
        <v>501</v>
      </c>
      <c r="P82" s="66">
        <v>40898</v>
      </c>
      <c r="Q82" s="67" t="s">
        <v>501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1544</v>
      </c>
      <c r="F83" s="48" t="s">
        <v>1545</v>
      </c>
      <c r="G83" s="48" t="s">
        <v>118</v>
      </c>
      <c r="H83" s="48" t="s">
        <v>464</v>
      </c>
      <c r="I83" s="48">
        <v>40914</v>
      </c>
      <c r="J83" s="10" t="s">
        <v>1766</v>
      </c>
      <c r="K83" s="10" t="s">
        <v>284</v>
      </c>
      <c r="L83" s="48" t="s">
        <v>5066</v>
      </c>
      <c r="M83" s="48" t="s">
        <v>1767</v>
      </c>
      <c r="N83" s="48" t="s">
        <v>262</v>
      </c>
      <c r="O83" s="48" t="s">
        <v>1768</v>
      </c>
      <c r="P83" s="66">
        <v>40918</v>
      </c>
      <c r="Q83" s="67" t="s">
        <v>501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1544</v>
      </c>
      <c r="F84" s="48" t="s">
        <v>1545</v>
      </c>
      <c r="G84" s="48" t="s">
        <v>118</v>
      </c>
      <c r="H84" s="48" t="s">
        <v>463</v>
      </c>
      <c r="I84" s="48">
        <v>40917</v>
      </c>
      <c r="J84" s="10" t="s">
        <v>1769</v>
      </c>
      <c r="K84" s="10" t="s">
        <v>283</v>
      </c>
      <c r="L84" s="48" t="s">
        <v>5071</v>
      </c>
      <c r="M84" s="48" t="s">
        <v>1770</v>
      </c>
      <c r="N84" s="48" t="s">
        <v>267</v>
      </c>
      <c r="O84" s="48" t="s">
        <v>1575</v>
      </c>
      <c r="P84" s="66">
        <v>40917</v>
      </c>
      <c r="Q84" s="67" t="s">
        <v>501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1544</v>
      </c>
      <c r="F85" s="48" t="s">
        <v>1545</v>
      </c>
      <c r="G85" s="48" t="s">
        <v>118</v>
      </c>
      <c r="H85" s="48" t="s">
        <v>462</v>
      </c>
      <c r="I85" s="48">
        <v>40893</v>
      </c>
      <c r="J85" s="10" t="s">
        <v>1771</v>
      </c>
      <c r="K85" s="10" t="s">
        <v>282</v>
      </c>
      <c r="L85" s="48" t="s">
        <v>5072</v>
      </c>
      <c r="M85" s="48" t="s">
        <v>1772</v>
      </c>
      <c r="N85" s="48" t="s">
        <v>265</v>
      </c>
      <c r="O85" s="48" t="s">
        <v>1635</v>
      </c>
      <c r="P85" s="66">
        <v>40899</v>
      </c>
      <c r="Q85" s="67" t="s">
        <v>501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1544</v>
      </c>
      <c r="F86" s="48" t="s">
        <v>1545</v>
      </c>
      <c r="G86" s="48" t="s">
        <v>118</v>
      </c>
      <c r="H86" s="48" t="s">
        <v>461</v>
      </c>
      <c r="I86" s="48">
        <v>40893</v>
      </c>
      <c r="J86" s="10" t="s">
        <v>1771</v>
      </c>
      <c r="K86" s="10" t="s">
        <v>281</v>
      </c>
      <c r="L86" s="48" t="s">
        <v>5073</v>
      </c>
      <c r="M86" s="48" t="s">
        <v>1773</v>
      </c>
      <c r="N86" s="48" t="s">
        <v>266</v>
      </c>
      <c r="O86" s="48" t="s">
        <v>1738</v>
      </c>
      <c r="P86" s="66">
        <v>40899</v>
      </c>
      <c r="Q86" s="67" t="s">
        <v>501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1544</v>
      </c>
      <c r="F87" s="48" t="s">
        <v>1545</v>
      </c>
      <c r="G87" s="48" t="s">
        <v>118</v>
      </c>
      <c r="H87" s="48" t="s">
        <v>460</v>
      </c>
      <c r="I87" s="48">
        <v>40917</v>
      </c>
      <c r="J87" s="10" t="s">
        <v>1774</v>
      </c>
      <c r="K87" s="10" t="s">
        <v>292</v>
      </c>
      <c r="L87" s="48" t="s">
        <v>5074</v>
      </c>
      <c r="M87" s="48" t="s">
        <v>1775</v>
      </c>
      <c r="N87" s="48" t="s">
        <v>1776</v>
      </c>
      <c r="O87" s="48" t="s">
        <v>1575</v>
      </c>
      <c r="P87" s="66">
        <v>40918</v>
      </c>
      <c r="Q87" s="67" t="s">
        <v>501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671</v>
      </c>
      <c r="B88" s="48" t="s">
        <v>671</v>
      </c>
      <c r="C88" s="10">
        <v>40886</v>
      </c>
      <c r="D88" s="10">
        <v>40931</v>
      </c>
      <c r="E88" s="48" t="s">
        <v>1544</v>
      </c>
      <c r="F88" s="48" t="s">
        <v>1545</v>
      </c>
      <c r="G88" s="48" t="s">
        <v>1777</v>
      </c>
      <c r="H88" s="48" t="s">
        <v>1778</v>
      </c>
      <c r="I88" s="48">
        <v>41117</v>
      </c>
      <c r="J88" s="10" t="s">
        <v>684</v>
      </c>
      <c r="K88" s="10" t="s">
        <v>1779</v>
      </c>
      <c r="L88" s="48">
        <v>85937606</v>
      </c>
      <c r="M88" s="48">
        <v>32845241</v>
      </c>
      <c r="N88" s="48" t="s">
        <v>1780</v>
      </c>
      <c r="O88" s="48" t="s">
        <v>1781</v>
      </c>
      <c r="P88" s="66">
        <v>41252</v>
      </c>
      <c r="Q88" s="67" t="s">
        <v>501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670</v>
      </c>
      <c r="B89" s="48" t="s">
        <v>670</v>
      </c>
      <c r="C89" s="10">
        <v>40886</v>
      </c>
      <c r="D89" s="10">
        <v>40886</v>
      </c>
      <c r="E89" s="48" t="s">
        <v>1544</v>
      </c>
      <c r="F89" s="48" t="s">
        <v>1545</v>
      </c>
      <c r="G89" s="48" t="s">
        <v>1777</v>
      </c>
      <c r="H89" s="48" t="s">
        <v>1782</v>
      </c>
      <c r="I89" s="48">
        <v>40886</v>
      </c>
      <c r="J89" s="10" t="s">
        <v>684</v>
      </c>
      <c r="K89" s="10" t="s">
        <v>1783</v>
      </c>
      <c r="L89" s="48" t="s">
        <v>5075</v>
      </c>
      <c r="M89" s="48">
        <v>32845241</v>
      </c>
      <c r="N89" s="67" t="s">
        <v>1784</v>
      </c>
      <c r="O89" s="48" t="s">
        <v>501</v>
      </c>
      <c r="P89" s="66">
        <v>41252</v>
      </c>
      <c r="Q89" s="67" t="s">
        <v>501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1785</v>
      </c>
      <c r="B90" s="48" t="s">
        <v>2850</v>
      </c>
      <c r="C90" s="10">
        <v>40912</v>
      </c>
      <c r="D90" s="10">
        <v>40957</v>
      </c>
      <c r="E90" s="48" t="s">
        <v>1544</v>
      </c>
      <c r="F90" s="48" t="s">
        <v>1545</v>
      </c>
      <c r="G90" s="48" t="s">
        <v>1777</v>
      </c>
      <c r="H90" s="48" t="s">
        <v>1786</v>
      </c>
      <c r="I90" s="48">
        <v>40912</v>
      </c>
      <c r="J90" s="10" t="s">
        <v>1787</v>
      </c>
      <c r="K90" s="10" t="s">
        <v>1788</v>
      </c>
      <c r="L90" s="48">
        <v>0</v>
      </c>
      <c r="M90" s="48">
        <v>0</v>
      </c>
      <c r="N90" s="67" t="s">
        <v>1789</v>
      </c>
      <c r="O90" s="48" t="s">
        <v>501</v>
      </c>
      <c r="P90" s="66">
        <v>40912</v>
      </c>
      <c r="Q90" s="67" t="s">
        <v>501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1790</v>
      </c>
      <c r="B91" s="48" t="s">
        <v>1790</v>
      </c>
      <c r="C91" s="10">
        <v>40914</v>
      </c>
      <c r="D91" s="10">
        <v>40959</v>
      </c>
      <c r="E91" s="48" t="s">
        <v>1698</v>
      </c>
      <c r="F91" s="48" t="s">
        <v>1545</v>
      </c>
      <c r="G91" s="48" t="s">
        <v>1791</v>
      </c>
      <c r="H91" s="67" t="s">
        <v>501</v>
      </c>
      <c r="I91" s="67" t="s">
        <v>501</v>
      </c>
      <c r="J91" s="10" t="s">
        <v>1792</v>
      </c>
      <c r="K91" s="10" t="s">
        <v>1793</v>
      </c>
      <c r="L91" s="48">
        <v>31565040</v>
      </c>
      <c r="M91" s="67" t="s">
        <v>1794</v>
      </c>
      <c r="N91" s="67" t="s">
        <v>501</v>
      </c>
      <c r="O91" s="67" t="s">
        <v>501</v>
      </c>
      <c r="P91" s="10" t="s">
        <v>501</v>
      </c>
      <c r="Q91" s="67" t="s">
        <v>1795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715</v>
      </c>
      <c r="C92" s="10">
        <v>40938</v>
      </c>
      <c r="D92" s="10">
        <v>40983</v>
      </c>
      <c r="E92" s="48" t="s">
        <v>1544</v>
      </c>
      <c r="F92" s="48" t="s">
        <v>1787</v>
      </c>
      <c r="G92" s="48" t="s">
        <v>1796</v>
      </c>
      <c r="H92" s="48" t="s">
        <v>1797</v>
      </c>
      <c r="I92" s="48">
        <v>40949</v>
      </c>
      <c r="J92" s="10" t="s">
        <v>1798</v>
      </c>
      <c r="K92" s="10" t="s">
        <v>1799</v>
      </c>
      <c r="L92" s="48" t="s">
        <v>5076</v>
      </c>
      <c r="M92" s="48" t="s">
        <v>1800</v>
      </c>
      <c r="N92" s="48" t="s">
        <v>1801</v>
      </c>
      <c r="O92" s="48" t="s">
        <v>1802</v>
      </c>
      <c r="P92" s="66">
        <v>40952</v>
      </c>
      <c r="Q92" s="67" t="s">
        <v>501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693</v>
      </c>
      <c r="C93" s="10">
        <v>40938</v>
      </c>
      <c r="D93" s="10">
        <v>40983</v>
      </c>
      <c r="E93" s="48" t="s">
        <v>1544</v>
      </c>
      <c r="F93" s="48" t="s">
        <v>1545</v>
      </c>
      <c r="G93" s="48" t="s">
        <v>1803</v>
      </c>
      <c r="H93" s="48" t="s">
        <v>2336</v>
      </c>
      <c r="I93" s="48">
        <v>40990</v>
      </c>
      <c r="J93" s="10" t="s">
        <v>1804</v>
      </c>
      <c r="K93" s="10" t="s">
        <v>1805</v>
      </c>
      <c r="L93" s="48" t="s">
        <v>5077</v>
      </c>
      <c r="M93" s="48" t="s">
        <v>1806</v>
      </c>
      <c r="N93" s="48" t="s">
        <v>2440</v>
      </c>
      <c r="O93" s="48" t="s">
        <v>1635</v>
      </c>
      <c r="P93" s="66">
        <v>40991</v>
      </c>
      <c r="Q93" s="67" t="s">
        <v>501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695</v>
      </c>
      <c r="C94" s="10">
        <v>40938</v>
      </c>
      <c r="D94" s="10">
        <v>40983</v>
      </c>
      <c r="E94" s="48" t="s">
        <v>1544</v>
      </c>
      <c r="F94" s="48" t="s">
        <v>1545</v>
      </c>
      <c r="G94" s="48" t="s">
        <v>767</v>
      </c>
      <c r="H94" s="48" t="s">
        <v>778</v>
      </c>
      <c r="I94" s="48">
        <v>40945</v>
      </c>
      <c r="J94" s="10" t="s">
        <v>755</v>
      </c>
      <c r="K94" s="10" t="s">
        <v>756</v>
      </c>
      <c r="L94" s="48" t="s">
        <v>5078</v>
      </c>
      <c r="M94" s="48" t="s">
        <v>757</v>
      </c>
      <c r="N94" s="48" t="s">
        <v>1807</v>
      </c>
      <c r="O94" s="48" t="s">
        <v>1808</v>
      </c>
      <c r="P94" s="66">
        <v>40946</v>
      </c>
      <c r="Q94" s="67" t="s">
        <v>501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697</v>
      </c>
      <c r="C95" s="10">
        <v>40938</v>
      </c>
      <c r="D95" s="10">
        <v>40983</v>
      </c>
      <c r="E95" s="48" t="s">
        <v>1544</v>
      </c>
      <c r="F95" s="48" t="s">
        <v>1545</v>
      </c>
      <c r="G95" s="48" t="s">
        <v>1809</v>
      </c>
      <c r="H95" s="48" t="s">
        <v>1058</v>
      </c>
      <c r="I95" s="48">
        <v>40948</v>
      </c>
      <c r="J95" s="10" t="s">
        <v>1810</v>
      </c>
      <c r="K95" s="10" t="s">
        <v>773</v>
      </c>
      <c r="L95" s="48" t="s">
        <v>5079</v>
      </c>
      <c r="M95" s="48" t="s">
        <v>1811</v>
      </c>
      <c r="N95" s="48" t="s">
        <v>1812</v>
      </c>
      <c r="O95" s="48" t="s">
        <v>1552</v>
      </c>
      <c r="P95" s="66">
        <v>40954</v>
      </c>
      <c r="Q95" s="67" t="s">
        <v>501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699</v>
      </c>
      <c r="C96" s="10">
        <v>40938</v>
      </c>
      <c r="D96" s="10">
        <v>40983</v>
      </c>
      <c r="E96" s="48" t="s">
        <v>1544</v>
      </c>
      <c r="F96" s="48" t="s">
        <v>1787</v>
      </c>
      <c r="G96" s="48" t="s">
        <v>1813</v>
      </c>
      <c r="H96" s="48" t="s">
        <v>1542</v>
      </c>
      <c r="I96" s="48">
        <v>40980</v>
      </c>
      <c r="J96" s="10" t="s">
        <v>1814</v>
      </c>
      <c r="K96" s="10" t="s">
        <v>1815</v>
      </c>
      <c r="L96" s="48" t="s">
        <v>5080</v>
      </c>
      <c r="M96" s="48" t="s">
        <v>1543</v>
      </c>
      <c r="N96" s="48" t="s">
        <v>1816</v>
      </c>
      <c r="O96" s="48" t="s">
        <v>1817</v>
      </c>
      <c r="P96" s="66">
        <v>40980</v>
      </c>
      <c r="Q96" s="67" t="s">
        <v>501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701</v>
      </c>
      <c r="C97" s="10">
        <v>40938</v>
      </c>
      <c r="D97" s="10">
        <v>40983</v>
      </c>
      <c r="E97" s="48" t="s">
        <v>1544</v>
      </c>
      <c r="F97" s="48" t="s">
        <v>1545</v>
      </c>
      <c r="G97" s="48" t="s">
        <v>774</v>
      </c>
      <c r="H97" s="48" t="s">
        <v>782</v>
      </c>
      <c r="I97" s="48">
        <v>40947</v>
      </c>
      <c r="J97" s="10" t="s">
        <v>1818</v>
      </c>
      <c r="K97" s="10" t="s">
        <v>775</v>
      </c>
      <c r="L97" s="48" t="s">
        <v>5081</v>
      </c>
      <c r="M97" s="48" t="s">
        <v>1819</v>
      </c>
      <c r="N97" s="48" t="s">
        <v>1820</v>
      </c>
      <c r="O97" s="48" t="s">
        <v>1552</v>
      </c>
      <c r="P97" s="66">
        <v>40947</v>
      </c>
      <c r="Q97" s="67" t="s">
        <v>501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703</v>
      </c>
      <c r="C98" s="10">
        <v>40938</v>
      </c>
      <c r="D98" s="10">
        <v>40983</v>
      </c>
      <c r="E98" s="48" t="s">
        <v>1544</v>
      </c>
      <c r="F98" s="48" t="s">
        <v>1545</v>
      </c>
      <c r="G98" s="48" t="s">
        <v>1821</v>
      </c>
      <c r="H98" s="48" t="s">
        <v>780</v>
      </c>
      <c r="I98" s="48">
        <v>40947</v>
      </c>
      <c r="J98" s="10" t="s">
        <v>759</v>
      </c>
      <c r="K98" s="10" t="s">
        <v>758</v>
      </c>
      <c r="L98" s="48" t="s">
        <v>5082</v>
      </c>
      <c r="M98" s="48" t="s">
        <v>760</v>
      </c>
      <c r="N98" s="48" t="s">
        <v>1822</v>
      </c>
      <c r="O98" s="48" t="s">
        <v>1823</v>
      </c>
      <c r="P98" s="66">
        <v>40947</v>
      </c>
      <c r="Q98" s="67" t="s">
        <v>501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705</v>
      </c>
      <c r="C99" s="10">
        <v>40938</v>
      </c>
      <c r="D99" s="10">
        <v>40983</v>
      </c>
      <c r="E99" s="48" t="s">
        <v>1544</v>
      </c>
      <c r="F99" s="48" t="s">
        <v>1545</v>
      </c>
      <c r="G99" s="48" t="s">
        <v>1824</v>
      </c>
      <c r="H99" s="48" t="s">
        <v>781</v>
      </c>
      <c r="I99" s="48">
        <v>40947</v>
      </c>
      <c r="J99" s="10" t="s">
        <v>1825</v>
      </c>
      <c r="K99" s="10" t="s">
        <v>1826</v>
      </c>
      <c r="L99" s="48" t="s">
        <v>5083</v>
      </c>
      <c r="M99" s="48" t="s">
        <v>1827</v>
      </c>
      <c r="N99" s="48" t="s">
        <v>1828</v>
      </c>
      <c r="O99" s="48" t="s">
        <v>1829</v>
      </c>
      <c r="P99" s="66">
        <v>40948</v>
      </c>
      <c r="Q99" s="67" t="s">
        <v>501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707</v>
      </c>
      <c r="C100" s="10">
        <v>40938</v>
      </c>
      <c r="D100" s="10">
        <v>40983</v>
      </c>
      <c r="E100" s="48" t="s">
        <v>1544</v>
      </c>
      <c r="F100" s="48" t="s">
        <v>1554</v>
      </c>
      <c r="G100" s="48" t="s">
        <v>1830</v>
      </c>
      <c r="H100" s="48" t="s">
        <v>1831</v>
      </c>
      <c r="I100" s="48">
        <v>40994</v>
      </c>
      <c r="J100" s="10" t="s">
        <v>1832</v>
      </c>
      <c r="K100" s="10" t="s">
        <v>1833</v>
      </c>
      <c r="L100" s="48" t="s">
        <v>5084</v>
      </c>
      <c r="M100" s="48" t="s">
        <v>1834</v>
      </c>
      <c r="N100" s="48" t="s">
        <v>2670</v>
      </c>
      <c r="O100" s="48" t="s">
        <v>1708</v>
      </c>
      <c r="P100" s="66">
        <v>41010</v>
      </c>
      <c r="Q100" s="67" t="s">
        <v>501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709</v>
      </c>
      <c r="C101" s="10">
        <v>40938</v>
      </c>
      <c r="D101" s="10">
        <v>40983</v>
      </c>
      <c r="E101" s="48" t="s">
        <v>1544</v>
      </c>
      <c r="F101" s="48" t="s">
        <v>1545</v>
      </c>
      <c r="G101" s="48" t="s">
        <v>1835</v>
      </c>
      <c r="H101" s="48" t="s">
        <v>2318</v>
      </c>
      <c r="I101" s="48">
        <v>40989</v>
      </c>
      <c r="J101" s="10" t="s">
        <v>1836</v>
      </c>
      <c r="K101" s="10" t="s">
        <v>1837</v>
      </c>
      <c r="L101" s="48" t="s">
        <v>5085</v>
      </c>
      <c r="M101" s="48" t="s">
        <v>1838</v>
      </c>
      <c r="N101" s="48" t="s">
        <v>2441</v>
      </c>
      <c r="O101" s="48" t="s">
        <v>1674</v>
      </c>
      <c r="P101" s="66">
        <v>40989</v>
      </c>
      <c r="Q101" s="67" t="s">
        <v>501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711</v>
      </c>
      <c r="C102" s="10">
        <v>40938</v>
      </c>
      <c r="D102" s="10">
        <v>40983</v>
      </c>
      <c r="E102" s="48" t="s">
        <v>1544</v>
      </c>
      <c r="F102" s="48" t="s">
        <v>1545</v>
      </c>
      <c r="G102" s="48" t="s">
        <v>1839</v>
      </c>
      <c r="H102" s="48" t="s">
        <v>779</v>
      </c>
      <c r="I102" s="48">
        <v>40945</v>
      </c>
      <c r="J102" s="10" t="s">
        <v>761</v>
      </c>
      <c r="K102" s="10" t="s">
        <v>762</v>
      </c>
      <c r="L102" s="48" t="s">
        <v>5086</v>
      </c>
      <c r="M102" s="48" t="s">
        <v>763</v>
      </c>
      <c r="N102" s="48" t="s">
        <v>1840</v>
      </c>
      <c r="O102" s="48" t="s">
        <v>1575</v>
      </c>
      <c r="P102" s="66">
        <v>40946</v>
      </c>
      <c r="Q102" s="67" t="s">
        <v>501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713</v>
      </c>
      <c r="C103" s="10">
        <v>40938</v>
      </c>
      <c r="D103" s="10">
        <v>40983</v>
      </c>
      <c r="E103" s="48" t="s">
        <v>1544</v>
      </c>
      <c r="F103" s="48" t="s">
        <v>1545</v>
      </c>
      <c r="G103" s="48" t="s">
        <v>1841</v>
      </c>
      <c r="H103" s="48" t="s">
        <v>1842</v>
      </c>
      <c r="I103" s="48">
        <v>40988</v>
      </c>
      <c r="J103" s="10" t="s">
        <v>1843</v>
      </c>
      <c r="K103" s="10" t="s">
        <v>1844</v>
      </c>
      <c r="L103" s="48" t="s">
        <v>5087</v>
      </c>
      <c r="M103" s="48" t="s">
        <v>1845</v>
      </c>
      <c r="N103" s="48" t="s">
        <v>2337</v>
      </c>
      <c r="O103" s="48" t="s">
        <v>1562</v>
      </c>
      <c r="P103" s="66">
        <v>40988</v>
      </c>
      <c r="Q103" s="67" t="s">
        <v>501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831</v>
      </c>
      <c r="C104" s="10">
        <v>40948</v>
      </c>
      <c r="D104" s="10">
        <v>40993</v>
      </c>
      <c r="E104" s="48" t="s">
        <v>1544</v>
      </c>
      <c r="F104" s="48" t="s">
        <v>1545</v>
      </c>
      <c r="G104" s="48" t="s">
        <v>1846</v>
      </c>
      <c r="H104" s="48" t="s">
        <v>1526</v>
      </c>
      <c r="I104" s="48">
        <v>40956</v>
      </c>
      <c r="J104" s="10" t="s">
        <v>1847</v>
      </c>
      <c r="K104" s="10" t="s">
        <v>983</v>
      </c>
      <c r="L104" s="48" t="s">
        <v>5088</v>
      </c>
      <c r="M104" s="48" t="s">
        <v>1527</v>
      </c>
      <c r="N104" s="48" t="s">
        <v>1848</v>
      </c>
      <c r="O104" s="48" t="s">
        <v>1849</v>
      </c>
      <c r="P104" s="66">
        <v>40963</v>
      </c>
      <c r="Q104" s="67" t="s">
        <v>501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813</v>
      </c>
      <c r="C105" s="10">
        <v>40948</v>
      </c>
      <c r="D105" s="10">
        <v>40993</v>
      </c>
      <c r="E105" s="48" t="s">
        <v>1544</v>
      </c>
      <c r="F105" s="48" t="s">
        <v>1545</v>
      </c>
      <c r="G105" s="48" t="s">
        <v>1850</v>
      </c>
      <c r="H105" s="48" t="s">
        <v>1508</v>
      </c>
      <c r="I105" s="48">
        <v>40975</v>
      </c>
      <c r="J105" s="10" t="s">
        <v>1851</v>
      </c>
      <c r="K105" s="10" t="s">
        <v>969</v>
      </c>
      <c r="L105" s="48" t="s">
        <v>5089</v>
      </c>
      <c r="M105" s="48" t="s">
        <v>1852</v>
      </c>
      <c r="N105" s="48" t="s">
        <v>1509</v>
      </c>
      <c r="O105" s="48" t="s">
        <v>1562</v>
      </c>
      <c r="P105" s="66">
        <v>40975</v>
      </c>
      <c r="Q105" s="67" t="s">
        <v>501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817</v>
      </c>
      <c r="C106" s="10">
        <v>40948</v>
      </c>
      <c r="D106" s="10">
        <v>41104</v>
      </c>
      <c r="E106" s="48" t="s">
        <v>1698</v>
      </c>
      <c r="F106" s="48" t="s">
        <v>1545</v>
      </c>
      <c r="G106" s="48" t="s">
        <v>1853</v>
      </c>
      <c r="H106" s="67" t="s">
        <v>501</v>
      </c>
      <c r="I106" s="67" t="s">
        <v>501</v>
      </c>
      <c r="J106" s="10" t="s">
        <v>1854</v>
      </c>
      <c r="K106" s="10" t="s">
        <v>1476</v>
      </c>
      <c r="L106" s="48" t="s">
        <v>5090</v>
      </c>
      <c r="M106" s="67" t="s">
        <v>1855</v>
      </c>
      <c r="N106" s="67" t="s">
        <v>501</v>
      </c>
      <c r="O106" s="67" t="s">
        <v>501</v>
      </c>
      <c r="P106" s="10" t="s">
        <v>501</v>
      </c>
      <c r="Q106" s="67" t="s">
        <v>501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783</v>
      </c>
      <c r="C107" s="10">
        <v>40948</v>
      </c>
      <c r="D107" s="10">
        <v>41128</v>
      </c>
      <c r="E107" s="48" t="s">
        <v>1553</v>
      </c>
      <c r="F107" s="48" t="s">
        <v>1545</v>
      </c>
      <c r="G107" s="48" t="s">
        <v>1856</v>
      </c>
      <c r="H107" s="67" t="s">
        <v>501</v>
      </c>
      <c r="I107" s="67" t="s">
        <v>501</v>
      </c>
      <c r="J107" s="10" t="s">
        <v>1857</v>
      </c>
      <c r="K107" s="10" t="s">
        <v>963</v>
      </c>
      <c r="L107" s="48" t="s">
        <v>5091</v>
      </c>
      <c r="M107" s="67" t="s">
        <v>1858</v>
      </c>
      <c r="N107" s="67" t="s">
        <v>501</v>
      </c>
      <c r="O107" s="67" t="s">
        <v>501</v>
      </c>
      <c r="P107" s="10" t="s">
        <v>501</v>
      </c>
      <c r="Q107" s="67" t="s">
        <v>6135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821</v>
      </c>
      <c r="C108" s="10">
        <v>40948</v>
      </c>
      <c r="D108" s="10">
        <v>41098</v>
      </c>
      <c r="E108" s="48" t="s">
        <v>1609</v>
      </c>
      <c r="F108" s="48" t="s">
        <v>1545</v>
      </c>
      <c r="G108" s="48" t="s">
        <v>1859</v>
      </c>
      <c r="H108" s="67" t="s">
        <v>4854</v>
      </c>
      <c r="I108" s="67">
        <v>41089</v>
      </c>
      <c r="J108" s="10" t="s">
        <v>1860</v>
      </c>
      <c r="K108" s="10" t="s">
        <v>1449</v>
      </c>
      <c r="L108" s="48" t="s">
        <v>5092</v>
      </c>
      <c r="M108" s="67" t="s">
        <v>1861</v>
      </c>
      <c r="N108" s="67" t="s">
        <v>501</v>
      </c>
      <c r="O108" s="67" t="s">
        <v>501</v>
      </c>
      <c r="P108" s="10" t="s">
        <v>501</v>
      </c>
      <c r="Q108" s="67" t="s">
        <v>3579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825</v>
      </c>
      <c r="C109" s="10">
        <v>40948</v>
      </c>
      <c r="D109" s="10">
        <v>41104</v>
      </c>
      <c r="E109" s="48" t="s">
        <v>1544</v>
      </c>
      <c r="F109" s="48" t="s">
        <v>1545</v>
      </c>
      <c r="G109" s="48" t="s">
        <v>1862</v>
      </c>
      <c r="H109" s="67" t="s">
        <v>5849</v>
      </c>
      <c r="I109" s="67">
        <v>41109</v>
      </c>
      <c r="J109" s="10" t="s">
        <v>1863</v>
      </c>
      <c r="K109" s="10" t="s">
        <v>5524</v>
      </c>
      <c r="L109" s="48" t="s">
        <v>5093</v>
      </c>
      <c r="M109" s="67" t="s">
        <v>4564</v>
      </c>
      <c r="N109" s="67" t="s">
        <v>6024</v>
      </c>
      <c r="O109" s="67" t="s">
        <v>6025</v>
      </c>
      <c r="P109" s="10">
        <v>41109</v>
      </c>
      <c r="Q109" s="67" t="s">
        <v>501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829</v>
      </c>
      <c r="C110" s="10">
        <v>40948</v>
      </c>
      <c r="D110" s="10">
        <v>40993</v>
      </c>
      <c r="E110" s="48" t="s">
        <v>1544</v>
      </c>
      <c r="F110" s="48" t="s">
        <v>1545</v>
      </c>
      <c r="G110" s="48" t="s">
        <v>1864</v>
      </c>
      <c r="H110" s="67" t="s">
        <v>1398</v>
      </c>
      <c r="I110" s="67">
        <v>40963</v>
      </c>
      <c r="J110" s="10" t="s">
        <v>1865</v>
      </c>
      <c r="K110" s="10" t="s">
        <v>970</v>
      </c>
      <c r="L110" s="48" t="s">
        <v>5094</v>
      </c>
      <c r="M110" s="67" t="s">
        <v>1866</v>
      </c>
      <c r="N110" s="67" t="s">
        <v>1867</v>
      </c>
      <c r="O110" s="67" t="s">
        <v>1868</v>
      </c>
      <c r="P110" s="66">
        <v>40963</v>
      </c>
      <c r="Q110" s="67" t="s">
        <v>501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811</v>
      </c>
      <c r="C111" s="10">
        <v>40948</v>
      </c>
      <c r="D111" s="10">
        <v>41104</v>
      </c>
      <c r="E111" s="48" t="s">
        <v>1544</v>
      </c>
      <c r="F111" s="48" t="s">
        <v>1545</v>
      </c>
      <c r="G111" s="48" t="s">
        <v>1869</v>
      </c>
      <c r="H111" s="67" t="s">
        <v>5954</v>
      </c>
      <c r="I111" s="67">
        <v>41110</v>
      </c>
      <c r="J111" s="10" t="s">
        <v>1870</v>
      </c>
      <c r="K111" s="10" t="s">
        <v>1871</v>
      </c>
      <c r="L111" s="48" t="s">
        <v>5095</v>
      </c>
      <c r="M111" s="67" t="s">
        <v>1872</v>
      </c>
      <c r="N111" s="67" t="s">
        <v>6026</v>
      </c>
      <c r="O111" s="67" t="s">
        <v>6027</v>
      </c>
      <c r="P111" s="10">
        <v>41110</v>
      </c>
      <c r="Q111" s="67" t="s">
        <v>4565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815</v>
      </c>
      <c r="C112" s="10">
        <v>40948</v>
      </c>
      <c r="D112" s="10">
        <v>40993</v>
      </c>
      <c r="E112" s="48" t="s">
        <v>1544</v>
      </c>
      <c r="F112" s="48" t="s">
        <v>1545</v>
      </c>
      <c r="G112" s="48" t="s">
        <v>1873</v>
      </c>
      <c r="H112" s="48" t="s">
        <v>1401</v>
      </c>
      <c r="I112" s="48">
        <v>40966</v>
      </c>
      <c r="J112" s="10" t="s">
        <v>1874</v>
      </c>
      <c r="K112" s="10" t="s">
        <v>979</v>
      </c>
      <c r="L112" s="48" t="s">
        <v>5096</v>
      </c>
      <c r="M112" s="48" t="s">
        <v>1875</v>
      </c>
      <c r="N112" s="48" t="s">
        <v>1396</v>
      </c>
      <c r="O112" s="48" t="s">
        <v>1552</v>
      </c>
      <c r="P112" s="66">
        <v>40966</v>
      </c>
      <c r="Q112" s="67" t="s">
        <v>501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819</v>
      </c>
      <c r="C113" s="10">
        <v>40948</v>
      </c>
      <c r="D113" s="10">
        <v>40993</v>
      </c>
      <c r="E113" s="48" t="s">
        <v>1544</v>
      </c>
      <c r="F113" s="48" t="s">
        <v>1545</v>
      </c>
      <c r="G113" s="48" t="s">
        <v>1876</v>
      </c>
      <c r="H113" s="48" t="s">
        <v>1877</v>
      </c>
      <c r="I113" s="48">
        <v>40963</v>
      </c>
      <c r="J113" s="10" t="s">
        <v>1878</v>
      </c>
      <c r="K113" s="10" t="s">
        <v>971</v>
      </c>
      <c r="L113" s="48" t="s">
        <v>5097</v>
      </c>
      <c r="M113" s="48" t="s">
        <v>1879</v>
      </c>
      <c r="N113" s="48" t="s">
        <v>1880</v>
      </c>
      <c r="O113" s="48" t="s">
        <v>1562</v>
      </c>
      <c r="P113" s="66">
        <v>40963</v>
      </c>
      <c r="Q113" s="67" t="s">
        <v>501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823</v>
      </c>
      <c r="C114" s="10">
        <v>40948</v>
      </c>
      <c r="D114" s="10">
        <v>40993</v>
      </c>
      <c r="E114" s="48" t="s">
        <v>1544</v>
      </c>
      <c r="F114" s="48" t="s">
        <v>1545</v>
      </c>
      <c r="G114" s="48" t="s">
        <v>1881</v>
      </c>
      <c r="H114" s="48" t="s">
        <v>2284</v>
      </c>
      <c r="I114" s="48">
        <v>40988</v>
      </c>
      <c r="J114" s="10" t="s">
        <v>1882</v>
      </c>
      <c r="K114" s="10" t="s">
        <v>1883</v>
      </c>
      <c r="L114" s="48" t="s">
        <v>5098</v>
      </c>
      <c r="M114" s="48" t="s">
        <v>1884</v>
      </c>
      <c r="N114" s="48" t="s">
        <v>2338</v>
      </c>
      <c r="O114" s="48" t="s">
        <v>1674</v>
      </c>
      <c r="P114" s="66">
        <v>40988</v>
      </c>
      <c r="Q114" s="67" t="s">
        <v>501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827</v>
      </c>
      <c r="C115" s="10">
        <v>40948</v>
      </c>
      <c r="D115" s="10">
        <v>40993</v>
      </c>
      <c r="E115" s="48" t="s">
        <v>1544</v>
      </c>
      <c r="F115" s="48" t="s">
        <v>1545</v>
      </c>
      <c r="G115" s="48" t="s">
        <v>1885</v>
      </c>
      <c r="H115" s="48" t="s">
        <v>1414</v>
      </c>
      <c r="I115" s="48">
        <v>40968</v>
      </c>
      <c r="J115" s="10" t="s">
        <v>1886</v>
      </c>
      <c r="K115" s="10" t="s">
        <v>1434</v>
      </c>
      <c r="L115" s="48" t="s">
        <v>5099</v>
      </c>
      <c r="M115" s="48" t="s">
        <v>1887</v>
      </c>
      <c r="N115" s="48" t="s">
        <v>1415</v>
      </c>
      <c r="O115" s="48" t="s">
        <v>1575</v>
      </c>
      <c r="P115" s="66">
        <v>40968</v>
      </c>
      <c r="Q115" s="67" t="s">
        <v>501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809</v>
      </c>
      <c r="C116" s="10">
        <v>40948</v>
      </c>
      <c r="D116" s="10">
        <v>41117</v>
      </c>
      <c r="E116" s="48" t="s">
        <v>1698</v>
      </c>
      <c r="F116" s="48" t="s">
        <v>1545</v>
      </c>
      <c r="G116" s="48" t="s">
        <v>1888</v>
      </c>
      <c r="H116" s="67" t="s">
        <v>501</v>
      </c>
      <c r="I116" s="67" t="s">
        <v>501</v>
      </c>
      <c r="J116" s="10" t="s">
        <v>1889</v>
      </c>
      <c r="K116" s="10" t="s">
        <v>5100</v>
      </c>
      <c r="L116" s="48" t="s">
        <v>5101</v>
      </c>
      <c r="M116" s="67" t="s">
        <v>1890</v>
      </c>
      <c r="N116" s="67" t="s">
        <v>501</v>
      </c>
      <c r="O116" s="67" t="s">
        <v>501</v>
      </c>
      <c r="P116" s="10" t="s">
        <v>501</v>
      </c>
      <c r="Q116" s="67" t="s">
        <v>5102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785</v>
      </c>
      <c r="C117" s="10">
        <v>40948</v>
      </c>
      <c r="D117" s="10">
        <v>41104</v>
      </c>
      <c r="E117" s="48" t="s">
        <v>1544</v>
      </c>
      <c r="F117" s="48" t="s">
        <v>1545</v>
      </c>
      <c r="G117" s="48" t="s">
        <v>1891</v>
      </c>
      <c r="H117" s="67" t="s">
        <v>5955</v>
      </c>
      <c r="I117" s="67">
        <v>41108</v>
      </c>
      <c r="J117" s="10" t="s">
        <v>1892</v>
      </c>
      <c r="K117" s="10" t="s">
        <v>1471</v>
      </c>
      <c r="L117" s="48" t="s">
        <v>5103</v>
      </c>
      <c r="M117" s="67" t="s">
        <v>1893</v>
      </c>
      <c r="N117" s="67" t="s">
        <v>5956</v>
      </c>
      <c r="O117" s="67" t="s">
        <v>1575</v>
      </c>
      <c r="P117" s="10">
        <v>41108</v>
      </c>
      <c r="Q117" s="67" t="s">
        <v>501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787</v>
      </c>
      <c r="C118" s="10">
        <v>40948</v>
      </c>
      <c r="D118" s="10">
        <v>41117</v>
      </c>
      <c r="E118" s="48" t="s">
        <v>1609</v>
      </c>
      <c r="F118" s="48" t="s">
        <v>1545</v>
      </c>
      <c r="G118" s="48" t="s">
        <v>1894</v>
      </c>
      <c r="H118" s="67" t="s">
        <v>6469</v>
      </c>
      <c r="I118" s="67">
        <v>41121</v>
      </c>
      <c r="J118" s="10" t="s">
        <v>1895</v>
      </c>
      <c r="K118" s="10" t="s">
        <v>5525</v>
      </c>
      <c r="L118" s="48" t="s">
        <v>5104</v>
      </c>
      <c r="M118" s="67" t="s">
        <v>4566</v>
      </c>
      <c r="N118" s="67" t="s">
        <v>501</v>
      </c>
      <c r="O118" s="67" t="s">
        <v>501</v>
      </c>
      <c r="P118" s="10" t="s">
        <v>501</v>
      </c>
      <c r="Q118" s="67" t="s">
        <v>5105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791</v>
      </c>
      <c r="C119" s="10">
        <v>40948</v>
      </c>
      <c r="D119" s="10">
        <v>41104</v>
      </c>
      <c r="E119" s="48" t="s">
        <v>1698</v>
      </c>
      <c r="F119" s="48" t="s">
        <v>1545</v>
      </c>
      <c r="G119" s="48" t="s">
        <v>1896</v>
      </c>
      <c r="H119" s="67" t="s">
        <v>501</v>
      </c>
      <c r="I119" s="67" t="s">
        <v>501</v>
      </c>
      <c r="J119" s="10" t="s">
        <v>1897</v>
      </c>
      <c r="K119" s="10" t="s">
        <v>4567</v>
      </c>
      <c r="L119" s="48" t="s">
        <v>5106</v>
      </c>
      <c r="M119" s="67" t="s">
        <v>4568</v>
      </c>
      <c r="N119" s="67" t="s">
        <v>501</v>
      </c>
      <c r="O119" s="67" t="s">
        <v>501</v>
      </c>
      <c r="P119" s="10" t="s">
        <v>501</v>
      </c>
      <c r="Q119" s="67" t="s">
        <v>3580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793</v>
      </c>
      <c r="C120" s="10">
        <v>40948</v>
      </c>
      <c r="D120" s="10">
        <v>40993</v>
      </c>
      <c r="E120" s="48" t="s">
        <v>1544</v>
      </c>
      <c r="F120" s="48" t="s">
        <v>1545</v>
      </c>
      <c r="G120" s="48" t="s">
        <v>1898</v>
      </c>
      <c r="H120" s="67" t="s">
        <v>2285</v>
      </c>
      <c r="I120" s="67">
        <v>40995</v>
      </c>
      <c r="J120" s="10" t="s">
        <v>1899</v>
      </c>
      <c r="K120" s="10" t="s">
        <v>1900</v>
      </c>
      <c r="L120" s="48" t="s">
        <v>5107</v>
      </c>
      <c r="M120" s="67" t="s">
        <v>1901</v>
      </c>
      <c r="N120" s="67" t="s">
        <v>2467</v>
      </c>
      <c r="O120" s="67" t="s">
        <v>1977</v>
      </c>
      <c r="P120" s="66">
        <v>40998</v>
      </c>
      <c r="Q120" s="67" t="s">
        <v>501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795</v>
      </c>
      <c r="C121" s="10">
        <v>40948</v>
      </c>
      <c r="D121" s="10">
        <v>41117</v>
      </c>
      <c r="E121" s="48" t="s">
        <v>1698</v>
      </c>
      <c r="F121" s="48" t="s">
        <v>1545</v>
      </c>
      <c r="G121" s="48" t="s">
        <v>1902</v>
      </c>
      <c r="H121" s="67" t="s">
        <v>501</v>
      </c>
      <c r="I121" s="67" t="s">
        <v>501</v>
      </c>
      <c r="J121" s="10" t="s">
        <v>1903</v>
      </c>
      <c r="K121" s="10" t="s">
        <v>976</v>
      </c>
      <c r="L121" s="48" t="s">
        <v>5108</v>
      </c>
      <c r="M121" s="67" t="s">
        <v>1904</v>
      </c>
      <c r="N121" s="67" t="s">
        <v>501</v>
      </c>
      <c r="O121" s="67" t="s">
        <v>501</v>
      </c>
      <c r="P121" s="10" t="s">
        <v>501</v>
      </c>
      <c r="Q121" s="67" t="s">
        <v>4565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797</v>
      </c>
      <c r="C122" s="10">
        <v>40948</v>
      </c>
      <c r="D122" s="10">
        <v>40993</v>
      </c>
      <c r="E122" s="48" t="s">
        <v>1544</v>
      </c>
      <c r="F122" s="48" t="s">
        <v>1545</v>
      </c>
      <c r="G122" s="48" t="s">
        <v>1905</v>
      </c>
      <c r="H122" s="48" t="s">
        <v>1413</v>
      </c>
      <c r="I122" s="48">
        <v>40967</v>
      </c>
      <c r="J122" s="10" t="s">
        <v>1906</v>
      </c>
      <c r="K122" s="10" t="s">
        <v>967</v>
      </c>
      <c r="L122" s="48" t="s">
        <v>5109</v>
      </c>
      <c r="M122" s="48" t="s">
        <v>1907</v>
      </c>
      <c r="N122" s="48" t="s">
        <v>1402</v>
      </c>
      <c r="O122" s="48" t="s">
        <v>1575</v>
      </c>
      <c r="P122" s="66">
        <v>40967</v>
      </c>
      <c r="Q122" s="67" t="s">
        <v>501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799</v>
      </c>
      <c r="C123" s="10">
        <v>40948</v>
      </c>
      <c r="D123" s="10">
        <v>40993</v>
      </c>
      <c r="E123" s="48" t="s">
        <v>1544</v>
      </c>
      <c r="F123" s="48" t="s">
        <v>1545</v>
      </c>
      <c r="G123" s="48" t="s">
        <v>1908</v>
      </c>
      <c r="H123" s="48" t="s">
        <v>1417</v>
      </c>
      <c r="I123" s="48">
        <v>40967</v>
      </c>
      <c r="J123" s="10" t="s">
        <v>1909</v>
      </c>
      <c r="K123" s="10" t="s">
        <v>1447</v>
      </c>
      <c r="L123" s="48" t="s">
        <v>5110</v>
      </c>
      <c r="M123" s="48" t="s">
        <v>1910</v>
      </c>
      <c r="N123" s="48" t="s">
        <v>1418</v>
      </c>
      <c r="O123" s="48" t="s">
        <v>1565</v>
      </c>
      <c r="P123" s="66">
        <v>40968</v>
      </c>
      <c r="Q123" s="67" t="s">
        <v>501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801</v>
      </c>
      <c r="C124" s="10">
        <v>40948</v>
      </c>
      <c r="D124" s="10">
        <v>40993</v>
      </c>
      <c r="E124" s="48" t="s">
        <v>1544</v>
      </c>
      <c r="F124" s="48" t="s">
        <v>1545</v>
      </c>
      <c r="G124" s="48" t="s">
        <v>1911</v>
      </c>
      <c r="H124" s="48" t="s">
        <v>1912</v>
      </c>
      <c r="I124" s="48">
        <v>40953</v>
      </c>
      <c r="J124" s="10" t="s">
        <v>1913</v>
      </c>
      <c r="K124" s="10" t="s">
        <v>965</v>
      </c>
      <c r="L124" s="48" t="s">
        <v>5111</v>
      </c>
      <c r="M124" s="48" t="s">
        <v>1914</v>
      </c>
      <c r="N124" s="48" t="s">
        <v>1915</v>
      </c>
      <c r="O124" s="48" t="s">
        <v>1575</v>
      </c>
      <c r="P124" s="66">
        <v>40954</v>
      </c>
      <c r="Q124" s="67" t="s">
        <v>501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803</v>
      </c>
      <c r="C125" s="10">
        <v>40948</v>
      </c>
      <c r="D125" s="10">
        <v>40993</v>
      </c>
      <c r="E125" s="48" t="s">
        <v>1544</v>
      </c>
      <c r="F125" s="48" t="s">
        <v>1545</v>
      </c>
      <c r="G125" s="48" t="s">
        <v>1916</v>
      </c>
      <c r="H125" s="48" t="s">
        <v>1400</v>
      </c>
      <c r="I125" s="48">
        <v>40966</v>
      </c>
      <c r="J125" s="10" t="s">
        <v>1917</v>
      </c>
      <c r="K125" s="10" t="s">
        <v>1446</v>
      </c>
      <c r="L125" s="48" t="s">
        <v>5112</v>
      </c>
      <c r="M125" s="48" t="s">
        <v>1918</v>
      </c>
      <c r="N125" s="48" t="s">
        <v>1397</v>
      </c>
      <c r="O125" s="48" t="s">
        <v>1565</v>
      </c>
      <c r="P125" s="66">
        <v>40966</v>
      </c>
      <c r="Q125" s="67" t="s">
        <v>501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807</v>
      </c>
      <c r="C126" s="10">
        <v>40948</v>
      </c>
      <c r="D126" s="10">
        <v>41117</v>
      </c>
      <c r="E126" s="48" t="s">
        <v>1698</v>
      </c>
      <c r="F126" s="48" t="s">
        <v>1545</v>
      </c>
      <c r="G126" s="48" t="s">
        <v>1919</v>
      </c>
      <c r="H126" s="67" t="s">
        <v>501</v>
      </c>
      <c r="I126" s="67" t="s">
        <v>501</v>
      </c>
      <c r="J126" s="10" t="s">
        <v>1920</v>
      </c>
      <c r="K126" s="10" t="s">
        <v>977</v>
      </c>
      <c r="L126" s="48" t="s">
        <v>5113</v>
      </c>
      <c r="M126" s="67" t="s">
        <v>1921</v>
      </c>
      <c r="N126" s="67" t="s">
        <v>501</v>
      </c>
      <c r="O126" s="67" t="s">
        <v>501</v>
      </c>
      <c r="P126" s="10" t="s">
        <v>501</v>
      </c>
      <c r="Q126" s="67" t="s">
        <v>501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805</v>
      </c>
      <c r="C127" s="10">
        <v>40948</v>
      </c>
      <c r="D127" s="10">
        <v>41100</v>
      </c>
      <c r="E127" s="48" t="s">
        <v>1609</v>
      </c>
      <c r="F127" s="48" t="s">
        <v>1545</v>
      </c>
      <c r="G127" s="48" t="s">
        <v>1922</v>
      </c>
      <c r="H127" s="67" t="s">
        <v>6212</v>
      </c>
      <c r="I127" s="67">
        <v>41121</v>
      </c>
      <c r="J127" s="10" t="s">
        <v>4569</v>
      </c>
      <c r="K127" s="10" t="s">
        <v>1475</v>
      </c>
      <c r="L127" s="48" t="s">
        <v>5114</v>
      </c>
      <c r="M127" s="67" t="s">
        <v>1923</v>
      </c>
      <c r="N127" s="67" t="s">
        <v>501</v>
      </c>
      <c r="O127" s="67" t="s">
        <v>501</v>
      </c>
      <c r="P127" s="10" t="s">
        <v>501</v>
      </c>
      <c r="Q127" s="67" t="s">
        <v>4565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789</v>
      </c>
      <c r="C128" s="10">
        <v>40948</v>
      </c>
      <c r="D128" s="10">
        <v>40993</v>
      </c>
      <c r="E128" s="48" t="s">
        <v>1544</v>
      </c>
      <c r="F128" s="48" t="s">
        <v>1545</v>
      </c>
      <c r="G128" s="48" t="s">
        <v>1924</v>
      </c>
      <c r="H128" s="48" t="s">
        <v>1485</v>
      </c>
      <c r="I128" s="48">
        <v>40967</v>
      </c>
      <c r="J128" s="10" t="s">
        <v>1925</v>
      </c>
      <c r="K128" s="10" t="s">
        <v>981</v>
      </c>
      <c r="L128" s="48" t="s">
        <v>5115</v>
      </c>
      <c r="M128" s="48" t="s">
        <v>1926</v>
      </c>
      <c r="N128" s="48" t="s">
        <v>1416</v>
      </c>
      <c r="O128" s="48" t="s">
        <v>1927</v>
      </c>
      <c r="P128" s="66">
        <v>40968</v>
      </c>
      <c r="Q128" s="67" t="s">
        <v>501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889</v>
      </c>
      <c r="C129" s="10">
        <v>40949</v>
      </c>
      <c r="D129" s="10">
        <v>40994</v>
      </c>
      <c r="E129" s="48" t="s">
        <v>1544</v>
      </c>
      <c r="F129" s="48" t="s">
        <v>1545</v>
      </c>
      <c r="G129" s="48" t="s">
        <v>1928</v>
      </c>
      <c r="H129" s="48" t="s">
        <v>1484</v>
      </c>
      <c r="I129" s="48">
        <v>40968</v>
      </c>
      <c r="J129" s="10" t="s">
        <v>1929</v>
      </c>
      <c r="K129" s="10" t="s">
        <v>1930</v>
      </c>
      <c r="L129" s="48" t="s">
        <v>5116</v>
      </c>
      <c r="M129" s="48" t="s">
        <v>1931</v>
      </c>
      <c r="N129" s="48" t="s">
        <v>1932</v>
      </c>
      <c r="O129" s="48" t="s">
        <v>1823</v>
      </c>
      <c r="P129" s="66">
        <v>40969</v>
      </c>
      <c r="Q129" s="67" t="s">
        <v>501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883</v>
      </c>
      <c r="C130" s="10">
        <v>40949</v>
      </c>
      <c r="D130" s="10">
        <v>40994</v>
      </c>
      <c r="E130" s="48" t="s">
        <v>1544</v>
      </c>
      <c r="F130" s="48" t="s">
        <v>1545</v>
      </c>
      <c r="G130" s="48" t="s">
        <v>1933</v>
      </c>
      <c r="H130" s="48" t="s">
        <v>1486</v>
      </c>
      <c r="I130" s="48">
        <v>40969</v>
      </c>
      <c r="J130" s="10" t="s">
        <v>1934</v>
      </c>
      <c r="K130" s="10" t="s">
        <v>1440</v>
      </c>
      <c r="L130" s="48" t="s">
        <v>5117</v>
      </c>
      <c r="M130" s="48" t="s">
        <v>1935</v>
      </c>
      <c r="N130" s="48" t="s">
        <v>4819</v>
      </c>
      <c r="O130" s="48" t="s">
        <v>1674</v>
      </c>
      <c r="P130" s="66">
        <v>40970</v>
      </c>
      <c r="Q130" s="67" t="s">
        <v>501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885</v>
      </c>
      <c r="C131" s="10">
        <v>40949</v>
      </c>
      <c r="D131" s="10">
        <v>40994</v>
      </c>
      <c r="E131" s="48" t="s">
        <v>1544</v>
      </c>
      <c r="F131" s="48" t="s">
        <v>1545</v>
      </c>
      <c r="G131" s="48" t="s">
        <v>1936</v>
      </c>
      <c r="H131" s="48" t="s">
        <v>1937</v>
      </c>
      <c r="I131" s="48">
        <v>40982</v>
      </c>
      <c r="J131" s="10" t="s">
        <v>1938</v>
      </c>
      <c r="K131" s="10" t="s">
        <v>1445</v>
      </c>
      <c r="L131" s="48" t="s">
        <v>5118</v>
      </c>
      <c r="M131" s="48" t="s">
        <v>1523</v>
      </c>
      <c r="N131" s="48" t="s">
        <v>2235</v>
      </c>
      <c r="O131" s="48" t="s">
        <v>1552</v>
      </c>
      <c r="P131" s="66">
        <v>40982</v>
      </c>
      <c r="Q131" s="67" t="s">
        <v>501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887</v>
      </c>
      <c r="C132" s="10">
        <v>40949</v>
      </c>
      <c r="D132" s="10">
        <v>41105</v>
      </c>
      <c r="E132" s="48" t="s">
        <v>1698</v>
      </c>
      <c r="F132" s="48" t="s">
        <v>1545</v>
      </c>
      <c r="G132" s="48" t="s">
        <v>1939</v>
      </c>
      <c r="H132" s="67" t="s">
        <v>501</v>
      </c>
      <c r="I132" s="67" t="s">
        <v>501</v>
      </c>
      <c r="J132" s="10" t="s">
        <v>1940</v>
      </c>
      <c r="K132" s="10" t="s">
        <v>4570</v>
      </c>
      <c r="L132" s="48" t="s">
        <v>5119</v>
      </c>
      <c r="M132" s="67" t="s">
        <v>4571</v>
      </c>
      <c r="N132" s="67" t="s">
        <v>501</v>
      </c>
      <c r="O132" s="67" t="s">
        <v>501</v>
      </c>
      <c r="P132" s="10" t="s">
        <v>501</v>
      </c>
      <c r="Q132" s="67" t="s">
        <v>501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899</v>
      </c>
      <c r="C133" s="10">
        <v>40949</v>
      </c>
      <c r="D133" s="10">
        <v>40994</v>
      </c>
      <c r="E133" s="48" t="s">
        <v>1544</v>
      </c>
      <c r="F133" s="48" t="s">
        <v>1545</v>
      </c>
      <c r="G133" s="48" t="s">
        <v>1056</v>
      </c>
      <c r="H133" s="48" t="s">
        <v>1941</v>
      </c>
      <c r="I133" s="48">
        <v>40956</v>
      </c>
      <c r="J133" s="10" t="s">
        <v>1942</v>
      </c>
      <c r="K133" s="10" t="s">
        <v>1057</v>
      </c>
      <c r="L133" s="48" t="s">
        <v>5120</v>
      </c>
      <c r="M133" s="48" t="s">
        <v>1943</v>
      </c>
      <c r="N133" s="48" t="s">
        <v>1944</v>
      </c>
      <c r="O133" s="48" t="s">
        <v>1635</v>
      </c>
      <c r="P133" s="10">
        <v>40956</v>
      </c>
      <c r="Q133" s="67" t="s">
        <v>1945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891</v>
      </c>
      <c r="C134" s="10">
        <v>40949</v>
      </c>
      <c r="D134" s="10">
        <v>41105</v>
      </c>
      <c r="E134" s="48" t="s">
        <v>1544</v>
      </c>
      <c r="F134" s="48" t="s">
        <v>1545</v>
      </c>
      <c r="G134" s="48" t="s">
        <v>1946</v>
      </c>
      <c r="H134" s="67" t="s">
        <v>6028</v>
      </c>
      <c r="I134" s="67">
        <v>41109</v>
      </c>
      <c r="J134" s="10" t="s">
        <v>1947</v>
      </c>
      <c r="K134" s="10" t="s">
        <v>5526</v>
      </c>
      <c r="L134" s="48" t="s">
        <v>5121</v>
      </c>
      <c r="M134" s="67" t="s">
        <v>4572</v>
      </c>
      <c r="N134" s="67" t="s">
        <v>6029</v>
      </c>
      <c r="O134" s="67" t="s">
        <v>6027</v>
      </c>
      <c r="P134" s="10">
        <v>41114</v>
      </c>
      <c r="Q134" s="67" t="s">
        <v>501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893</v>
      </c>
      <c r="C135" s="10">
        <v>40949</v>
      </c>
      <c r="D135" s="10">
        <v>40994</v>
      </c>
      <c r="E135" s="48" t="s">
        <v>1544</v>
      </c>
      <c r="F135" s="48" t="s">
        <v>1545</v>
      </c>
      <c r="G135" s="48" t="s">
        <v>1948</v>
      </c>
      <c r="H135" s="48" t="s">
        <v>2286</v>
      </c>
      <c r="I135" s="48">
        <v>40988</v>
      </c>
      <c r="J135" s="10" t="s">
        <v>1949</v>
      </c>
      <c r="K135" s="10" t="s">
        <v>1451</v>
      </c>
      <c r="L135" s="48" t="s">
        <v>5122</v>
      </c>
      <c r="M135" s="48" t="s">
        <v>1950</v>
      </c>
      <c r="N135" s="48" t="s">
        <v>5782</v>
      </c>
      <c r="O135" s="48" t="s">
        <v>1977</v>
      </c>
      <c r="P135" s="66">
        <v>40988</v>
      </c>
      <c r="Q135" s="67" t="s">
        <v>501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895</v>
      </c>
      <c r="C136" s="10">
        <v>40949</v>
      </c>
      <c r="D136" s="10">
        <v>41105</v>
      </c>
      <c r="E136" s="48" t="s">
        <v>1609</v>
      </c>
      <c r="F136" s="48" t="s">
        <v>1545</v>
      </c>
      <c r="G136" s="48" t="s">
        <v>1951</v>
      </c>
      <c r="H136" s="67" t="s">
        <v>6030</v>
      </c>
      <c r="I136" s="67">
        <v>41148</v>
      </c>
      <c r="J136" s="10" t="s">
        <v>1952</v>
      </c>
      <c r="K136" s="10" t="s">
        <v>1464</v>
      </c>
      <c r="L136" s="48" t="s">
        <v>5123</v>
      </c>
      <c r="M136" s="67" t="s">
        <v>1953</v>
      </c>
      <c r="N136" s="67" t="s">
        <v>501</v>
      </c>
      <c r="O136" s="67" t="s">
        <v>501</v>
      </c>
      <c r="P136" s="10" t="s">
        <v>501</v>
      </c>
      <c r="Q136" s="67" t="s">
        <v>4565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897</v>
      </c>
      <c r="C137" s="10">
        <v>40949</v>
      </c>
      <c r="D137" s="10">
        <v>40994</v>
      </c>
      <c r="E137" s="48" t="s">
        <v>1553</v>
      </c>
      <c r="F137" s="48" t="s">
        <v>1545</v>
      </c>
      <c r="G137" s="48" t="s">
        <v>1954</v>
      </c>
      <c r="H137" s="67" t="s">
        <v>501</v>
      </c>
      <c r="I137" s="67" t="s">
        <v>501</v>
      </c>
      <c r="J137" s="10" t="s">
        <v>1955</v>
      </c>
      <c r="K137" s="10" t="s">
        <v>1474</v>
      </c>
      <c r="L137" s="48" t="s">
        <v>5124</v>
      </c>
      <c r="M137" s="67" t="s">
        <v>1956</v>
      </c>
      <c r="N137" s="67" t="s">
        <v>501</v>
      </c>
      <c r="O137" s="67" t="s">
        <v>501</v>
      </c>
      <c r="P137" s="10" t="s">
        <v>501</v>
      </c>
      <c r="Q137" s="67" t="s">
        <v>3580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901</v>
      </c>
      <c r="C138" s="10">
        <v>40949</v>
      </c>
      <c r="D138" s="10">
        <v>40994</v>
      </c>
      <c r="E138" s="48" t="s">
        <v>1544</v>
      </c>
      <c r="F138" s="48" t="s">
        <v>1545</v>
      </c>
      <c r="G138" s="48" t="s">
        <v>1957</v>
      </c>
      <c r="H138" s="48" t="s">
        <v>1506</v>
      </c>
      <c r="I138" s="48">
        <v>40974</v>
      </c>
      <c r="J138" s="10" t="s">
        <v>1958</v>
      </c>
      <c r="K138" s="10" t="s">
        <v>1435</v>
      </c>
      <c r="L138" s="48" t="s">
        <v>5125</v>
      </c>
      <c r="M138" s="48" t="s">
        <v>1959</v>
      </c>
      <c r="N138" s="48" t="s">
        <v>1960</v>
      </c>
      <c r="O138" s="48" t="s">
        <v>1961</v>
      </c>
      <c r="P138" s="66">
        <v>40974</v>
      </c>
      <c r="Q138" s="67" t="s">
        <v>501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903</v>
      </c>
      <c r="C139" s="10">
        <v>40949</v>
      </c>
      <c r="D139" s="10">
        <v>40994</v>
      </c>
      <c r="E139" s="48" t="s">
        <v>1544</v>
      </c>
      <c r="F139" s="48" t="s">
        <v>1545</v>
      </c>
      <c r="G139" s="48" t="s">
        <v>1962</v>
      </c>
      <c r="H139" s="67" t="s">
        <v>1963</v>
      </c>
      <c r="I139" s="48">
        <v>40968</v>
      </c>
      <c r="J139" s="10" t="s">
        <v>1964</v>
      </c>
      <c r="K139" s="10" t="s">
        <v>1443</v>
      </c>
      <c r="L139" s="48" t="s">
        <v>5126</v>
      </c>
      <c r="M139" s="67" t="s">
        <v>1965</v>
      </c>
      <c r="N139" s="67" t="s">
        <v>1966</v>
      </c>
      <c r="O139" s="48" t="s">
        <v>1967</v>
      </c>
      <c r="P139" s="10">
        <v>40969</v>
      </c>
      <c r="Q139" s="67" t="s">
        <v>1968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905</v>
      </c>
      <c r="C140" s="10">
        <v>40949</v>
      </c>
      <c r="D140" s="10">
        <v>41121</v>
      </c>
      <c r="E140" s="48" t="s">
        <v>1698</v>
      </c>
      <c r="F140" s="48" t="s">
        <v>1545</v>
      </c>
      <c r="G140" s="48" t="s">
        <v>1969</v>
      </c>
      <c r="H140" s="67" t="s">
        <v>501</v>
      </c>
      <c r="I140" s="67" t="s">
        <v>501</v>
      </c>
      <c r="J140" s="10" t="s">
        <v>1970</v>
      </c>
      <c r="K140" s="10" t="s">
        <v>1469</v>
      </c>
      <c r="L140" s="48" t="s">
        <v>5127</v>
      </c>
      <c r="M140" s="67" t="s">
        <v>5749</v>
      </c>
      <c r="N140" s="67" t="s">
        <v>501</v>
      </c>
      <c r="O140" s="67" t="s">
        <v>501</v>
      </c>
      <c r="P140" s="67" t="s">
        <v>501</v>
      </c>
      <c r="Q140" s="67" t="s">
        <v>3583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907</v>
      </c>
      <c r="C141" s="10">
        <v>40949</v>
      </c>
      <c r="D141" s="10">
        <v>40994</v>
      </c>
      <c r="E141" s="48" t="s">
        <v>1553</v>
      </c>
      <c r="F141" s="48" t="s">
        <v>1545</v>
      </c>
      <c r="G141" s="48" t="s">
        <v>1971</v>
      </c>
      <c r="H141" s="67" t="s">
        <v>501</v>
      </c>
      <c r="I141" s="67" t="s">
        <v>501</v>
      </c>
      <c r="J141" s="10" t="s">
        <v>1972</v>
      </c>
      <c r="K141" s="10" t="s">
        <v>1465</v>
      </c>
      <c r="L141" s="48" t="s">
        <v>5128</v>
      </c>
      <c r="M141" s="67" t="s">
        <v>1973</v>
      </c>
      <c r="N141" s="67" t="s">
        <v>501</v>
      </c>
      <c r="O141" s="67" t="s">
        <v>501</v>
      </c>
      <c r="P141" s="10" t="s">
        <v>501</v>
      </c>
      <c r="Q141" s="67" t="s">
        <v>3584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909</v>
      </c>
      <c r="C142" s="10">
        <v>40949</v>
      </c>
      <c r="D142" s="10">
        <v>40994</v>
      </c>
      <c r="E142" s="48" t="s">
        <v>1544</v>
      </c>
      <c r="F142" s="48" t="s">
        <v>1545</v>
      </c>
      <c r="G142" s="48" t="s">
        <v>1974</v>
      </c>
      <c r="H142" s="67" t="s">
        <v>1492</v>
      </c>
      <c r="I142" s="48">
        <v>40970</v>
      </c>
      <c r="J142" s="10" t="s">
        <v>1975</v>
      </c>
      <c r="K142" s="10" t="s">
        <v>1436</v>
      </c>
      <c r="L142" s="48" t="s">
        <v>5129</v>
      </c>
      <c r="M142" s="67" t="s">
        <v>1976</v>
      </c>
      <c r="N142" s="67" t="s">
        <v>1493</v>
      </c>
      <c r="O142" s="48" t="s">
        <v>1977</v>
      </c>
      <c r="P142" s="66">
        <v>40970</v>
      </c>
      <c r="Q142" s="67" t="s">
        <v>501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911</v>
      </c>
      <c r="C143" s="10">
        <v>40949</v>
      </c>
      <c r="D143" s="10">
        <v>41105</v>
      </c>
      <c r="E143" s="48" t="s">
        <v>1544</v>
      </c>
      <c r="F143" s="48" t="s">
        <v>1545</v>
      </c>
      <c r="G143" s="48" t="s">
        <v>1978</v>
      </c>
      <c r="H143" s="67" t="s">
        <v>5850</v>
      </c>
      <c r="I143" s="67">
        <v>41109</v>
      </c>
      <c r="J143" s="10" t="s">
        <v>1979</v>
      </c>
      <c r="K143" s="10" t="s">
        <v>1452</v>
      </c>
      <c r="L143" s="48" t="s">
        <v>5130</v>
      </c>
      <c r="M143" s="67" t="s">
        <v>4573</v>
      </c>
      <c r="N143" s="67" t="s">
        <v>6031</v>
      </c>
      <c r="O143" s="67" t="s">
        <v>5780</v>
      </c>
      <c r="P143" s="10">
        <v>41110</v>
      </c>
      <c r="Q143" s="67" t="s">
        <v>4565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913</v>
      </c>
      <c r="C144" s="10">
        <v>40949</v>
      </c>
      <c r="D144" s="10">
        <v>41105</v>
      </c>
      <c r="E144" s="48" t="s">
        <v>1698</v>
      </c>
      <c r="F144" s="48" t="s">
        <v>1545</v>
      </c>
      <c r="G144" s="48" t="s">
        <v>1980</v>
      </c>
      <c r="H144" s="67" t="s">
        <v>501</v>
      </c>
      <c r="I144" s="67" t="s">
        <v>501</v>
      </c>
      <c r="J144" s="10" t="s">
        <v>1981</v>
      </c>
      <c r="K144" s="10" t="s">
        <v>5527</v>
      </c>
      <c r="L144" s="48" t="s">
        <v>5131</v>
      </c>
      <c r="M144" s="67" t="s">
        <v>4574</v>
      </c>
      <c r="N144" s="67" t="s">
        <v>501</v>
      </c>
      <c r="O144" s="67" t="s">
        <v>501</v>
      </c>
      <c r="P144" s="10" t="s">
        <v>501</v>
      </c>
      <c r="Q144" s="67" t="s">
        <v>501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915</v>
      </c>
      <c r="C145" s="10">
        <v>40949</v>
      </c>
      <c r="D145" s="10">
        <v>41105</v>
      </c>
      <c r="E145" s="48" t="s">
        <v>1544</v>
      </c>
      <c r="F145" s="48" t="s">
        <v>1545</v>
      </c>
      <c r="G145" s="48" t="s">
        <v>1982</v>
      </c>
      <c r="H145" s="67" t="s">
        <v>5851</v>
      </c>
      <c r="I145" s="67">
        <v>41107</v>
      </c>
      <c r="J145" s="10" t="s">
        <v>1983</v>
      </c>
      <c r="K145" s="10" t="s">
        <v>1454</v>
      </c>
      <c r="L145" s="48" t="s">
        <v>5132</v>
      </c>
      <c r="M145" s="67" t="s">
        <v>1984</v>
      </c>
      <c r="N145" s="67" t="s">
        <v>5957</v>
      </c>
      <c r="O145" s="67" t="s">
        <v>1635</v>
      </c>
      <c r="P145" s="10">
        <v>41107</v>
      </c>
      <c r="Q145" s="67" t="s">
        <v>4565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917</v>
      </c>
      <c r="C146" s="10">
        <v>40949</v>
      </c>
      <c r="D146" s="10">
        <v>41086</v>
      </c>
      <c r="E146" s="48" t="s">
        <v>1544</v>
      </c>
      <c r="F146" s="48" t="s">
        <v>1545</v>
      </c>
      <c r="G146" s="48" t="s">
        <v>1985</v>
      </c>
      <c r="H146" s="67" t="s">
        <v>5133</v>
      </c>
      <c r="I146" s="67">
        <v>41094</v>
      </c>
      <c r="J146" s="10" t="s">
        <v>1986</v>
      </c>
      <c r="K146" s="10" t="s">
        <v>1455</v>
      </c>
      <c r="L146" s="48" t="s">
        <v>5134</v>
      </c>
      <c r="M146" s="67" t="s">
        <v>1987</v>
      </c>
      <c r="N146" s="67" t="s">
        <v>5135</v>
      </c>
      <c r="O146" s="67" t="s">
        <v>1967</v>
      </c>
      <c r="P146" s="10">
        <v>41094</v>
      </c>
      <c r="Q146" s="67" t="s">
        <v>3981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919</v>
      </c>
      <c r="C147" s="10">
        <v>40949</v>
      </c>
      <c r="D147" s="10">
        <v>41105</v>
      </c>
      <c r="E147" s="48" t="s">
        <v>1609</v>
      </c>
      <c r="F147" s="48" t="s">
        <v>1545</v>
      </c>
      <c r="G147" s="48" t="s">
        <v>1988</v>
      </c>
      <c r="H147" s="67" t="s">
        <v>6032</v>
      </c>
      <c r="I147" s="67">
        <v>41121</v>
      </c>
      <c r="J147" s="10" t="s">
        <v>1989</v>
      </c>
      <c r="K147" s="10" t="s">
        <v>5528</v>
      </c>
      <c r="L147" s="48" t="s">
        <v>5136</v>
      </c>
      <c r="M147" s="67" t="s">
        <v>1990</v>
      </c>
      <c r="N147" s="67" t="s">
        <v>501</v>
      </c>
      <c r="O147" s="67" t="s">
        <v>501</v>
      </c>
      <c r="P147" s="10" t="s">
        <v>501</v>
      </c>
      <c r="Q147" s="67" t="s">
        <v>501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921</v>
      </c>
      <c r="C148" s="10">
        <v>40949</v>
      </c>
      <c r="D148" s="10">
        <v>40994</v>
      </c>
      <c r="E148" s="48" t="s">
        <v>1544</v>
      </c>
      <c r="F148" s="48" t="s">
        <v>1545</v>
      </c>
      <c r="G148" s="48" t="s">
        <v>1991</v>
      </c>
      <c r="H148" s="48" t="s">
        <v>1399</v>
      </c>
      <c r="I148" s="48">
        <v>40966</v>
      </c>
      <c r="J148" s="10" t="s">
        <v>1992</v>
      </c>
      <c r="K148" s="10" t="s">
        <v>1394</v>
      </c>
      <c r="L148" s="48" t="s">
        <v>5137</v>
      </c>
      <c r="M148" s="48" t="s">
        <v>1993</v>
      </c>
      <c r="N148" s="48" t="s">
        <v>1395</v>
      </c>
      <c r="O148" s="48" t="s">
        <v>1606</v>
      </c>
      <c r="P148" s="66">
        <v>40966</v>
      </c>
      <c r="Q148" s="67" t="s">
        <v>501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999</v>
      </c>
      <c r="C149" s="10">
        <v>40952</v>
      </c>
      <c r="D149" s="10">
        <v>40997</v>
      </c>
      <c r="E149" s="48" t="s">
        <v>1544</v>
      </c>
      <c r="F149" s="48" t="s">
        <v>1545</v>
      </c>
      <c r="G149" s="48" t="s">
        <v>1016</v>
      </c>
      <c r="H149" s="67" t="s">
        <v>2339</v>
      </c>
      <c r="I149" s="67">
        <v>40996</v>
      </c>
      <c r="J149" s="10" t="s">
        <v>1994</v>
      </c>
      <c r="K149" s="10" t="s">
        <v>1460</v>
      </c>
      <c r="L149" s="48" t="s">
        <v>5138</v>
      </c>
      <c r="M149" s="67" t="s">
        <v>1995</v>
      </c>
      <c r="N149" s="67" t="s">
        <v>2477</v>
      </c>
      <c r="O149" s="67" t="s">
        <v>2478</v>
      </c>
      <c r="P149" s="66">
        <v>41002</v>
      </c>
      <c r="Q149" s="67" t="s">
        <v>501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1004</v>
      </c>
      <c r="C150" s="10">
        <v>40952</v>
      </c>
      <c r="D150" s="10">
        <v>41108</v>
      </c>
      <c r="E150" s="48" t="s">
        <v>1609</v>
      </c>
      <c r="F150" s="48" t="s">
        <v>1545</v>
      </c>
      <c r="G150" s="48" t="s">
        <v>1021</v>
      </c>
      <c r="H150" s="67" t="s">
        <v>6136</v>
      </c>
      <c r="I150" s="67">
        <v>41148</v>
      </c>
      <c r="J150" s="10" t="s">
        <v>1996</v>
      </c>
      <c r="K150" s="10" t="s">
        <v>1470</v>
      </c>
      <c r="L150" s="48" t="s">
        <v>5139</v>
      </c>
      <c r="M150" s="67" t="s">
        <v>1997</v>
      </c>
      <c r="N150" s="67" t="s">
        <v>501</v>
      </c>
      <c r="O150" s="67" t="s">
        <v>501</v>
      </c>
      <c r="P150" s="10" t="s">
        <v>501</v>
      </c>
      <c r="Q150" s="67" t="s">
        <v>4565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990</v>
      </c>
      <c r="C151" s="10">
        <v>40952</v>
      </c>
      <c r="D151" s="10">
        <v>41108</v>
      </c>
      <c r="E151" s="48" t="s">
        <v>1609</v>
      </c>
      <c r="F151" s="48" t="s">
        <v>1545</v>
      </c>
      <c r="G151" s="48" t="s">
        <v>1009</v>
      </c>
      <c r="H151" s="67" t="s">
        <v>501</v>
      </c>
      <c r="I151" s="67">
        <v>41121</v>
      </c>
      <c r="J151" s="10" t="s">
        <v>1998</v>
      </c>
      <c r="K151" s="10" t="s">
        <v>1467</v>
      </c>
      <c r="L151" s="48" t="s">
        <v>5140</v>
      </c>
      <c r="M151" s="67" t="s">
        <v>1999</v>
      </c>
      <c r="N151" s="67" t="s">
        <v>501</v>
      </c>
      <c r="O151" s="67" t="s">
        <v>501</v>
      </c>
      <c r="P151" s="10" t="s">
        <v>501</v>
      </c>
      <c r="Q151" s="67" t="s">
        <v>4565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995</v>
      </c>
      <c r="C152" s="10">
        <v>40952</v>
      </c>
      <c r="D152" s="10">
        <v>40997</v>
      </c>
      <c r="E152" s="48" t="s">
        <v>1544</v>
      </c>
      <c r="F152" s="48" t="s">
        <v>1545</v>
      </c>
      <c r="G152" s="48" t="s">
        <v>1013</v>
      </c>
      <c r="H152" s="67" t="s">
        <v>1507</v>
      </c>
      <c r="I152" s="48">
        <v>40974</v>
      </c>
      <c r="J152" s="10" t="s">
        <v>2000</v>
      </c>
      <c r="K152" s="10" t="s">
        <v>1441</v>
      </c>
      <c r="L152" s="48" t="s">
        <v>5141</v>
      </c>
      <c r="M152" s="67" t="s">
        <v>2001</v>
      </c>
      <c r="N152" s="67" t="s">
        <v>2002</v>
      </c>
      <c r="O152" s="48" t="s">
        <v>2003</v>
      </c>
      <c r="P152" s="66">
        <v>40974</v>
      </c>
      <c r="Q152" s="67" t="s">
        <v>501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1001</v>
      </c>
      <c r="C153" s="10">
        <v>40952</v>
      </c>
      <c r="D153" s="10">
        <v>41108</v>
      </c>
      <c r="E153" s="48" t="s">
        <v>1544</v>
      </c>
      <c r="F153" s="48" t="s">
        <v>1545</v>
      </c>
      <c r="G153" s="48" t="s">
        <v>1018</v>
      </c>
      <c r="H153" s="67" t="s">
        <v>6033</v>
      </c>
      <c r="I153" s="67">
        <v>41115</v>
      </c>
      <c r="J153" s="10" t="s">
        <v>2004</v>
      </c>
      <c r="K153" s="10" t="s">
        <v>4575</v>
      </c>
      <c r="L153" s="48" t="s">
        <v>5142</v>
      </c>
      <c r="M153" s="67" t="s">
        <v>4576</v>
      </c>
      <c r="N153" s="67" t="s">
        <v>6137</v>
      </c>
      <c r="O153" s="67" t="s">
        <v>5780</v>
      </c>
      <c r="P153" s="10">
        <v>41114</v>
      </c>
      <c r="Q153" s="67" t="s">
        <v>501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986</v>
      </c>
      <c r="C154" s="10">
        <v>40952</v>
      </c>
      <c r="D154" s="10">
        <v>41108</v>
      </c>
      <c r="E154" s="48" t="s">
        <v>1544</v>
      </c>
      <c r="F154" s="48" t="s">
        <v>1545</v>
      </c>
      <c r="G154" s="48" t="s">
        <v>1005</v>
      </c>
      <c r="H154" s="67" t="s">
        <v>6274</v>
      </c>
      <c r="I154" s="67">
        <v>41117</v>
      </c>
      <c r="J154" s="10" t="s">
        <v>2005</v>
      </c>
      <c r="K154" s="10" t="s">
        <v>4577</v>
      </c>
      <c r="L154" s="48" t="s">
        <v>5143</v>
      </c>
      <c r="M154" s="67" t="s">
        <v>4578</v>
      </c>
      <c r="N154" s="67" t="s">
        <v>6275</v>
      </c>
      <c r="O154" s="67" t="s">
        <v>6145</v>
      </c>
      <c r="P154" s="66">
        <v>41117</v>
      </c>
      <c r="Q154" s="67" t="s">
        <v>501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5582</v>
      </c>
      <c r="B155" s="48" t="s">
        <v>991</v>
      </c>
      <c r="C155" s="10">
        <v>40952</v>
      </c>
      <c r="D155" s="10">
        <v>40997</v>
      </c>
      <c r="E155" s="48" t="s">
        <v>1553</v>
      </c>
      <c r="F155" s="48" t="s">
        <v>1545</v>
      </c>
      <c r="G155" s="48" t="s">
        <v>169</v>
      </c>
      <c r="H155" s="67" t="s">
        <v>2006</v>
      </c>
      <c r="I155" s="67">
        <v>40995</v>
      </c>
      <c r="J155" s="10" t="s">
        <v>2007</v>
      </c>
      <c r="K155" s="10" t="s">
        <v>2008</v>
      </c>
      <c r="L155" s="48" t="s">
        <v>5144</v>
      </c>
      <c r="M155" s="67" t="s">
        <v>2009</v>
      </c>
      <c r="N155" s="67" t="s">
        <v>501</v>
      </c>
      <c r="O155" s="67" t="s">
        <v>501</v>
      </c>
      <c r="P155" s="10" t="s">
        <v>501</v>
      </c>
      <c r="Q155" s="67" t="s">
        <v>5583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996</v>
      </c>
      <c r="C156" s="10">
        <v>40952</v>
      </c>
      <c r="D156" s="10">
        <v>41108</v>
      </c>
      <c r="E156" s="48" t="s">
        <v>1609</v>
      </c>
      <c r="F156" s="48" t="s">
        <v>1545</v>
      </c>
      <c r="G156" s="48" t="s">
        <v>1014</v>
      </c>
      <c r="H156" s="67" t="s">
        <v>6213</v>
      </c>
      <c r="I156" s="67">
        <v>41116</v>
      </c>
      <c r="J156" s="10" t="s">
        <v>2010</v>
      </c>
      <c r="K156" s="10" t="s">
        <v>5529</v>
      </c>
      <c r="L156" s="48" t="s">
        <v>5145</v>
      </c>
      <c r="M156" s="67" t="s">
        <v>2011</v>
      </c>
      <c r="N156" s="67" t="s">
        <v>501</v>
      </c>
      <c r="O156" s="67" t="s">
        <v>501</v>
      </c>
      <c r="P156" s="10" t="s">
        <v>501</v>
      </c>
      <c r="Q156" s="67" t="s">
        <v>501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1002</v>
      </c>
      <c r="C157" s="10">
        <v>40952</v>
      </c>
      <c r="D157" s="10">
        <v>40997</v>
      </c>
      <c r="E157" s="48" t="s">
        <v>1544</v>
      </c>
      <c r="F157" s="48" t="s">
        <v>1545</v>
      </c>
      <c r="G157" s="48" t="s">
        <v>1019</v>
      </c>
      <c r="H157" s="48" t="s">
        <v>1505</v>
      </c>
      <c r="I157" s="48">
        <v>40974</v>
      </c>
      <c r="J157" s="10" t="s">
        <v>2012</v>
      </c>
      <c r="K157" s="10" t="s">
        <v>1442</v>
      </c>
      <c r="L157" s="48" t="s">
        <v>5146</v>
      </c>
      <c r="M157" s="48" t="s">
        <v>2013</v>
      </c>
      <c r="N157" s="48" t="s">
        <v>1504</v>
      </c>
      <c r="O157" s="48" t="s">
        <v>1575</v>
      </c>
      <c r="P157" s="10">
        <v>40974</v>
      </c>
      <c r="Q157" s="67" t="s">
        <v>2014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987</v>
      </c>
      <c r="C158" s="10">
        <v>40952</v>
      </c>
      <c r="D158" s="10">
        <v>40997</v>
      </c>
      <c r="E158" s="48" t="s">
        <v>1544</v>
      </c>
      <c r="F158" s="48" t="s">
        <v>1545</v>
      </c>
      <c r="G158" s="48" t="s">
        <v>1006</v>
      </c>
      <c r="H158" s="48" t="s">
        <v>1490</v>
      </c>
      <c r="I158" s="48">
        <v>40969</v>
      </c>
      <c r="J158" s="10" t="s">
        <v>2015</v>
      </c>
      <c r="K158" s="10" t="s">
        <v>1437</v>
      </c>
      <c r="L158" s="48" t="s">
        <v>5147</v>
      </c>
      <c r="M158" s="48" t="s">
        <v>2016</v>
      </c>
      <c r="N158" s="48" t="s">
        <v>1491</v>
      </c>
      <c r="O158" s="48" t="s">
        <v>1562</v>
      </c>
      <c r="P158" s="66">
        <v>40970</v>
      </c>
      <c r="Q158" s="67" t="s">
        <v>501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992</v>
      </c>
      <c r="C159" s="10">
        <v>40952</v>
      </c>
      <c r="D159" s="10">
        <v>40997</v>
      </c>
      <c r="E159" s="48" t="s">
        <v>1544</v>
      </c>
      <c r="F159" s="48" t="s">
        <v>1545</v>
      </c>
      <c r="G159" s="48" t="s">
        <v>1010</v>
      </c>
      <c r="H159" s="48" t="s">
        <v>2017</v>
      </c>
      <c r="I159" s="48">
        <v>40955</v>
      </c>
      <c r="J159" s="10" t="s">
        <v>2018</v>
      </c>
      <c r="K159" s="10" t="s">
        <v>1372</v>
      </c>
      <c r="L159" s="48" t="s">
        <v>5148</v>
      </c>
      <c r="M159" s="48" t="s">
        <v>2019</v>
      </c>
      <c r="N159" s="48" t="s">
        <v>2020</v>
      </c>
      <c r="O159" s="48" t="s">
        <v>1606</v>
      </c>
      <c r="P159" s="66">
        <v>40956</v>
      </c>
      <c r="Q159" s="67" t="s">
        <v>501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997</v>
      </c>
      <c r="C160" s="10">
        <v>40952</v>
      </c>
      <c r="D160" s="10">
        <v>40997</v>
      </c>
      <c r="E160" s="48" t="s">
        <v>1544</v>
      </c>
      <c r="F160" s="48" t="s">
        <v>1545</v>
      </c>
      <c r="G160" s="48" t="s">
        <v>165</v>
      </c>
      <c r="H160" s="48" t="s">
        <v>1499</v>
      </c>
      <c r="I160" s="48">
        <v>40970</v>
      </c>
      <c r="J160" s="10" t="s">
        <v>1059</v>
      </c>
      <c r="K160" s="10" t="s">
        <v>1060</v>
      </c>
      <c r="L160" s="48" t="s">
        <v>4989</v>
      </c>
      <c r="M160" s="48" t="s">
        <v>1061</v>
      </c>
      <c r="N160" s="48" t="s">
        <v>1393</v>
      </c>
      <c r="O160" s="48" t="s">
        <v>1575</v>
      </c>
      <c r="P160" s="66">
        <v>40970</v>
      </c>
      <c r="Q160" s="67" t="s">
        <v>501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2287</v>
      </c>
      <c r="B161" s="48" t="s">
        <v>988</v>
      </c>
      <c r="C161" s="10">
        <v>40952</v>
      </c>
      <c r="D161" s="10">
        <v>40997</v>
      </c>
      <c r="E161" s="48" t="s">
        <v>1609</v>
      </c>
      <c r="F161" s="48" t="s">
        <v>1545</v>
      </c>
      <c r="G161" s="48" t="s">
        <v>1007</v>
      </c>
      <c r="H161" s="48" t="s">
        <v>2468</v>
      </c>
      <c r="I161" s="48">
        <v>40974</v>
      </c>
      <c r="J161" s="10" t="s">
        <v>2022</v>
      </c>
      <c r="K161" s="10" t="s">
        <v>1438</v>
      </c>
      <c r="L161" s="48" t="s">
        <v>5149</v>
      </c>
      <c r="M161" s="67" t="s">
        <v>2023</v>
      </c>
      <c r="N161" s="67" t="s">
        <v>501</v>
      </c>
      <c r="O161" s="67" t="s">
        <v>501</v>
      </c>
      <c r="P161" s="66" t="s">
        <v>501</v>
      </c>
      <c r="Q161" s="67" t="s">
        <v>501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993</v>
      </c>
      <c r="C162" s="10">
        <v>40952</v>
      </c>
      <c r="D162" s="10">
        <v>41108</v>
      </c>
      <c r="E162" s="48" t="s">
        <v>1544</v>
      </c>
      <c r="F162" s="48" t="s">
        <v>1545</v>
      </c>
      <c r="G162" s="48" t="s">
        <v>1011</v>
      </c>
      <c r="H162" s="67" t="s">
        <v>6173</v>
      </c>
      <c r="I162" s="67">
        <v>41116</v>
      </c>
      <c r="J162" s="10" t="s">
        <v>2024</v>
      </c>
      <c r="K162" s="10" t="s">
        <v>1458</v>
      </c>
      <c r="L162" s="48" t="s">
        <v>5150</v>
      </c>
      <c r="M162" s="67" t="s">
        <v>4579</v>
      </c>
      <c r="N162" s="67" t="s">
        <v>6214</v>
      </c>
      <c r="O162" s="67" t="s">
        <v>6145</v>
      </c>
      <c r="P162" s="10">
        <v>41116</v>
      </c>
      <c r="Q162" s="67" t="s">
        <v>501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998</v>
      </c>
      <c r="C163" s="10">
        <v>40952</v>
      </c>
      <c r="D163" s="10">
        <v>40997</v>
      </c>
      <c r="E163" s="48" t="s">
        <v>1544</v>
      </c>
      <c r="F163" s="48" t="s">
        <v>1545</v>
      </c>
      <c r="G163" s="48" t="s">
        <v>1015</v>
      </c>
      <c r="H163" s="48" t="s">
        <v>1489</v>
      </c>
      <c r="I163" s="48">
        <v>40969</v>
      </c>
      <c r="J163" s="10" t="s">
        <v>2025</v>
      </c>
      <c r="K163" s="10" t="s">
        <v>1370</v>
      </c>
      <c r="L163" s="48" t="s">
        <v>5151</v>
      </c>
      <c r="M163" s="48" t="s">
        <v>2026</v>
      </c>
      <c r="N163" s="48" t="s">
        <v>1392</v>
      </c>
      <c r="O163" s="48" t="s">
        <v>1575</v>
      </c>
      <c r="P163" s="66">
        <v>40970</v>
      </c>
      <c r="Q163" s="67" t="s">
        <v>501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1003</v>
      </c>
      <c r="C164" s="10">
        <v>40952</v>
      </c>
      <c r="D164" s="10">
        <v>41089</v>
      </c>
      <c r="E164" s="48" t="s">
        <v>1544</v>
      </c>
      <c r="F164" s="48" t="s">
        <v>1545</v>
      </c>
      <c r="G164" s="48" t="s">
        <v>1020</v>
      </c>
      <c r="H164" s="67" t="s">
        <v>4202</v>
      </c>
      <c r="I164" s="67">
        <v>41079</v>
      </c>
      <c r="J164" s="10" t="s">
        <v>2027</v>
      </c>
      <c r="K164" s="10" t="s">
        <v>1462</v>
      </c>
      <c r="L164" s="48" t="s">
        <v>5152</v>
      </c>
      <c r="M164" s="67" t="s">
        <v>2028</v>
      </c>
      <c r="N164" s="67" t="s">
        <v>4437</v>
      </c>
      <c r="O164" s="67" t="s">
        <v>2726</v>
      </c>
      <c r="P164" s="10">
        <v>41079</v>
      </c>
      <c r="Q164" s="67" t="s">
        <v>3982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989</v>
      </c>
      <c r="C165" s="10">
        <v>40952</v>
      </c>
      <c r="D165" s="10">
        <v>41096</v>
      </c>
      <c r="E165" s="48" t="s">
        <v>1544</v>
      </c>
      <c r="F165" s="48" t="s">
        <v>1545</v>
      </c>
      <c r="G165" s="48" t="s">
        <v>1008</v>
      </c>
      <c r="H165" s="67" t="s">
        <v>6138</v>
      </c>
      <c r="I165" s="67">
        <v>41116</v>
      </c>
      <c r="J165" s="10" t="s">
        <v>2029</v>
      </c>
      <c r="K165" s="10" t="s">
        <v>1457</v>
      </c>
      <c r="L165" s="48" t="s">
        <v>5153</v>
      </c>
      <c r="M165" s="67" t="s">
        <v>2030</v>
      </c>
      <c r="N165" s="67" t="s">
        <v>6174</v>
      </c>
      <c r="O165" s="67" t="s">
        <v>5398</v>
      </c>
      <c r="P165" s="10">
        <v>41116</v>
      </c>
      <c r="Q165" s="67" t="s">
        <v>4067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994</v>
      </c>
      <c r="C166" s="10">
        <v>40952</v>
      </c>
      <c r="D166" s="10">
        <v>41108</v>
      </c>
      <c r="E166" s="48" t="s">
        <v>1544</v>
      </c>
      <c r="F166" s="48" t="s">
        <v>1545</v>
      </c>
      <c r="G166" s="48" t="s">
        <v>1012</v>
      </c>
      <c r="H166" s="67" t="s">
        <v>5958</v>
      </c>
      <c r="I166" s="67">
        <v>41108</v>
      </c>
      <c r="J166" s="10" t="s">
        <v>2031</v>
      </c>
      <c r="K166" s="10" t="s">
        <v>4580</v>
      </c>
      <c r="L166" s="48" t="s">
        <v>5154</v>
      </c>
      <c r="M166" s="67" t="s">
        <v>4581</v>
      </c>
      <c r="N166" s="67" t="s">
        <v>5959</v>
      </c>
      <c r="O166" s="67" t="s">
        <v>1977</v>
      </c>
      <c r="P166" s="10">
        <v>41108</v>
      </c>
      <c r="Q166" s="67" t="s">
        <v>4565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1000</v>
      </c>
      <c r="C167" s="10">
        <v>40952</v>
      </c>
      <c r="D167" s="10">
        <v>40997</v>
      </c>
      <c r="E167" s="48" t="s">
        <v>1544</v>
      </c>
      <c r="F167" s="48" t="s">
        <v>1545</v>
      </c>
      <c r="G167" s="48" t="s">
        <v>1017</v>
      </c>
      <c r="H167" s="48" t="s">
        <v>1419</v>
      </c>
      <c r="I167" s="48">
        <v>40968</v>
      </c>
      <c r="J167" s="10" t="s">
        <v>2032</v>
      </c>
      <c r="K167" s="10" t="s">
        <v>1439</v>
      </c>
      <c r="L167" s="48" t="s">
        <v>5155</v>
      </c>
      <c r="M167" s="48" t="s">
        <v>2033</v>
      </c>
      <c r="N167" s="48" t="s">
        <v>1404</v>
      </c>
      <c r="O167" s="48" t="s">
        <v>2034</v>
      </c>
      <c r="P167" s="66">
        <v>40968</v>
      </c>
      <c r="Q167" s="67" t="s">
        <v>501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1528</v>
      </c>
      <c r="C168" s="10">
        <v>40954</v>
      </c>
      <c r="D168" s="10">
        <v>40999</v>
      </c>
      <c r="E168" s="48" t="s">
        <v>1544</v>
      </c>
      <c r="F168" s="48" t="s">
        <v>1787</v>
      </c>
      <c r="G168" s="48" t="s">
        <v>2035</v>
      </c>
      <c r="H168" s="67" t="s">
        <v>2036</v>
      </c>
      <c r="I168" s="48">
        <v>40989</v>
      </c>
      <c r="J168" s="10" t="s">
        <v>2037</v>
      </c>
      <c r="K168" s="10" t="s">
        <v>2038</v>
      </c>
      <c r="L168" s="48" t="s">
        <v>5156</v>
      </c>
      <c r="M168" s="67" t="s">
        <v>2039</v>
      </c>
      <c r="N168" s="67" t="s">
        <v>2369</v>
      </c>
      <c r="O168" s="67" t="s">
        <v>1817</v>
      </c>
      <c r="P168" s="66">
        <v>40989</v>
      </c>
      <c r="Q168" s="67" t="s">
        <v>501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2040</v>
      </c>
      <c r="B169" s="48" t="s">
        <v>1530</v>
      </c>
      <c r="C169" s="10">
        <v>40954</v>
      </c>
      <c r="D169" s="10">
        <v>40999</v>
      </c>
      <c r="E169" s="48" t="s">
        <v>1698</v>
      </c>
      <c r="F169" s="48" t="s">
        <v>1787</v>
      </c>
      <c r="G169" s="48" t="s">
        <v>2041</v>
      </c>
      <c r="H169" s="67" t="s">
        <v>501</v>
      </c>
      <c r="I169" s="67" t="s">
        <v>501</v>
      </c>
      <c r="J169" s="10" t="s">
        <v>2042</v>
      </c>
      <c r="K169" s="10" t="s">
        <v>2043</v>
      </c>
      <c r="L169" s="48" t="s">
        <v>5157</v>
      </c>
      <c r="M169" s="67" t="s">
        <v>1521</v>
      </c>
      <c r="N169" s="67" t="s">
        <v>501</v>
      </c>
      <c r="O169" s="67" t="s">
        <v>501</v>
      </c>
      <c r="P169" s="10" t="s">
        <v>501</v>
      </c>
      <c r="Q169" s="67" t="s">
        <v>2044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1483</v>
      </c>
      <c r="C170" s="10">
        <v>40954</v>
      </c>
      <c r="D170" s="10">
        <v>41077</v>
      </c>
      <c r="E170" s="48" t="s">
        <v>1698</v>
      </c>
      <c r="F170" s="48" t="s">
        <v>1545</v>
      </c>
      <c r="G170" s="48" t="s">
        <v>2045</v>
      </c>
      <c r="H170" s="67" t="s">
        <v>501</v>
      </c>
      <c r="I170" s="67" t="s">
        <v>501</v>
      </c>
      <c r="J170" s="10" t="s">
        <v>2046</v>
      </c>
      <c r="K170" s="10" t="s">
        <v>1480</v>
      </c>
      <c r="L170" s="48" t="s">
        <v>5158</v>
      </c>
      <c r="M170" s="67" t="s">
        <v>2047</v>
      </c>
      <c r="N170" s="67" t="s">
        <v>501</v>
      </c>
      <c r="O170" s="67" t="s">
        <v>501</v>
      </c>
      <c r="P170" s="10" t="s">
        <v>501</v>
      </c>
      <c r="Q170" s="67" t="s">
        <v>3585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1481</v>
      </c>
      <c r="C171" s="10">
        <v>40954</v>
      </c>
      <c r="D171" s="10">
        <v>40999</v>
      </c>
      <c r="E171" s="48" t="s">
        <v>1544</v>
      </c>
      <c r="F171" s="48" t="s">
        <v>1545</v>
      </c>
      <c r="G171" s="48" t="s">
        <v>1382</v>
      </c>
      <c r="H171" s="48" t="s">
        <v>2728</v>
      </c>
      <c r="I171" s="48">
        <v>41012</v>
      </c>
      <c r="J171" s="10" t="s">
        <v>2048</v>
      </c>
      <c r="K171" s="10" t="s">
        <v>1444</v>
      </c>
      <c r="L171" s="48" t="s">
        <v>5159</v>
      </c>
      <c r="M171" s="48" t="s">
        <v>2049</v>
      </c>
      <c r="N171" s="48" t="s">
        <v>2808</v>
      </c>
      <c r="O171" s="48" t="s">
        <v>2729</v>
      </c>
      <c r="P171" s="66">
        <v>41012</v>
      </c>
      <c r="Q171" s="67" t="s">
        <v>501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1529</v>
      </c>
      <c r="C172" s="10">
        <v>40954</v>
      </c>
      <c r="D172" s="10">
        <v>40999</v>
      </c>
      <c r="E172" s="48" t="s">
        <v>1544</v>
      </c>
      <c r="F172" s="48" t="s">
        <v>1787</v>
      </c>
      <c r="G172" s="48" t="s">
        <v>2050</v>
      </c>
      <c r="H172" s="48" t="s">
        <v>1500</v>
      </c>
      <c r="I172" s="48">
        <v>40973</v>
      </c>
      <c r="J172" s="10" t="s">
        <v>2051</v>
      </c>
      <c r="K172" s="10" t="s">
        <v>2052</v>
      </c>
      <c r="L172" s="48" t="s">
        <v>5160</v>
      </c>
      <c r="M172" s="48" t="s">
        <v>2053</v>
      </c>
      <c r="N172" s="48" t="s">
        <v>2054</v>
      </c>
      <c r="O172" s="48" t="s">
        <v>1817</v>
      </c>
      <c r="P172" s="66">
        <v>40973</v>
      </c>
      <c r="Q172" s="67" t="s">
        <v>501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1388</v>
      </c>
      <c r="C173" s="10">
        <v>40954</v>
      </c>
      <c r="D173" s="10">
        <v>40999</v>
      </c>
      <c r="E173" s="48" t="s">
        <v>1544</v>
      </c>
      <c r="F173" s="48" t="s">
        <v>1545</v>
      </c>
      <c r="G173" s="48" t="s">
        <v>2055</v>
      </c>
      <c r="H173" s="67" t="s">
        <v>1412</v>
      </c>
      <c r="I173" s="48">
        <v>40967</v>
      </c>
      <c r="J173" s="10" t="s">
        <v>2056</v>
      </c>
      <c r="K173" s="10" t="s">
        <v>1410</v>
      </c>
      <c r="L173" s="48" t="s">
        <v>5161</v>
      </c>
      <c r="M173" s="67" t="s">
        <v>2057</v>
      </c>
      <c r="N173" s="67" t="s">
        <v>1411</v>
      </c>
      <c r="O173" s="48" t="s">
        <v>1569</v>
      </c>
      <c r="P173" s="66">
        <v>40967</v>
      </c>
      <c r="Q173" s="67" t="s">
        <v>501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1482</v>
      </c>
      <c r="C174" s="10">
        <v>40954</v>
      </c>
      <c r="D174" s="10">
        <v>41100</v>
      </c>
      <c r="E174" s="48" t="s">
        <v>1698</v>
      </c>
      <c r="F174" s="48" t="s">
        <v>1545</v>
      </c>
      <c r="G174" s="48" t="s">
        <v>2058</v>
      </c>
      <c r="H174" s="67" t="s">
        <v>501</v>
      </c>
      <c r="I174" s="67" t="s">
        <v>501</v>
      </c>
      <c r="J174" s="10" t="s">
        <v>2059</v>
      </c>
      <c r="K174" s="10" t="s">
        <v>1479</v>
      </c>
      <c r="L174" s="48" t="s">
        <v>5162</v>
      </c>
      <c r="M174" s="67" t="s">
        <v>2060</v>
      </c>
      <c r="N174" s="67" t="s">
        <v>501</v>
      </c>
      <c r="O174" s="67" t="s">
        <v>501</v>
      </c>
      <c r="P174" s="10" t="s">
        <v>501</v>
      </c>
      <c r="Q174" s="67" t="s">
        <v>4565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1147</v>
      </c>
      <c r="C175" s="10">
        <v>40953</v>
      </c>
      <c r="D175" s="10">
        <v>41090</v>
      </c>
      <c r="E175" s="48" t="s">
        <v>1544</v>
      </c>
      <c r="F175" s="48" t="s">
        <v>1545</v>
      </c>
      <c r="G175" s="48" t="s">
        <v>2061</v>
      </c>
      <c r="H175" s="67" t="s">
        <v>4945</v>
      </c>
      <c r="I175" s="67">
        <v>41094</v>
      </c>
      <c r="J175" s="10" t="s">
        <v>1149</v>
      </c>
      <c r="K175" s="10" t="s">
        <v>1150</v>
      </c>
      <c r="L175" s="48" t="s">
        <v>5163</v>
      </c>
      <c r="M175" s="67" t="s">
        <v>1151</v>
      </c>
      <c r="N175" s="67" t="s">
        <v>5164</v>
      </c>
      <c r="O175" s="67" t="s">
        <v>2103</v>
      </c>
      <c r="P175" s="10">
        <v>41094</v>
      </c>
      <c r="Q175" s="67" t="s">
        <v>3983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1085</v>
      </c>
      <c r="C176" s="10">
        <v>40953</v>
      </c>
      <c r="D176" s="10">
        <v>41090</v>
      </c>
      <c r="E176" s="48" t="s">
        <v>1609</v>
      </c>
      <c r="F176" s="48" t="s">
        <v>1545</v>
      </c>
      <c r="G176" s="48" t="s">
        <v>2062</v>
      </c>
      <c r="H176" s="67" t="s">
        <v>6034</v>
      </c>
      <c r="I176" s="67">
        <v>41114</v>
      </c>
      <c r="J176" s="10" t="s">
        <v>1086</v>
      </c>
      <c r="K176" s="10" t="s">
        <v>5165</v>
      </c>
      <c r="L176" s="48" t="s">
        <v>5166</v>
      </c>
      <c r="M176" s="67" t="s">
        <v>1087</v>
      </c>
      <c r="N176" s="67" t="s">
        <v>6139</v>
      </c>
      <c r="O176" s="67" t="s">
        <v>2272</v>
      </c>
      <c r="P176" s="10" t="s">
        <v>501</v>
      </c>
      <c r="Q176" s="67" t="s">
        <v>5167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1088</v>
      </c>
      <c r="C177" s="10">
        <v>40953</v>
      </c>
      <c r="D177" s="10">
        <v>40998</v>
      </c>
      <c r="E177" s="48" t="s">
        <v>1553</v>
      </c>
      <c r="F177" s="48" t="s">
        <v>1787</v>
      </c>
      <c r="G177" s="48" t="s">
        <v>2063</v>
      </c>
      <c r="H177" s="67" t="s">
        <v>2064</v>
      </c>
      <c r="I177" s="67">
        <v>40975</v>
      </c>
      <c r="J177" s="10" t="s">
        <v>1090</v>
      </c>
      <c r="K177" s="10" t="s">
        <v>1091</v>
      </c>
      <c r="L177" s="48" t="s">
        <v>5168</v>
      </c>
      <c r="M177" s="67" t="s">
        <v>1092</v>
      </c>
      <c r="N177" s="67" t="s">
        <v>501</v>
      </c>
      <c r="O177" s="67" t="s">
        <v>501</v>
      </c>
      <c r="P177" s="10" t="s">
        <v>501</v>
      </c>
      <c r="Q177" s="67" t="s">
        <v>3587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1093</v>
      </c>
      <c r="C178" s="10">
        <v>40953</v>
      </c>
      <c r="D178" s="10">
        <v>41109</v>
      </c>
      <c r="E178" s="48" t="s">
        <v>1698</v>
      </c>
      <c r="F178" s="48" t="s">
        <v>1545</v>
      </c>
      <c r="G178" s="48" t="s">
        <v>2065</v>
      </c>
      <c r="H178" s="67" t="s">
        <v>501</v>
      </c>
      <c r="I178" s="67" t="s">
        <v>501</v>
      </c>
      <c r="J178" s="10" t="s">
        <v>1095</v>
      </c>
      <c r="K178" s="10" t="s">
        <v>1096</v>
      </c>
      <c r="L178" s="48" t="s">
        <v>5169</v>
      </c>
      <c r="M178" s="67" t="s">
        <v>1097</v>
      </c>
      <c r="N178" s="67" t="s">
        <v>501</v>
      </c>
      <c r="O178" s="67" t="s">
        <v>501</v>
      </c>
      <c r="P178" s="10" t="s">
        <v>501</v>
      </c>
      <c r="Q178" s="67" t="s">
        <v>4565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1098</v>
      </c>
      <c r="C179" s="10">
        <v>40953</v>
      </c>
      <c r="D179" s="10">
        <v>40998</v>
      </c>
      <c r="E179" s="48" t="s">
        <v>1544</v>
      </c>
      <c r="F179" s="48" t="s">
        <v>1545</v>
      </c>
      <c r="G179" s="48" t="s">
        <v>2066</v>
      </c>
      <c r="H179" s="48" t="s">
        <v>2067</v>
      </c>
      <c r="I179" s="48">
        <v>41010</v>
      </c>
      <c r="J179" s="10" t="s">
        <v>1100</v>
      </c>
      <c r="K179" s="10" t="s">
        <v>1101</v>
      </c>
      <c r="L179" s="48" t="s">
        <v>5170</v>
      </c>
      <c r="M179" s="67" t="s">
        <v>1102</v>
      </c>
      <c r="N179" s="67" t="s">
        <v>2722</v>
      </c>
      <c r="O179" s="67" t="s">
        <v>1635</v>
      </c>
      <c r="P179" s="66">
        <v>41010</v>
      </c>
      <c r="Q179" s="67" t="s">
        <v>501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1103</v>
      </c>
      <c r="C180" s="10">
        <v>40953</v>
      </c>
      <c r="D180" s="10">
        <v>41083</v>
      </c>
      <c r="E180" s="48" t="s">
        <v>1544</v>
      </c>
      <c r="F180" s="48" t="s">
        <v>1545</v>
      </c>
      <c r="G180" s="48" t="s">
        <v>2068</v>
      </c>
      <c r="H180" s="67" t="s">
        <v>2319</v>
      </c>
      <c r="I180" s="48">
        <v>41110</v>
      </c>
      <c r="J180" s="10" t="s">
        <v>1105</v>
      </c>
      <c r="K180" s="10" t="s">
        <v>1106</v>
      </c>
      <c r="L180" s="48" t="s">
        <v>5171</v>
      </c>
      <c r="M180" s="67" t="s">
        <v>1107</v>
      </c>
      <c r="N180" s="67" t="s">
        <v>6035</v>
      </c>
      <c r="O180" s="67" t="s">
        <v>5747</v>
      </c>
      <c r="P180" s="10">
        <v>41110</v>
      </c>
      <c r="Q180" s="67" t="s">
        <v>2322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1108</v>
      </c>
      <c r="C181" s="10">
        <v>40953</v>
      </c>
      <c r="D181" s="10">
        <v>41109</v>
      </c>
      <c r="E181" s="48" t="s">
        <v>1609</v>
      </c>
      <c r="F181" s="48" t="s">
        <v>1545</v>
      </c>
      <c r="G181" s="48" t="s">
        <v>2069</v>
      </c>
      <c r="H181" s="67" t="s">
        <v>501</v>
      </c>
      <c r="I181" s="67">
        <v>41121</v>
      </c>
      <c r="J181" s="10" t="s">
        <v>1111</v>
      </c>
      <c r="K181" s="10" t="s">
        <v>1110</v>
      </c>
      <c r="L181" s="48" t="s">
        <v>5172</v>
      </c>
      <c r="M181" s="67" t="s">
        <v>1112</v>
      </c>
      <c r="N181" s="67" t="s">
        <v>501</v>
      </c>
      <c r="O181" s="67" t="s">
        <v>501</v>
      </c>
      <c r="P181" s="10" t="s">
        <v>501</v>
      </c>
      <c r="Q181" s="67" t="s">
        <v>4565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2288</v>
      </c>
      <c r="B182" s="48" t="s">
        <v>1113</v>
      </c>
      <c r="C182" s="10">
        <v>40953</v>
      </c>
      <c r="D182" s="10">
        <v>40998</v>
      </c>
      <c r="E182" s="48" t="s">
        <v>1698</v>
      </c>
      <c r="F182" s="48" t="s">
        <v>1545</v>
      </c>
      <c r="G182" s="48" t="s">
        <v>2070</v>
      </c>
      <c r="H182" s="67" t="s">
        <v>501</v>
      </c>
      <c r="I182" s="67" t="s">
        <v>501</v>
      </c>
      <c r="J182" s="10" t="s">
        <v>1115</v>
      </c>
      <c r="K182" s="10" t="s">
        <v>1116</v>
      </c>
      <c r="L182" s="48" t="s">
        <v>5173</v>
      </c>
      <c r="M182" s="67" t="s">
        <v>1117</v>
      </c>
      <c r="N182" s="67" t="s">
        <v>501</v>
      </c>
      <c r="O182" s="67" t="s">
        <v>501</v>
      </c>
      <c r="P182" s="66" t="s">
        <v>501</v>
      </c>
      <c r="Q182" s="67" t="s">
        <v>501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1118</v>
      </c>
      <c r="C183" s="10">
        <v>40953</v>
      </c>
      <c r="D183" s="10">
        <v>41109</v>
      </c>
      <c r="E183" s="48" t="s">
        <v>1698</v>
      </c>
      <c r="F183" s="48" t="s">
        <v>1545</v>
      </c>
      <c r="G183" s="48" t="s">
        <v>2071</v>
      </c>
      <c r="H183" s="67" t="s">
        <v>501</v>
      </c>
      <c r="I183" s="67" t="s">
        <v>501</v>
      </c>
      <c r="J183" s="10" t="s">
        <v>1120</v>
      </c>
      <c r="K183" s="10" t="s">
        <v>5174</v>
      </c>
      <c r="L183" s="48" t="s">
        <v>5175</v>
      </c>
      <c r="M183" s="67" t="s">
        <v>1121</v>
      </c>
      <c r="N183" s="67" t="s">
        <v>501</v>
      </c>
      <c r="O183" s="67" t="s">
        <v>501</v>
      </c>
      <c r="P183" s="10" t="s">
        <v>501</v>
      </c>
      <c r="Q183" s="67" t="s">
        <v>5176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2289</v>
      </c>
      <c r="B184" s="48" t="s">
        <v>1122</v>
      </c>
      <c r="C184" s="10">
        <v>40953</v>
      </c>
      <c r="D184" s="10">
        <v>40998</v>
      </c>
      <c r="E184" s="48" t="s">
        <v>1698</v>
      </c>
      <c r="F184" s="48" t="s">
        <v>1545</v>
      </c>
      <c r="G184" s="48" t="s">
        <v>2072</v>
      </c>
      <c r="H184" s="67" t="s">
        <v>501</v>
      </c>
      <c r="I184" s="67" t="s">
        <v>501</v>
      </c>
      <c r="J184" s="10" t="s">
        <v>1124</v>
      </c>
      <c r="K184" s="10" t="s">
        <v>1125</v>
      </c>
      <c r="L184" s="48" t="s">
        <v>5177</v>
      </c>
      <c r="M184" s="67" t="s">
        <v>1126</v>
      </c>
      <c r="N184" s="67" t="s">
        <v>501</v>
      </c>
      <c r="O184" s="67" t="s">
        <v>501</v>
      </c>
      <c r="P184" s="66" t="s">
        <v>501</v>
      </c>
      <c r="Q184" s="67" t="s">
        <v>501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1127</v>
      </c>
      <c r="C185" s="10">
        <v>40953</v>
      </c>
      <c r="D185" s="10">
        <v>41110</v>
      </c>
      <c r="E185" s="48" t="s">
        <v>1544</v>
      </c>
      <c r="F185" s="48" t="s">
        <v>1545</v>
      </c>
      <c r="G185" s="48" t="s">
        <v>2073</v>
      </c>
      <c r="H185" s="67" t="s">
        <v>6215</v>
      </c>
      <c r="I185" s="67">
        <v>41117</v>
      </c>
      <c r="J185" s="10" t="s">
        <v>1129</v>
      </c>
      <c r="K185" s="10" t="s">
        <v>1130</v>
      </c>
      <c r="L185" s="48" t="s">
        <v>5178</v>
      </c>
      <c r="M185" s="67" t="s">
        <v>1131</v>
      </c>
      <c r="N185" s="67" t="s">
        <v>6276</v>
      </c>
      <c r="O185" s="67" t="s">
        <v>6273</v>
      </c>
      <c r="P185" s="10">
        <v>41117</v>
      </c>
      <c r="Q185" s="67" t="s">
        <v>4565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1132</v>
      </c>
      <c r="C186" s="10">
        <v>40953</v>
      </c>
      <c r="D186" s="10">
        <v>40998</v>
      </c>
      <c r="E186" s="48" t="s">
        <v>1544</v>
      </c>
      <c r="F186" s="48" t="s">
        <v>1787</v>
      </c>
      <c r="G186" s="48" t="s">
        <v>2074</v>
      </c>
      <c r="H186" s="67" t="s">
        <v>2452</v>
      </c>
      <c r="I186" s="67">
        <v>40995</v>
      </c>
      <c r="J186" s="10" t="s">
        <v>1134</v>
      </c>
      <c r="K186" s="10" t="s">
        <v>1135</v>
      </c>
      <c r="L186" s="48" t="s">
        <v>5179</v>
      </c>
      <c r="M186" s="67" t="s">
        <v>1136</v>
      </c>
      <c r="N186" s="67" t="s">
        <v>2453</v>
      </c>
      <c r="O186" s="67" t="s">
        <v>2454</v>
      </c>
      <c r="P186" s="66">
        <v>40996</v>
      </c>
      <c r="Q186" s="67" t="s">
        <v>501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1137</v>
      </c>
      <c r="C187" s="10">
        <v>40953</v>
      </c>
      <c r="D187" s="10">
        <v>41109</v>
      </c>
      <c r="E187" s="48" t="s">
        <v>1609</v>
      </c>
      <c r="F187" s="48" t="s">
        <v>1545</v>
      </c>
      <c r="G187" s="48" t="s">
        <v>2075</v>
      </c>
      <c r="H187" s="67" t="s">
        <v>6470</v>
      </c>
      <c r="I187" s="67">
        <v>41121</v>
      </c>
      <c r="J187" s="10" t="s">
        <v>1139</v>
      </c>
      <c r="K187" s="10" t="s">
        <v>1140</v>
      </c>
      <c r="L187" s="48" t="s">
        <v>5180</v>
      </c>
      <c r="M187" s="67" t="s">
        <v>1141</v>
      </c>
      <c r="N187" s="67" t="s">
        <v>6471</v>
      </c>
      <c r="O187" s="67" t="s">
        <v>6219</v>
      </c>
      <c r="P187" s="10" t="s">
        <v>501</v>
      </c>
      <c r="Q187" s="67" t="s">
        <v>4565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2290</v>
      </c>
      <c r="B188" s="48" t="s">
        <v>1142</v>
      </c>
      <c r="C188" s="10">
        <v>40953</v>
      </c>
      <c r="D188" s="10">
        <v>40998</v>
      </c>
      <c r="E188" s="48" t="s">
        <v>1698</v>
      </c>
      <c r="F188" s="48" t="s">
        <v>1545</v>
      </c>
      <c r="G188" s="48" t="s">
        <v>2076</v>
      </c>
      <c r="H188" s="67" t="s">
        <v>501</v>
      </c>
      <c r="I188" s="67" t="s">
        <v>501</v>
      </c>
      <c r="J188" s="10" t="s">
        <v>1144</v>
      </c>
      <c r="K188" s="10" t="s">
        <v>1145</v>
      </c>
      <c r="L188" s="48" t="s">
        <v>5181</v>
      </c>
      <c r="M188" s="67" t="s">
        <v>1146</v>
      </c>
      <c r="N188" s="67" t="s">
        <v>501</v>
      </c>
      <c r="O188" s="67" t="s">
        <v>501</v>
      </c>
      <c r="P188" s="66" t="s">
        <v>501</v>
      </c>
      <c r="Q188" s="67" t="s">
        <v>501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1344</v>
      </c>
      <c r="C189" s="10">
        <v>40976</v>
      </c>
      <c r="D189" s="10">
        <v>41021</v>
      </c>
      <c r="E189" s="48" t="s">
        <v>1544</v>
      </c>
      <c r="F189" s="48" t="s">
        <v>1545</v>
      </c>
      <c r="G189" s="48" t="s">
        <v>1510</v>
      </c>
      <c r="H189" s="67" t="s">
        <v>2268</v>
      </c>
      <c r="I189" s="67">
        <v>40982</v>
      </c>
      <c r="J189" s="10" t="s">
        <v>2077</v>
      </c>
      <c r="K189" s="10" t="s">
        <v>2078</v>
      </c>
      <c r="L189" s="48" t="s">
        <v>5182</v>
      </c>
      <c r="M189" s="67" t="s">
        <v>2079</v>
      </c>
      <c r="N189" s="67" t="s">
        <v>2269</v>
      </c>
      <c r="O189" s="67" t="s">
        <v>1562</v>
      </c>
      <c r="P189" s="10">
        <v>40983</v>
      </c>
      <c r="Q189" s="67" t="s">
        <v>2080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1354</v>
      </c>
      <c r="C190" s="10">
        <v>40956</v>
      </c>
      <c r="D190" s="10">
        <v>41112</v>
      </c>
      <c r="E190" s="48" t="s">
        <v>1698</v>
      </c>
      <c r="F190" s="48" t="s">
        <v>1545</v>
      </c>
      <c r="G190" s="48" t="s">
        <v>2081</v>
      </c>
      <c r="H190" s="67" t="s">
        <v>501</v>
      </c>
      <c r="I190" s="67" t="s">
        <v>501</v>
      </c>
      <c r="J190" s="10" t="s">
        <v>2082</v>
      </c>
      <c r="K190" s="10" t="s">
        <v>4582</v>
      </c>
      <c r="L190" s="48" t="s">
        <v>5183</v>
      </c>
      <c r="M190" s="67" t="s">
        <v>4583</v>
      </c>
      <c r="N190" s="67" t="s">
        <v>501</v>
      </c>
      <c r="O190" s="67" t="s">
        <v>501</v>
      </c>
      <c r="P190" s="10" t="s">
        <v>501</v>
      </c>
      <c r="Q190" s="67" t="s">
        <v>4565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1364</v>
      </c>
      <c r="C191" s="10">
        <v>40956</v>
      </c>
      <c r="D191" s="10">
        <v>41112</v>
      </c>
      <c r="E191" s="48" t="s">
        <v>1544</v>
      </c>
      <c r="F191" s="48" t="s">
        <v>1545</v>
      </c>
      <c r="G191" s="48" t="s">
        <v>2083</v>
      </c>
      <c r="H191" s="67" t="s">
        <v>6036</v>
      </c>
      <c r="I191" s="67">
        <v>41115</v>
      </c>
      <c r="J191" s="10" t="s">
        <v>2084</v>
      </c>
      <c r="K191" s="10" t="s">
        <v>2085</v>
      </c>
      <c r="L191" s="48" t="s">
        <v>5184</v>
      </c>
      <c r="M191" s="67" t="s">
        <v>2086</v>
      </c>
      <c r="N191" s="67" t="s">
        <v>6175</v>
      </c>
      <c r="O191" s="67" t="s">
        <v>1635</v>
      </c>
      <c r="P191" s="10">
        <v>41116</v>
      </c>
      <c r="Q191" s="67" t="s">
        <v>4565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1335</v>
      </c>
      <c r="C192" s="10">
        <v>40956</v>
      </c>
      <c r="D192" s="10">
        <v>41112</v>
      </c>
      <c r="E192" s="48" t="s">
        <v>1698</v>
      </c>
      <c r="F192" s="48" t="s">
        <v>1545</v>
      </c>
      <c r="G192" s="48" t="s">
        <v>2087</v>
      </c>
      <c r="H192" s="67" t="s">
        <v>501</v>
      </c>
      <c r="I192" s="67" t="s">
        <v>501</v>
      </c>
      <c r="J192" s="10" t="s">
        <v>2088</v>
      </c>
      <c r="K192" s="10" t="s">
        <v>5530</v>
      </c>
      <c r="L192" s="48" t="s">
        <v>5185</v>
      </c>
      <c r="M192" s="67" t="s">
        <v>2089</v>
      </c>
      <c r="N192" s="67" t="s">
        <v>501</v>
      </c>
      <c r="O192" s="67" t="s">
        <v>501</v>
      </c>
      <c r="P192" s="10" t="s">
        <v>501</v>
      </c>
      <c r="Q192" s="67" t="s">
        <v>501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1181</v>
      </c>
      <c r="C193" s="10">
        <v>40956</v>
      </c>
      <c r="D193" s="10">
        <v>41001</v>
      </c>
      <c r="E193" s="48" t="s">
        <v>1544</v>
      </c>
      <c r="F193" s="48" t="s">
        <v>1787</v>
      </c>
      <c r="G193" s="48" t="s">
        <v>2090</v>
      </c>
      <c r="H193" s="67" t="s">
        <v>1534</v>
      </c>
      <c r="I193" s="67">
        <v>40977</v>
      </c>
      <c r="J193" s="10" t="s">
        <v>2091</v>
      </c>
      <c r="K193" s="10" t="s">
        <v>2092</v>
      </c>
      <c r="L193" s="48" t="s">
        <v>5186</v>
      </c>
      <c r="M193" s="67" t="s">
        <v>2093</v>
      </c>
      <c r="N193" s="67" t="s">
        <v>2094</v>
      </c>
      <c r="O193" s="67" t="s">
        <v>2095</v>
      </c>
      <c r="P193" s="66">
        <v>40977</v>
      </c>
      <c r="Q193" s="67" t="s">
        <v>501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1355</v>
      </c>
      <c r="C194" s="10">
        <v>40956</v>
      </c>
      <c r="D194" s="10">
        <v>41136</v>
      </c>
      <c r="E194" s="48" t="s">
        <v>1698</v>
      </c>
      <c r="F194" s="48" t="s">
        <v>1545</v>
      </c>
      <c r="G194" s="48" t="s">
        <v>2096</v>
      </c>
      <c r="H194" s="67" t="s">
        <v>501</v>
      </c>
      <c r="I194" s="67" t="s">
        <v>501</v>
      </c>
      <c r="J194" s="10" t="s">
        <v>2097</v>
      </c>
      <c r="K194" s="10" t="s">
        <v>4584</v>
      </c>
      <c r="L194" s="48" t="s">
        <v>5187</v>
      </c>
      <c r="M194" s="67" t="s">
        <v>4585</v>
      </c>
      <c r="N194" s="67" t="s">
        <v>501</v>
      </c>
      <c r="O194" s="67" t="s">
        <v>501</v>
      </c>
      <c r="P194" s="10" t="s">
        <v>501</v>
      </c>
      <c r="Q194" s="67" t="s">
        <v>5960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1366</v>
      </c>
      <c r="C195" s="10">
        <v>40956</v>
      </c>
      <c r="D195" s="10">
        <v>41102</v>
      </c>
      <c r="E195" s="48" t="s">
        <v>1609</v>
      </c>
      <c r="F195" s="48" t="s">
        <v>1545</v>
      </c>
      <c r="G195" s="48" t="s">
        <v>2098</v>
      </c>
      <c r="H195" s="67" t="s">
        <v>501</v>
      </c>
      <c r="I195" s="67">
        <v>41121</v>
      </c>
      <c r="J195" s="10" t="s">
        <v>2099</v>
      </c>
      <c r="K195" s="10" t="s">
        <v>4586</v>
      </c>
      <c r="L195" s="48" t="s">
        <v>5188</v>
      </c>
      <c r="M195" s="67" t="s">
        <v>4587</v>
      </c>
      <c r="N195" s="67" t="s">
        <v>501</v>
      </c>
      <c r="O195" s="67" t="s">
        <v>501</v>
      </c>
      <c r="P195" s="10" t="s">
        <v>501</v>
      </c>
      <c r="Q195" s="67" t="s">
        <v>4565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1337</v>
      </c>
      <c r="C196" s="10">
        <v>40956</v>
      </c>
      <c r="D196" s="10">
        <v>41001</v>
      </c>
      <c r="E196" s="48" t="s">
        <v>1544</v>
      </c>
      <c r="F196" s="48" t="s">
        <v>1545</v>
      </c>
      <c r="G196" s="48" t="s">
        <v>172</v>
      </c>
      <c r="H196" s="67" t="s">
        <v>1503</v>
      </c>
      <c r="I196" s="67">
        <v>40973</v>
      </c>
      <c r="J196" s="10" t="s">
        <v>2100</v>
      </c>
      <c r="K196" s="10" t="s">
        <v>1431</v>
      </c>
      <c r="L196" s="48" t="s">
        <v>4996</v>
      </c>
      <c r="M196" s="67" t="s">
        <v>2101</v>
      </c>
      <c r="N196" s="67" t="s">
        <v>2102</v>
      </c>
      <c r="O196" s="67" t="s">
        <v>2103</v>
      </c>
      <c r="P196" s="66">
        <v>40974</v>
      </c>
      <c r="Q196" s="67" t="s">
        <v>501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1348</v>
      </c>
      <c r="C197" s="10">
        <v>40956</v>
      </c>
      <c r="D197" s="10">
        <v>41112</v>
      </c>
      <c r="E197" s="48" t="s">
        <v>1609</v>
      </c>
      <c r="F197" s="48" t="s">
        <v>1545</v>
      </c>
      <c r="G197" s="48" t="s">
        <v>2104</v>
      </c>
      <c r="H197" s="67" t="s">
        <v>6277</v>
      </c>
      <c r="I197" s="67">
        <v>41120</v>
      </c>
      <c r="J197" s="10" t="s">
        <v>2105</v>
      </c>
      <c r="K197" s="10" t="s">
        <v>4588</v>
      </c>
      <c r="L197" s="48" t="s">
        <v>5189</v>
      </c>
      <c r="M197" s="67" t="s">
        <v>4589</v>
      </c>
      <c r="N197" s="67" t="s">
        <v>6472</v>
      </c>
      <c r="O197" s="67" t="s">
        <v>6145</v>
      </c>
      <c r="P197" s="10" t="s">
        <v>501</v>
      </c>
      <c r="Q197" s="67" t="s">
        <v>501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1358</v>
      </c>
      <c r="C198" s="10">
        <v>40956</v>
      </c>
      <c r="D198" s="10">
        <v>41112</v>
      </c>
      <c r="E198" s="48" t="s">
        <v>1609</v>
      </c>
      <c r="F198" s="48" t="s">
        <v>1545</v>
      </c>
      <c r="G198" s="48" t="s">
        <v>2106</v>
      </c>
      <c r="H198" s="67" t="s">
        <v>501</v>
      </c>
      <c r="I198" s="67">
        <v>41121</v>
      </c>
      <c r="J198" s="10" t="s">
        <v>2107</v>
      </c>
      <c r="K198" s="10" t="s">
        <v>4590</v>
      </c>
      <c r="L198" s="48" t="s">
        <v>5190</v>
      </c>
      <c r="M198" s="67" t="s">
        <v>4591</v>
      </c>
      <c r="N198" s="67" t="s">
        <v>501</v>
      </c>
      <c r="O198" s="67" t="s">
        <v>501</v>
      </c>
      <c r="P198" s="10" t="s">
        <v>501</v>
      </c>
      <c r="Q198" s="67" t="s">
        <v>4565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1369</v>
      </c>
      <c r="C199" s="10">
        <v>40956</v>
      </c>
      <c r="D199" s="10">
        <v>41112</v>
      </c>
      <c r="E199" s="48" t="s">
        <v>1544</v>
      </c>
      <c r="F199" s="48" t="s">
        <v>1545</v>
      </c>
      <c r="G199" s="48" t="s">
        <v>2108</v>
      </c>
      <c r="H199" s="67" t="s">
        <v>6216</v>
      </c>
      <c r="I199" s="67">
        <v>41117</v>
      </c>
      <c r="J199" s="10" t="s">
        <v>2109</v>
      </c>
      <c r="K199" s="10" t="s">
        <v>4592</v>
      </c>
      <c r="L199" s="48" t="s">
        <v>5191</v>
      </c>
      <c r="M199" s="67" t="s">
        <v>4593</v>
      </c>
      <c r="N199" s="67" t="s">
        <v>6278</v>
      </c>
      <c r="O199" s="67" t="s">
        <v>5398</v>
      </c>
      <c r="P199" s="10">
        <v>41120</v>
      </c>
      <c r="Q199" s="67" t="s">
        <v>501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1341</v>
      </c>
      <c r="C200" s="10">
        <v>40956</v>
      </c>
      <c r="D200" s="10">
        <v>41001</v>
      </c>
      <c r="E200" s="48" t="s">
        <v>1553</v>
      </c>
      <c r="F200" s="48" t="s">
        <v>1545</v>
      </c>
      <c r="G200" s="48" t="s">
        <v>2110</v>
      </c>
      <c r="H200" s="67" t="s">
        <v>6037</v>
      </c>
      <c r="I200" s="67">
        <v>41115</v>
      </c>
      <c r="J200" s="10" t="s">
        <v>2111</v>
      </c>
      <c r="K200" s="10" t="s">
        <v>4594</v>
      </c>
      <c r="L200" s="48" t="s">
        <v>5192</v>
      </c>
      <c r="M200" s="67" t="s">
        <v>4595</v>
      </c>
      <c r="N200" s="67" t="s">
        <v>501</v>
      </c>
      <c r="O200" s="67" t="s">
        <v>501</v>
      </c>
      <c r="P200" s="10" t="s">
        <v>501</v>
      </c>
      <c r="Q200" s="67" t="s">
        <v>4565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1351</v>
      </c>
      <c r="C201" s="10">
        <v>40956</v>
      </c>
      <c r="D201" s="10">
        <v>41112</v>
      </c>
      <c r="E201" s="48" t="s">
        <v>1609</v>
      </c>
      <c r="F201" s="48" t="s">
        <v>1545</v>
      </c>
      <c r="G201" s="48" t="s">
        <v>2112</v>
      </c>
      <c r="H201" s="67" t="s">
        <v>6140</v>
      </c>
      <c r="I201" s="67">
        <v>41121</v>
      </c>
      <c r="J201" s="10" t="s">
        <v>2113</v>
      </c>
      <c r="K201" s="10" t="s">
        <v>4596</v>
      </c>
      <c r="L201" s="48" t="s">
        <v>5193</v>
      </c>
      <c r="M201" s="67" t="s">
        <v>4597</v>
      </c>
      <c r="N201" s="67" t="s">
        <v>501</v>
      </c>
      <c r="O201" s="67" t="s">
        <v>501</v>
      </c>
      <c r="P201" s="10" t="s">
        <v>501</v>
      </c>
      <c r="Q201" s="67" t="s">
        <v>5194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1361</v>
      </c>
      <c r="C202" s="10">
        <v>40956</v>
      </c>
      <c r="D202" s="10">
        <v>41112</v>
      </c>
      <c r="E202" s="48" t="s">
        <v>1698</v>
      </c>
      <c r="F202" s="48" t="s">
        <v>1545</v>
      </c>
      <c r="G202" s="48" t="s">
        <v>2114</v>
      </c>
      <c r="H202" s="67" t="s">
        <v>501</v>
      </c>
      <c r="I202" s="67" t="s">
        <v>501</v>
      </c>
      <c r="J202" s="10" t="s">
        <v>2115</v>
      </c>
      <c r="K202" s="10" t="s">
        <v>2116</v>
      </c>
      <c r="L202" s="48" t="s">
        <v>5195</v>
      </c>
      <c r="M202" s="67" t="s">
        <v>2117</v>
      </c>
      <c r="N202" s="67" t="s">
        <v>501</v>
      </c>
      <c r="O202" s="67" t="s">
        <v>501</v>
      </c>
      <c r="P202" s="10" t="s">
        <v>501</v>
      </c>
      <c r="Q202" s="67" t="s">
        <v>3588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1332</v>
      </c>
      <c r="C203" s="10">
        <v>40956</v>
      </c>
      <c r="D203" s="10">
        <v>41113</v>
      </c>
      <c r="E203" s="48" t="s">
        <v>1698</v>
      </c>
      <c r="F203" s="48" t="s">
        <v>1545</v>
      </c>
      <c r="G203" s="48" t="s">
        <v>2118</v>
      </c>
      <c r="H203" s="67" t="s">
        <v>501</v>
      </c>
      <c r="I203" s="67" t="s">
        <v>501</v>
      </c>
      <c r="J203" s="10" t="s">
        <v>2119</v>
      </c>
      <c r="K203" s="10" t="s">
        <v>5531</v>
      </c>
      <c r="L203" s="48" t="s">
        <v>5196</v>
      </c>
      <c r="M203" s="67" t="s">
        <v>2120</v>
      </c>
      <c r="N203" s="67" t="s">
        <v>501</v>
      </c>
      <c r="O203" s="67" t="s">
        <v>501</v>
      </c>
      <c r="P203" s="10" t="s">
        <v>501</v>
      </c>
      <c r="Q203" s="67" t="s">
        <v>501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1343</v>
      </c>
      <c r="C204" s="10">
        <v>40976</v>
      </c>
      <c r="D204" s="10">
        <v>41021</v>
      </c>
      <c r="E204" s="48" t="s">
        <v>1544</v>
      </c>
      <c r="F204" s="48" t="s">
        <v>1545</v>
      </c>
      <c r="G204" s="48" t="s">
        <v>2121</v>
      </c>
      <c r="H204" s="67" t="s">
        <v>2270</v>
      </c>
      <c r="I204" s="67">
        <v>40982</v>
      </c>
      <c r="J204" s="10" t="s">
        <v>1516</v>
      </c>
      <c r="K204" s="10" t="s">
        <v>2122</v>
      </c>
      <c r="L204" s="48" t="s">
        <v>5197</v>
      </c>
      <c r="M204" s="67" t="s">
        <v>1517</v>
      </c>
      <c r="N204" s="67" t="s">
        <v>2271</v>
      </c>
      <c r="O204" s="67" t="s">
        <v>2272</v>
      </c>
      <c r="P204" s="10">
        <v>40983</v>
      </c>
      <c r="Q204" s="67" t="s">
        <v>2123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1353</v>
      </c>
      <c r="C205" s="10">
        <v>40956</v>
      </c>
      <c r="D205" s="10">
        <v>41112</v>
      </c>
      <c r="E205" s="48" t="s">
        <v>1698</v>
      </c>
      <c r="F205" s="48" t="s">
        <v>1545</v>
      </c>
      <c r="G205" s="48" t="s">
        <v>2124</v>
      </c>
      <c r="H205" s="67" t="s">
        <v>501</v>
      </c>
      <c r="I205" s="67" t="s">
        <v>501</v>
      </c>
      <c r="J205" s="10" t="s">
        <v>2125</v>
      </c>
      <c r="K205" s="10" t="s">
        <v>2126</v>
      </c>
      <c r="L205" s="48" t="s">
        <v>5198</v>
      </c>
      <c r="M205" s="67" t="s">
        <v>2127</v>
      </c>
      <c r="N205" s="67" t="s">
        <v>501</v>
      </c>
      <c r="O205" s="67" t="s">
        <v>501</v>
      </c>
      <c r="P205" s="10" t="s">
        <v>501</v>
      </c>
      <c r="Q205" s="67" t="s">
        <v>3589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1363</v>
      </c>
      <c r="C206" s="10">
        <v>40956</v>
      </c>
      <c r="D206" s="10">
        <v>41112</v>
      </c>
      <c r="E206" s="48" t="s">
        <v>1698</v>
      </c>
      <c r="F206" s="48" t="s">
        <v>1545</v>
      </c>
      <c r="G206" s="48" t="s">
        <v>2128</v>
      </c>
      <c r="H206" s="67" t="s">
        <v>501</v>
      </c>
      <c r="I206" s="67" t="s">
        <v>501</v>
      </c>
      <c r="J206" s="10" t="s">
        <v>2129</v>
      </c>
      <c r="K206" s="10" t="s">
        <v>2130</v>
      </c>
      <c r="L206" s="48" t="s">
        <v>5199</v>
      </c>
      <c r="M206" s="67" t="s">
        <v>2131</v>
      </c>
      <c r="N206" s="67" t="s">
        <v>501</v>
      </c>
      <c r="O206" s="67" t="s">
        <v>501</v>
      </c>
      <c r="P206" s="10" t="s">
        <v>501</v>
      </c>
      <c r="Q206" s="67" t="s">
        <v>3581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1334</v>
      </c>
      <c r="C207" s="10">
        <v>40956</v>
      </c>
      <c r="D207" s="10">
        <v>41112</v>
      </c>
      <c r="E207" s="48" t="s">
        <v>1698</v>
      </c>
      <c r="F207" s="48" t="s">
        <v>1545</v>
      </c>
      <c r="G207" s="48" t="s">
        <v>2132</v>
      </c>
      <c r="H207" s="67" t="s">
        <v>501</v>
      </c>
      <c r="I207" s="67" t="s">
        <v>501</v>
      </c>
      <c r="J207" s="10" t="s">
        <v>2133</v>
      </c>
      <c r="K207" s="10" t="s">
        <v>2134</v>
      </c>
      <c r="L207" s="48" t="s">
        <v>5200</v>
      </c>
      <c r="M207" s="67" t="s">
        <v>2135</v>
      </c>
      <c r="N207" s="67" t="s">
        <v>501</v>
      </c>
      <c r="O207" s="67" t="s">
        <v>501</v>
      </c>
      <c r="P207" s="10" t="s">
        <v>501</v>
      </c>
      <c r="Q207" s="67" t="s">
        <v>3586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1346</v>
      </c>
      <c r="C208" s="10">
        <v>40956</v>
      </c>
      <c r="D208" s="10">
        <v>41102</v>
      </c>
      <c r="E208" s="48" t="s">
        <v>1698</v>
      </c>
      <c r="F208" s="48" t="s">
        <v>1545</v>
      </c>
      <c r="G208" s="48" t="s">
        <v>2136</v>
      </c>
      <c r="H208" s="67" t="s">
        <v>501</v>
      </c>
      <c r="I208" s="67" t="s">
        <v>501</v>
      </c>
      <c r="J208" s="10" t="s">
        <v>2137</v>
      </c>
      <c r="K208" s="10" t="s">
        <v>5532</v>
      </c>
      <c r="L208" s="48" t="s">
        <v>5201</v>
      </c>
      <c r="M208" s="67" t="s">
        <v>1496</v>
      </c>
      <c r="N208" s="67" t="s">
        <v>501</v>
      </c>
      <c r="O208" s="67" t="s">
        <v>501</v>
      </c>
      <c r="P208" s="10" t="s">
        <v>501</v>
      </c>
      <c r="Q208" s="67" t="s">
        <v>2447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1531</v>
      </c>
      <c r="C209" s="10">
        <v>40956</v>
      </c>
      <c r="D209" s="10">
        <v>41001</v>
      </c>
      <c r="E209" s="48" t="s">
        <v>1544</v>
      </c>
      <c r="F209" s="48" t="s">
        <v>1787</v>
      </c>
      <c r="G209" s="48" t="s">
        <v>2138</v>
      </c>
      <c r="H209" s="48" t="s">
        <v>1487</v>
      </c>
      <c r="I209" s="48">
        <v>40969</v>
      </c>
      <c r="J209" s="10" t="s">
        <v>2139</v>
      </c>
      <c r="K209" s="10" t="s">
        <v>1488</v>
      </c>
      <c r="L209" s="48" t="s">
        <v>5202</v>
      </c>
      <c r="M209" s="48" t="s">
        <v>2140</v>
      </c>
      <c r="N209" s="48" t="s">
        <v>2141</v>
      </c>
      <c r="O209" s="48" t="s">
        <v>2142</v>
      </c>
      <c r="P209" s="66">
        <v>40970</v>
      </c>
      <c r="Q209" s="67" t="s">
        <v>501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1365</v>
      </c>
      <c r="C210" s="10">
        <v>40956</v>
      </c>
      <c r="D210" s="10">
        <v>41001</v>
      </c>
      <c r="E210" s="48" t="s">
        <v>1544</v>
      </c>
      <c r="F210" s="48" t="s">
        <v>1545</v>
      </c>
      <c r="G210" s="48" t="s">
        <v>2143</v>
      </c>
      <c r="H210" s="67" t="s">
        <v>1494</v>
      </c>
      <c r="I210" s="67">
        <v>40970</v>
      </c>
      <c r="J210" s="10" t="s">
        <v>2144</v>
      </c>
      <c r="K210" s="10" t="s">
        <v>1495</v>
      </c>
      <c r="L210" s="48" t="s">
        <v>5203</v>
      </c>
      <c r="M210" s="67" t="s">
        <v>2145</v>
      </c>
      <c r="N210" s="67" t="s">
        <v>397</v>
      </c>
      <c r="O210" s="67" t="s">
        <v>1565</v>
      </c>
      <c r="P210" s="66">
        <v>40970</v>
      </c>
      <c r="Q210" s="67" t="s">
        <v>501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2291</v>
      </c>
      <c r="B211" s="48" t="s">
        <v>1336</v>
      </c>
      <c r="C211" s="10">
        <v>40956</v>
      </c>
      <c r="D211" s="10">
        <v>41001</v>
      </c>
      <c r="E211" s="48" t="s">
        <v>1698</v>
      </c>
      <c r="F211" s="48" t="s">
        <v>1545</v>
      </c>
      <c r="G211" s="48" t="s">
        <v>2146</v>
      </c>
      <c r="H211" s="67" t="s">
        <v>501</v>
      </c>
      <c r="I211" s="67" t="s">
        <v>501</v>
      </c>
      <c r="J211" s="10" t="s">
        <v>2147</v>
      </c>
      <c r="K211" s="10" t="s">
        <v>1429</v>
      </c>
      <c r="L211" s="48" t="s">
        <v>5204</v>
      </c>
      <c r="M211" s="67" t="s">
        <v>2148</v>
      </c>
      <c r="N211" s="67" t="s">
        <v>501</v>
      </c>
      <c r="O211" s="67" t="s">
        <v>501</v>
      </c>
      <c r="P211" s="66" t="s">
        <v>501</v>
      </c>
      <c r="Q211" s="67" t="s">
        <v>501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1347</v>
      </c>
      <c r="C212" s="10">
        <v>40956</v>
      </c>
      <c r="D212" s="10">
        <v>41112</v>
      </c>
      <c r="E212" s="48" t="s">
        <v>1609</v>
      </c>
      <c r="F212" s="48" t="s">
        <v>1545</v>
      </c>
      <c r="G212" s="48" t="s">
        <v>2149</v>
      </c>
      <c r="H212" s="67" t="s">
        <v>501</v>
      </c>
      <c r="I212" s="67">
        <v>41148</v>
      </c>
      <c r="J212" s="10" t="s">
        <v>2150</v>
      </c>
      <c r="K212" s="10" t="s">
        <v>4598</v>
      </c>
      <c r="L212" s="48" t="s">
        <v>5205</v>
      </c>
      <c r="M212" s="67" t="s">
        <v>4599</v>
      </c>
      <c r="N212" s="67" t="s">
        <v>501</v>
      </c>
      <c r="O212" s="67" t="s">
        <v>501</v>
      </c>
      <c r="P212" s="10" t="s">
        <v>501</v>
      </c>
      <c r="Q212" s="67" t="s">
        <v>4565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1357</v>
      </c>
      <c r="C213" s="10">
        <v>40956</v>
      </c>
      <c r="D213" s="10">
        <v>41112</v>
      </c>
      <c r="E213" s="48" t="s">
        <v>1698</v>
      </c>
      <c r="F213" s="48" t="s">
        <v>1545</v>
      </c>
      <c r="G213" s="48" t="s">
        <v>2152</v>
      </c>
      <c r="H213" s="67" t="s">
        <v>501</v>
      </c>
      <c r="I213" s="67" t="s">
        <v>501</v>
      </c>
      <c r="J213" s="10" t="s">
        <v>2153</v>
      </c>
      <c r="K213" s="10" t="s">
        <v>5533</v>
      </c>
      <c r="L213" s="48" t="s">
        <v>5206</v>
      </c>
      <c r="M213" s="67" t="s">
        <v>4600</v>
      </c>
      <c r="N213" s="67" t="s">
        <v>501</v>
      </c>
      <c r="O213" s="67" t="s">
        <v>501</v>
      </c>
      <c r="P213" s="10" t="s">
        <v>501</v>
      </c>
      <c r="Q213" s="67" t="s">
        <v>501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1339</v>
      </c>
      <c r="C214" s="10">
        <v>40956</v>
      </c>
      <c r="D214" s="10">
        <v>41001</v>
      </c>
      <c r="E214" s="48" t="s">
        <v>1544</v>
      </c>
      <c r="F214" s="48" t="s">
        <v>1545</v>
      </c>
      <c r="G214" s="48" t="s">
        <v>2155</v>
      </c>
      <c r="H214" s="48" t="s">
        <v>2156</v>
      </c>
      <c r="I214" s="48">
        <v>40982</v>
      </c>
      <c r="J214" s="10" t="s">
        <v>2157</v>
      </c>
      <c r="K214" s="10" t="s">
        <v>1428</v>
      </c>
      <c r="L214" s="48" t="s">
        <v>5207</v>
      </c>
      <c r="M214" s="48" t="s">
        <v>2158</v>
      </c>
      <c r="N214" s="48" t="s">
        <v>2273</v>
      </c>
      <c r="O214" s="48" t="s">
        <v>1575</v>
      </c>
      <c r="P214" s="10">
        <v>40982</v>
      </c>
      <c r="Q214" s="67" t="s">
        <v>2236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1350</v>
      </c>
      <c r="C215" s="10">
        <v>40956</v>
      </c>
      <c r="D215" s="10">
        <v>41001</v>
      </c>
      <c r="E215" s="48" t="s">
        <v>1544</v>
      </c>
      <c r="F215" s="48" t="s">
        <v>1545</v>
      </c>
      <c r="G215" s="48" t="s">
        <v>2159</v>
      </c>
      <c r="H215" s="67" t="s">
        <v>2548</v>
      </c>
      <c r="I215" s="67">
        <v>41002</v>
      </c>
      <c r="J215" s="10" t="s">
        <v>2160</v>
      </c>
      <c r="K215" s="10" t="s">
        <v>2161</v>
      </c>
      <c r="L215" s="48" t="s">
        <v>5208</v>
      </c>
      <c r="M215" s="67" t="s">
        <v>2162</v>
      </c>
      <c r="N215" s="67" t="s">
        <v>2554</v>
      </c>
      <c r="O215" s="67" t="s">
        <v>1674</v>
      </c>
      <c r="P215" s="10">
        <v>41002</v>
      </c>
      <c r="Q215" s="67" t="s">
        <v>3582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1360</v>
      </c>
      <c r="C216" s="10">
        <v>40956</v>
      </c>
      <c r="D216" s="10">
        <v>41112</v>
      </c>
      <c r="E216" s="48" t="s">
        <v>1544</v>
      </c>
      <c r="F216" s="48" t="s">
        <v>1545</v>
      </c>
      <c r="G216" s="48" t="s">
        <v>2163</v>
      </c>
      <c r="H216" s="67" t="s">
        <v>6217</v>
      </c>
      <c r="I216" s="67">
        <v>41117</v>
      </c>
      <c r="J216" s="10" t="s">
        <v>2164</v>
      </c>
      <c r="K216" s="10" t="s">
        <v>4601</v>
      </c>
      <c r="L216" s="48" t="s">
        <v>5209</v>
      </c>
      <c r="M216" s="67" t="s">
        <v>4602</v>
      </c>
      <c r="N216" s="67" t="s">
        <v>6279</v>
      </c>
      <c r="O216" s="67" t="s">
        <v>2747</v>
      </c>
      <c r="P216" s="10">
        <v>41120</v>
      </c>
      <c r="Q216" s="67" t="s">
        <v>501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1331</v>
      </c>
      <c r="C217" s="10">
        <v>40956</v>
      </c>
      <c r="D217" s="10">
        <v>41113</v>
      </c>
      <c r="E217" s="48" t="s">
        <v>1609</v>
      </c>
      <c r="F217" s="48" t="s">
        <v>1545</v>
      </c>
      <c r="G217" s="48" t="s">
        <v>2165</v>
      </c>
      <c r="H217" s="67" t="s">
        <v>501</v>
      </c>
      <c r="I217" s="67">
        <v>41148</v>
      </c>
      <c r="J217" s="10" t="s">
        <v>2166</v>
      </c>
      <c r="K217" s="10" t="s">
        <v>4603</v>
      </c>
      <c r="L217" s="48" t="s">
        <v>5210</v>
      </c>
      <c r="M217" s="67" t="s">
        <v>4604</v>
      </c>
      <c r="N217" s="67" t="s">
        <v>501</v>
      </c>
      <c r="O217" s="67" t="s">
        <v>501</v>
      </c>
      <c r="P217" s="10" t="s">
        <v>501</v>
      </c>
      <c r="Q217" s="67" t="s">
        <v>4565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1342</v>
      </c>
      <c r="C218" s="10">
        <v>40956</v>
      </c>
      <c r="D218" s="10">
        <v>41112</v>
      </c>
      <c r="E218" s="48" t="s">
        <v>1609</v>
      </c>
      <c r="F218" s="48" t="s">
        <v>1545</v>
      </c>
      <c r="G218" s="48" t="s">
        <v>2167</v>
      </c>
      <c r="H218" s="67" t="s">
        <v>6038</v>
      </c>
      <c r="I218" s="67">
        <v>41148</v>
      </c>
      <c r="J218" s="10" t="s">
        <v>2168</v>
      </c>
      <c r="K218" s="10" t="s">
        <v>2169</v>
      </c>
      <c r="L218" s="48" t="s">
        <v>5211</v>
      </c>
      <c r="M218" s="67" t="s">
        <v>2170</v>
      </c>
      <c r="N218" s="67" t="s">
        <v>501</v>
      </c>
      <c r="O218" s="67" t="s">
        <v>501</v>
      </c>
      <c r="P218" s="10" t="s">
        <v>501</v>
      </c>
      <c r="Q218" s="67" t="s">
        <v>4565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1352</v>
      </c>
      <c r="C219" s="10">
        <v>40956</v>
      </c>
      <c r="D219" s="10">
        <v>41112</v>
      </c>
      <c r="E219" s="48" t="s">
        <v>1544</v>
      </c>
      <c r="F219" s="48" t="s">
        <v>1545</v>
      </c>
      <c r="G219" s="48" t="s">
        <v>2171</v>
      </c>
      <c r="H219" s="67" t="s">
        <v>6039</v>
      </c>
      <c r="I219" s="67">
        <v>41109</v>
      </c>
      <c r="J219" s="10" t="s">
        <v>2172</v>
      </c>
      <c r="K219" s="10" t="s">
        <v>4605</v>
      </c>
      <c r="L219" s="48" t="s">
        <v>5212</v>
      </c>
      <c r="M219" s="67" t="s">
        <v>4606</v>
      </c>
      <c r="N219" s="67" t="s">
        <v>6040</v>
      </c>
      <c r="O219" s="67" t="s">
        <v>4647</v>
      </c>
      <c r="P219" s="10">
        <v>41110</v>
      </c>
      <c r="Q219" s="67" t="s">
        <v>4565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1362</v>
      </c>
      <c r="C220" s="10">
        <v>40956</v>
      </c>
      <c r="D220" s="10">
        <v>41112</v>
      </c>
      <c r="E220" s="48" t="s">
        <v>1609</v>
      </c>
      <c r="F220" s="48" t="s">
        <v>1545</v>
      </c>
      <c r="G220" s="48" t="s">
        <v>2174</v>
      </c>
      <c r="H220" s="67" t="s">
        <v>6041</v>
      </c>
      <c r="I220" s="67">
        <v>41121</v>
      </c>
      <c r="J220" s="10" t="s">
        <v>2175</v>
      </c>
      <c r="K220" s="10" t="s">
        <v>4607</v>
      </c>
      <c r="L220" s="48" t="s">
        <v>5213</v>
      </c>
      <c r="M220" s="67" t="s">
        <v>2176</v>
      </c>
      <c r="N220" s="67" t="s">
        <v>501</v>
      </c>
      <c r="O220" s="67" t="s">
        <v>501</v>
      </c>
      <c r="P220" s="10" t="s">
        <v>501</v>
      </c>
      <c r="Q220" s="67" t="s">
        <v>4565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1333</v>
      </c>
      <c r="C221" s="10">
        <v>40956</v>
      </c>
      <c r="D221" s="10">
        <v>41103</v>
      </c>
      <c r="E221" s="48" t="s">
        <v>1609</v>
      </c>
      <c r="F221" s="48" t="s">
        <v>1545</v>
      </c>
      <c r="G221" s="48" t="s">
        <v>2177</v>
      </c>
      <c r="H221" s="67" t="s">
        <v>6141</v>
      </c>
      <c r="I221" s="67">
        <v>41121</v>
      </c>
      <c r="J221" s="10" t="s">
        <v>2178</v>
      </c>
      <c r="K221" s="10" t="s">
        <v>4608</v>
      </c>
      <c r="L221" s="48" t="s">
        <v>5214</v>
      </c>
      <c r="M221" s="67" t="s">
        <v>4609</v>
      </c>
      <c r="N221" s="67" t="s">
        <v>501</v>
      </c>
      <c r="O221" s="67" t="s">
        <v>501</v>
      </c>
      <c r="P221" s="10" t="s">
        <v>501</v>
      </c>
      <c r="Q221" s="67" t="s">
        <v>501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1345</v>
      </c>
      <c r="C222" s="10">
        <v>40956</v>
      </c>
      <c r="D222" s="10">
        <v>41112</v>
      </c>
      <c r="E222" s="48" t="s">
        <v>1544</v>
      </c>
      <c r="F222" s="48" t="s">
        <v>1545</v>
      </c>
      <c r="G222" s="48" t="s">
        <v>2179</v>
      </c>
      <c r="H222" s="67" t="s">
        <v>6473</v>
      </c>
      <c r="I222" s="67">
        <v>41120</v>
      </c>
      <c r="J222" s="10" t="s">
        <v>2180</v>
      </c>
      <c r="K222" s="10" t="s">
        <v>4610</v>
      </c>
      <c r="L222" s="48" t="s">
        <v>5215</v>
      </c>
      <c r="M222" s="67" t="s">
        <v>4611</v>
      </c>
      <c r="N222" s="67" t="s">
        <v>6474</v>
      </c>
      <c r="O222" s="67" t="s">
        <v>6145</v>
      </c>
      <c r="P222" s="10">
        <v>41121</v>
      </c>
      <c r="Q222" s="67" t="s">
        <v>4565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1356</v>
      </c>
      <c r="C223" s="10">
        <v>40956</v>
      </c>
      <c r="D223" s="10">
        <v>41001</v>
      </c>
      <c r="E223" s="48" t="s">
        <v>1544</v>
      </c>
      <c r="F223" s="48" t="s">
        <v>1545</v>
      </c>
      <c r="G223" s="48" t="s">
        <v>2182</v>
      </c>
      <c r="H223" s="48" t="s">
        <v>2340</v>
      </c>
      <c r="I223" s="48">
        <v>40989</v>
      </c>
      <c r="J223" s="10" t="s">
        <v>2183</v>
      </c>
      <c r="K223" s="10" t="s">
        <v>2184</v>
      </c>
      <c r="L223" s="48" t="s">
        <v>5216</v>
      </c>
      <c r="M223" s="48" t="s">
        <v>3065</v>
      </c>
      <c r="N223" s="48" t="s">
        <v>2442</v>
      </c>
      <c r="O223" s="48" t="s">
        <v>2275</v>
      </c>
      <c r="P223" s="10">
        <v>40991</v>
      </c>
      <c r="Q223" s="67" t="s">
        <v>3590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1367</v>
      </c>
      <c r="C224" s="10">
        <v>40956</v>
      </c>
      <c r="D224" s="10">
        <v>41001</v>
      </c>
      <c r="E224" s="48" t="s">
        <v>1544</v>
      </c>
      <c r="F224" s="48" t="s">
        <v>1545</v>
      </c>
      <c r="G224" s="48" t="s">
        <v>2185</v>
      </c>
      <c r="H224" s="67" t="s">
        <v>1497</v>
      </c>
      <c r="I224" s="67">
        <v>40970</v>
      </c>
      <c r="J224" s="10" t="s">
        <v>2186</v>
      </c>
      <c r="K224" s="10" t="s">
        <v>1498</v>
      </c>
      <c r="L224" s="48" t="s">
        <v>5217</v>
      </c>
      <c r="M224" s="67" t="s">
        <v>2187</v>
      </c>
      <c r="N224" s="67" t="s">
        <v>2188</v>
      </c>
      <c r="O224" s="67" t="s">
        <v>1552</v>
      </c>
      <c r="P224" s="66">
        <v>40970</v>
      </c>
      <c r="Q224" s="67" t="s">
        <v>501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1338</v>
      </c>
      <c r="C225" s="10">
        <v>40956</v>
      </c>
      <c r="D225" s="10">
        <v>41112</v>
      </c>
      <c r="E225" s="48" t="s">
        <v>1698</v>
      </c>
      <c r="F225" s="48" t="s">
        <v>1545</v>
      </c>
      <c r="G225" s="48" t="s">
        <v>2189</v>
      </c>
      <c r="H225" s="67" t="s">
        <v>501</v>
      </c>
      <c r="I225" s="67" t="s">
        <v>501</v>
      </c>
      <c r="J225" s="10" t="s">
        <v>2190</v>
      </c>
      <c r="K225" s="10" t="s">
        <v>5534</v>
      </c>
      <c r="L225" s="48" t="s">
        <v>5218</v>
      </c>
      <c r="M225" s="67" t="s">
        <v>2191</v>
      </c>
      <c r="N225" s="67" t="s">
        <v>501</v>
      </c>
      <c r="O225" s="67" t="s">
        <v>501</v>
      </c>
      <c r="P225" s="10" t="s">
        <v>501</v>
      </c>
      <c r="Q225" s="67" t="s">
        <v>501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1349</v>
      </c>
      <c r="C226" s="10">
        <v>40956</v>
      </c>
      <c r="D226" s="10">
        <v>41112</v>
      </c>
      <c r="E226" s="48" t="s">
        <v>1609</v>
      </c>
      <c r="F226" s="48" t="s">
        <v>1545</v>
      </c>
      <c r="G226" s="48" t="s">
        <v>2192</v>
      </c>
      <c r="H226" s="67" t="s">
        <v>6142</v>
      </c>
      <c r="I226" s="67">
        <v>41146</v>
      </c>
      <c r="J226" s="10" t="s">
        <v>2193</v>
      </c>
      <c r="K226" s="10" t="s">
        <v>2194</v>
      </c>
      <c r="L226" s="48" t="s">
        <v>5219</v>
      </c>
      <c r="M226" s="67" t="s">
        <v>2195</v>
      </c>
      <c r="N226" s="67" t="s">
        <v>501</v>
      </c>
      <c r="O226" s="67" t="s">
        <v>501</v>
      </c>
      <c r="P226" s="10" t="s">
        <v>501</v>
      </c>
      <c r="Q226" s="67" t="s">
        <v>4565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2292</v>
      </c>
      <c r="B227" s="48" t="s">
        <v>1359</v>
      </c>
      <c r="C227" s="10">
        <v>40956</v>
      </c>
      <c r="D227" s="10">
        <v>41001</v>
      </c>
      <c r="E227" s="48" t="s">
        <v>1698</v>
      </c>
      <c r="F227" s="48" t="s">
        <v>1545</v>
      </c>
      <c r="G227" s="48" t="s">
        <v>2196</v>
      </c>
      <c r="H227" s="67" t="s">
        <v>501</v>
      </c>
      <c r="I227" s="67" t="s">
        <v>501</v>
      </c>
      <c r="J227" s="10" t="s">
        <v>2197</v>
      </c>
      <c r="K227" s="10" t="s">
        <v>2198</v>
      </c>
      <c r="L227" s="48" t="s">
        <v>5220</v>
      </c>
      <c r="M227" s="67" t="s">
        <v>2199</v>
      </c>
      <c r="N227" s="67" t="s">
        <v>501</v>
      </c>
      <c r="O227" s="67" t="s">
        <v>501</v>
      </c>
      <c r="P227" s="66" t="s">
        <v>501</v>
      </c>
      <c r="Q227" s="67" t="s">
        <v>501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1368</v>
      </c>
      <c r="C228" s="10">
        <v>40956</v>
      </c>
      <c r="D228" s="10">
        <v>41112</v>
      </c>
      <c r="E228" s="48" t="s">
        <v>1609</v>
      </c>
      <c r="F228" s="48" t="s">
        <v>1545</v>
      </c>
      <c r="G228" s="48" t="s">
        <v>2200</v>
      </c>
      <c r="H228" s="67" t="s">
        <v>501</v>
      </c>
      <c r="I228" s="67">
        <v>41121</v>
      </c>
      <c r="J228" s="10" t="s">
        <v>2201</v>
      </c>
      <c r="K228" s="10" t="s">
        <v>4612</v>
      </c>
      <c r="L228" s="48" t="s">
        <v>5221</v>
      </c>
      <c r="M228" s="67" t="s">
        <v>4613</v>
      </c>
      <c r="N228" s="67" t="s">
        <v>501</v>
      </c>
      <c r="O228" s="67" t="s">
        <v>501</v>
      </c>
      <c r="P228" s="10" t="s">
        <v>501</v>
      </c>
      <c r="Q228" s="67" t="s">
        <v>3581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1340</v>
      </c>
      <c r="C229" s="10">
        <v>40956</v>
      </c>
      <c r="D229" s="10">
        <v>41098</v>
      </c>
      <c r="E229" s="48" t="s">
        <v>1544</v>
      </c>
      <c r="F229" s="48" t="s">
        <v>1545</v>
      </c>
      <c r="G229" s="48" t="s">
        <v>2202</v>
      </c>
      <c r="H229" s="67" t="s">
        <v>5222</v>
      </c>
      <c r="I229" s="67">
        <v>41096</v>
      </c>
      <c r="J229" s="10" t="s">
        <v>2203</v>
      </c>
      <c r="K229" s="10" t="s">
        <v>5223</v>
      </c>
      <c r="L229" s="48" t="s">
        <v>5224</v>
      </c>
      <c r="M229" s="67" t="s">
        <v>5225</v>
      </c>
      <c r="N229" s="67" t="s">
        <v>5584</v>
      </c>
      <c r="O229" s="67" t="s">
        <v>1582</v>
      </c>
      <c r="P229" s="10">
        <v>41096</v>
      </c>
      <c r="Q229" s="67" t="s">
        <v>4797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1301</v>
      </c>
      <c r="C230" s="10">
        <v>40956</v>
      </c>
      <c r="D230" s="10">
        <v>41001</v>
      </c>
      <c r="E230" s="48" t="s">
        <v>1544</v>
      </c>
      <c r="F230" s="48" t="s">
        <v>1545</v>
      </c>
      <c r="G230" s="48" t="s">
        <v>1302</v>
      </c>
      <c r="H230" s="67" t="s">
        <v>2500</v>
      </c>
      <c r="I230" s="67">
        <v>41002</v>
      </c>
      <c r="J230" s="10" t="s">
        <v>2205</v>
      </c>
      <c r="K230" s="10" t="s">
        <v>2206</v>
      </c>
      <c r="L230" s="48" t="s">
        <v>5226</v>
      </c>
      <c r="M230" s="67" t="s">
        <v>3194</v>
      </c>
      <c r="N230" s="67" t="s">
        <v>2555</v>
      </c>
      <c r="O230" s="67" t="s">
        <v>2272</v>
      </c>
      <c r="P230" s="10">
        <v>41002</v>
      </c>
      <c r="Q230" s="67" t="s">
        <v>3588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1303</v>
      </c>
      <c r="C231" s="10">
        <v>40956</v>
      </c>
      <c r="D231" s="10">
        <v>41113</v>
      </c>
      <c r="E231" s="48" t="s">
        <v>1698</v>
      </c>
      <c r="F231" s="48" t="s">
        <v>1545</v>
      </c>
      <c r="G231" s="48" t="s">
        <v>1304</v>
      </c>
      <c r="H231" s="67" t="s">
        <v>501</v>
      </c>
      <c r="I231" s="67" t="s">
        <v>501</v>
      </c>
      <c r="J231" s="10" t="s">
        <v>2207</v>
      </c>
      <c r="K231" s="10" t="s">
        <v>4614</v>
      </c>
      <c r="L231" s="48" t="s">
        <v>5227</v>
      </c>
      <c r="M231" s="67" t="s">
        <v>2209</v>
      </c>
      <c r="N231" s="67" t="s">
        <v>501</v>
      </c>
      <c r="O231" s="67" t="s">
        <v>501</v>
      </c>
      <c r="P231" s="10" t="s">
        <v>501</v>
      </c>
      <c r="Q231" s="67" t="s">
        <v>5585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1305</v>
      </c>
      <c r="C232" s="10">
        <v>40956</v>
      </c>
      <c r="D232" s="10">
        <v>41001</v>
      </c>
      <c r="E232" s="48" t="s">
        <v>1544</v>
      </c>
      <c r="F232" s="48" t="s">
        <v>1545</v>
      </c>
      <c r="G232" s="48" t="s">
        <v>1306</v>
      </c>
      <c r="H232" s="67" t="s">
        <v>2210</v>
      </c>
      <c r="I232" s="67">
        <v>40981</v>
      </c>
      <c r="J232" s="10" t="s">
        <v>2211</v>
      </c>
      <c r="K232" s="10" t="s">
        <v>1423</v>
      </c>
      <c r="L232" s="48" t="s">
        <v>5228</v>
      </c>
      <c r="M232" s="67" t="s">
        <v>2212</v>
      </c>
      <c r="N232" s="67" t="s">
        <v>2237</v>
      </c>
      <c r="O232" s="67" t="s">
        <v>1977</v>
      </c>
      <c r="P232" s="10">
        <v>40981</v>
      </c>
      <c r="Q232" s="67" t="s">
        <v>2213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1307</v>
      </c>
      <c r="C233" s="10">
        <v>40956</v>
      </c>
      <c r="D233" s="10">
        <v>41112</v>
      </c>
      <c r="E233" s="48" t="s">
        <v>1553</v>
      </c>
      <c r="F233" s="48" t="s">
        <v>1545</v>
      </c>
      <c r="G233" s="48" t="s">
        <v>1308</v>
      </c>
      <c r="H233" s="67" t="s">
        <v>501</v>
      </c>
      <c r="I233" s="67" t="s">
        <v>501</v>
      </c>
      <c r="J233" s="10" t="s">
        <v>2214</v>
      </c>
      <c r="K233" s="10" t="s">
        <v>5586</v>
      </c>
      <c r="L233" s="48" t="s">
        <v>5229</v>
      </c>
      <c r="M233" s="67" t="s">
        <v>5587</v>
      </c>
      <c r="N233" s="67" t="s">
        <v>501</v>
      </c>
      <c r="O233" s="67" t="s">
        <v>501</v>
      </c>
      <c r="P233" s="10" t="s">
        <v>501</v>
      </c>
      <c r="Q233" s="67" t="s">
        <v>5535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1309</v>
      </c>
      <c r="C234" s="10">
        <v>40956</v>
      </c>
      <c r="D234" s="10">
        <v>41112</v>
      </c>
      <c r="E234" s="48" t="s">
        <v>1698</v>
      </c>
      <c r="F234" s="48" t="s">
        <v>1545</v>
      </c>
      <c r="G234" s="48" t="s">
        <v>1310</v>
      </c>
      <c r="H234" s="67" t="s">
        <v>501</v>
      </c>
      <c r="I234" s="67" t="s">
        <v>501</v>
      </c>
      <c r="J234" s="10" t="s">
        <v>2215</v>
      </c>
      <c r="K234" s="10" t="s">
        <v>2216</v>
      </c>
      <c r="L234" s="48" t="s">
        <v>5230</v>
      </c>
      <c r="M234" s="67" t="s">
        <v>4615</v>
      </c>
      <c r="N234" s="67" t="s">
        <v>501</v>
      </c>
      <c r="O234" s="67" t="s">
        <v>501</v>
      </c>
      <c r="P234" s="10" t="s">
        <v>501</v>
      </c>
      <c r="Q234" s="67" t="s">
        <v>3591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1311</v>
      </c>
      <c r="C235" s="10">
        <v>40956</v>
      </c>
      <c r="D235" s="10">
        <v>41001</v>
      </c>
      <c r="E235" s="48" t="s">
        <v>1553</v>
      </c>
      <c r="F235" s="48" t="s">
        <v>1545</v>
      </c>
      <c r="G235" s="48" t="s">
        <v>1312</v>
      </c>
      <c r="H235" s="67" t="s">
        <v>501</v>
      </c>
      <c r="I235" s="67">
        <v>40974</v>
      </c>
      <c r="J235" s="10" t="s">
        <v>2217</v>
      </c>
      <c r="K235" s="10" t="s">
        <v>2218</v>
      </c>
      <c r="L235" s="48" t="s">
        <v>5231</v>
      </c>
      <c r="M235" s="67" t="s">
        <v>2219</v>
      </c>
      <c r="N235" s="67" t="s">
        <v>501</v>
      </c>
      <c r="O235" s="67" t="s">
        <v>501</v>
      </c>
      <c r="P235" s="10" t="s">
        <v>501</v>
      </c>
      <c r="Q235" s="67" t="s">
        <v>3592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1313</v>
      </c>
      <c r="C236" s="10">
        <v>40956</v>
      </c>
      <c r="D236" s="10">
        <v>41112</v>
      </c>
      <c r="E236" s="48" t="s">
        <v>1609</v>
      </c>
      <c r="F236" s="48" t="s">
        <v>1545</v>
      </c>
      <c r="G236" s="48" t="s">
        <v>1314</v>
      </c>
      <c r="H236" s="67" t="s">
        <v>501</v>
      </c>
      <c r="I236" s="67">
        <v>41121</v>
      </c>
      <c r="J236" s="10" t="s">
        <v>2220</v>
      </c>
      <c r="K236" s="10" t="s">
        <v>2221</v>
      </c>
      <c r="L236" s="48" t="s">
        <v>5232</v>
      </c>
      <c r="M236" s="67" t="s">
        <v>2222</v>
      </c>
      <c r="N236" s="67" t="s">
        <v>501</v>
      </c>
      <c r="O236" s="67" t="s">
        <v>501</v>
      </c>
      <c r="P236" s="10" t="s">
        <v>501</v>
      </c>
      <c r="Q236" s="67" t="s">
        <v>4794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1315</v>
      </c>
      <c r="C237" s="10">
        <v>40956</v>
      </c>
      <c r="D237" s="10">
        <v>41119</v>
      </c>
      <c r="E237" s="48" t="s">
        <v>1698</v>
      </c>
      <c r="F237" s="48" t="s">
        <v>1545</v>
      </c>
      <c r="G237" s="48" t="s">
        <v>5536</v>
      </c>
      <c r="H237" s="67" t="s">
        <v>501</v>
      </c>
      <c r="I237" s="67" t="s">
        <v>501</v>
      </c>
      <c r="J237" s="10" t="s">
        <v>2223</v>
      </c>
      <c r="K237" s="10" t="s">
        <v>2224</v>
      </c>
      <c r="L237" s="48" t="s">
        <v>5233</v>
      </c>
      <c r="M237" s="67" t="s">
        <v>2225</v>
      </c>
      <c r="N237" s="67" t="s">
        <v>501</v>
      </c>
      <c r="O237" s="67" t="s">
        <v>501</v>
      </c>
      <c r="P237" s="10" t="s">
        <v>501</v>
      </c>
      <c r="Q237" s="67" t="s">
        <v>4616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1375</v>
      </c>
      <c r="C238" s="10">
        <v>40956</v>
      </c>
      <c r="D238" s="10">
        <v>41112</v>
      </c>
      <c r="E238" s="48" t="s">
        <v>1698</v>
      </c>
      <c r="F238" s="48" t="s">
        <v>1545</v>
      </c>
      <c r="G238" s="48" t="s">
        <v>1376</v>
      </c>
      <c r="H238" s="67" t="s">
        <v>501</v>
      </c>
      <c r="I238" s="67" t="s">
        <v>501</v>
      </c>
      <c r="J238" s="10" t="s">
        <v>2226</v>
      </c>
      <c r="K238" s="10" t="s">
        <v>2227</v>
      </c>
      <c r="L238" s="48" t="s">
        <v>5234</v>
      </c>
      <c r="M238" s="67" t="s">
        <v>4617</v>
      </c>
      <c r="N238" s="67" t="s">
        <v>501</v>
      </c>
      <c r="O238" s="67" t="s">
        <v>501</v>
      </c>
      <c r="P238" s="10" t="s">
        <v>501</v>
      </c>
      <c r="Q238" s="67" t="s">
        <v>3581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1408</v>
      </c>
      <c r="C239" s="10">
        <v>40966</v>
      </c>
      <c r="D239" s="10">
        <v>41011</v>
      </c>
      <c r="E239" s="48" t="s">
        <v>1544</v>
      </c>
      <c r="F239" s="48" t="s">
        <v>1545</v>
      </c>
      <c r="G239" s="48" t="s">
        <v>1405</v>
      </c>
      <c r="H239" s="48" t="s">
        <v>2228</v>
      </c>
      <c r="I239" s="48">
        <v>40982</v>
      </c>
      <c r="J239" s="10" t="s">
        <v>2229</v>
      </c>
      <c r="K239" s="10" t="s">
        <v>2230</v>
      </c>
      <c r="L239" s="48" t="s">
        <v>5235</v>
      </c>
      <c r="M239" s="48" t="s">
        <v>2231</v>
      </c>
      <c r="N239" s="48" t="s">
        <v>2274</v>
      </c>
      <c r="O239" s="48" t="s">
        <v>2275</v>
      </c>
      <c r="P239" s="10">
        <v>40982</v>
      </c>
      <c r="Q239" s="67" t="s">
        <v>2232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1519</v>
      </c>
      <c r="C240" s="10">
        <v>40975</v>
      </c>
      <c r="D240" s="10">
        <v>41020</v>
      </c>
      <c r="E240" s="48" t="s">
        <v>1544</v>
      </c>
      <c r="F240" s="48" t="s">
        <v>1787</v>
      </c>
      <c r="G240" s="48" t="s">
        <v>2041</v>
      </c>
      <c r="H240" s="48" t="s">
        <v>2556</v>
      </c>
      <c r="I240" s="48">
        <v>41026</v>
      </c>
      <c r="J240" s="10" t="s">
        <v>1520</v>
      </c>
      <c r="K240" s="10" t="s">
        <v>1522</v>
      </c>
      <c r="L240" s="48" t="s">
        <v>5236</v>
      </c>
      <c r="M240" s="48" t="s">
        <v>4003</v>
      </c>
      <c r="N240" s="48" t="s">
        <v>3164</v>
      </c>
      <c r="O240" s="48" t="s">
        <v>3165</v>
      </c>
      <c r="P240" s="10">
        <v>41031</v>
      </c>
      <c r="Q240" s="67" t="s">
        <v>2233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1535</v>
      </c>
      <c r="C241" s="10">
        <v>40977</v>
      </c>
      <c r="D241" s="10">
        <v>41022</v>
      </c>
      <c r="E241" s="48" t="s">
        <v>1544</v>
      </c>
      <c r="F241" s="48" t="s">
        <v>1545</v>
      </c>
      <c r="G241" s="48" t="s">
        <v>1536</v>
      </c>
      <c r="H241" s="48" t="s">
        <v>2234</v>
      </c>
      <c r="I241" s="48">
        <v>40987</v>
      </c>
      <c r="J241" s="10" t="s">
        <v>1539</v>
      </c>
      <c r="K241" s="10" t="s">
        <v>1540</v>
      </c>
      <c r="L241" s="48" t="s">
        <v>5237</v>
      </c>
      <c r="M241" s="48" t="s">
        <v>1541</v>
      </c>
      <c r="N241" s="48" t="s">
        <v>2313</v>
      </c>
      <c r="O241" s="48" t="s">
        <v>2314</v>
      </c>
      <c r="P241" s="66">
        <v>40987</v>
      </c>
      <c r="Q241" s="67" t="s">
        <v>501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2278</v>
      </c>
      <c r="C242" s="10">
        <v>40984</v>
      </c>
      <c r="D242" s="10">
        <v>41029</v>
      </c>
      <c r="E242" s="48" t="s">
        <v>1544</v>
      </c>
      <c r="F242" s="48" t="s">
        <v>1545</v>
      </c>
      <c r="G242" s="48" t="s">
        <v>2196</v>
      </c>
      <c r="H242" s="48" t="s">
        <v>2320</v>
      </c>
      <c r="I242" s="48">
        <v>40989</v>
      </c>
      <c r="J242" s="10" t="s">
        <v>2197</v>
      </c>
      <c r="K242" s="10" t="s">
        <v>2293</v>
      </c>
      <c r="L242" s="48" t="s">
        <v>5220</v>
      </c>
      <c r="M242" s="48" t="s">
        <v>2199</v>
      </c>
      <c r="N242" s="48" t="s">
        <v>2469</v>
      </c>
      <c r="O242" s="48" t="s">
        <v>2314</v>
      </c>
      <c r="P242" s="10">
        <v>40991</v>
      </c>
      <c r="Q242" s="67" t="s">
        <v>2294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2276</v>
      </c>
      <c r="C243" s="10">
        <v>40984</v>
      </c>
      <c r="D243" s="48">
        <v>41029</v>
      </c>
      <c r="E243" s="48" t="s">
        <v>1544</v>
      </c>
      <c r="F243" s="48" t="s">
        <v>1545</v>
      </c>
      <c r="G243" s="48" t="s">
        <v>2070</v>
      </c>
      <c r="H243" s="48" t="s">
        <v>2321</v>
      </c>
      <c r="I243" s="48">
        <v>40996</v>
      </c>
      <c r="J243" s="10" t="s">
        <v>2295</v>
      </c>
      <c r="K243" s="10" t="s">
        <v>2296</v>
      </c>
      <c r="L243" s="48" t="s">
        <v>5173</v>
      </c>
      <c r="M243" s="67" t="s">
        <v>1117</v>
      </c>
      <c r="N243" s="48" t="s">
        <v>501</v>
      </c>
      <c r="O243" s="48" t="s">
        <v>1562</v>
      </c>
      <c r="P243" s="10">
        <v>40996</v>
      </c>
      <c r="Q243" s="67" t="s">
        <v>2297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2277</v>
      </c>
      <c r="C244" s="10">
        <v>40984</v>
      </c>
      <c r="D244" s="48">
        <v>41029</v>
      </c>
      <c r="E244" s="48" t="s">
        <v>1544</v>
      </c>
      <c r="F244" s="48" t="s">
        <v>1545</v>
      </c>
      <c r="G244" s="48" t="s">
        <v>2072</v>
      </c>
      <c r="H244" s="48" t="s">
        <v>2455</v>
      </c>
      <c r="I244" s="48">
        <v>40996</v>
      </c>
      <c r="J244" s="10" t="s">
        <v>2298</v>
      </c>
      <c r="K244" s="10" t="s">
        <v>2299</v>
      </c>
      <c r="L244" s="48" t="s">
        <v>5177</v>
      </c>
      <c r="M244" s="48" t="s">
        <v>1126</v>
      </c>
      <c r="N244" s="48" t="s">
        <v>2479</v>
      </c>
      <c r="O244" s="48" t="s">
        <v>2272</v>
      </c>
      <c r="P244" s="10">
        <v>40996</v>
      </c>
      <c r="Q244" s="67" t="s">
        <v>2300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2301</v>
      </c>
      <c r="C245" s="10">
        <v>40984</v>
      </c>
      <c r="D245" s="48">
        <v>41029</v>
      </c>
      <c r="E245" s="48" t="s">
        <v>1544</v>
      </c>
      <c r="F245" s="48" t="s">
        <v>1545</v>
      </c>
      <c r="G245" s="48" t="s">
        <v>2146</v>
      </c>
      <c r="H245" s="48" t="s">
        <v>2341</v>
      </c>
      <c r="I245" s="48">
        <v>40991</v>
      </c>
      <c r="J245" s="10" t="s">
        <v>2147</v>
      </c>
      <c r="K245" s="10" t="s">
        <v>2302</v>
      </c>
      <c r="L245" s="48" t="s">
        <v>5204</v>
      </c>
      <c r="M245" s="48" t="s">
        <v>2148</v>
      </c>
      <c r="N245" s="48" t="s">
        <v>2456</v>
      </c>
      <c r="O245" s="48" t="s">
        <v>1967</v>
      </c>
      <c r="P245" s="10">
        <v>40994</v>
      </c>
      <c r="Q245" s="67" t="s">
        <v>2457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2280</v>
      </c>
      <c r="C246" s="10">
        <v>40984</v>
      </c>
      <c r="D246" s="48">
        <v>41029</v>
      </c>
      <c r="E246" s="48" t="s">
        <v>1544</v>
      </c>
      <c r="F246" s="48" t="s">
        <v>1545</v>
      </c>
      <c r="G246" s="48" t="s">
        <v>2076</v>
      </c>
      <c r="H246" s="48" t="s">
        <v>2342</v>
      </c>
      <c r="I246" s="48">
        <v>40994</v>
      </c>
      <c r="J246" s="10" t="s">
        <v>2303</v>
      </c>
      <c r="K246" s="10" t="s">
        <v>2304</v>
      </c>
      <c r="L246" s="48" t="s">
        <v>5181</v>
      </c>
      <c r="M246" s="48" t="s">
        <v>1146</v>
      </c>
      <c r="N246" s="48" t="s">
        <v>2458</v>
      </c>
      <c r="O246" s="48" t="s">
        <v>1575</v>
      </c>
      <c r="P246" s="10">
        <v>40996</v>
      </c>
      <c r="Q246" s="67" t="s">
        <v>2305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2282</v>
      </c>
      <c r="C247" s="10">
        <v>40984</v>
      </c>
      <c r="D247" s="48">
        <v>40984</v>
      </c>
      <c r="E247" s="48" t="s">
        <v>1544</v>
      </c>
      <c r="F247" s="48" t="s">
        <v>1545</v>
      </c>
      <c r="G247" s="48" t="s">
        <v>1007</v>
      </c>
      <c r="H247" s="48" t="s">
        <v>2021</v>
      </c>
      <c r="I247" s="48">
        <v>40995</v>
      </c>
      <c r="J247" s="10" t="s">
        <v>2306</v>
      </c>
      <c r="K247" s="10" t="s">
        <v>2307</v>
      </c>
      <c r="L247" s="48" t="s">
        <v>5149</v>
      </c>
      <c r="M247" s="48" t="s">
        <v>2023</v>
      </c>
      <c r="N247" s="48" t="s">
        <v>2470</v>
      </c>
      <c r="O247" s="48" t="s">
        <v>1635</v>
      </c>
      <c r="P247" s="10">
        <v>40996</v>
      </c>
      <c r="Q247" s="67" t="s">
        <v>2308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2311</v>
      </c>
      <c r="B248" s="48" t="s">
        <v>2310</v>
      </c>
      <c r="C248" s="10">
        <v>40987</v>
      </c>
      <c r="D248" s="48">
        <v>41087</v>
      </c>
      <c r="E248" s="48" t="s">
        <v>1698</v>
      </c>
      <c r="F248" s="48" t="s">
        <v>1545</v>
      </c>
      <c r="G248" s="48" t="s">
        <v>172</v>
      </c>
      <c r="H248" s="67" t="s">
        <v>501</v>
      </c>
      <c r="I248" s="67" t="s">
        <v>501</v>
      </c>
      <c r="J248" s="10" t="s">
        <v>2315</v>
      </c>
      <c r="K248" s="10" t="s">
        <v>2316</v>
      </c>
      <c r="L248" s="48" t="s">
        <v>4996</v>
      </c>
      <c r="M248" s="67" t="s">
        <v>2317</v>
      </c>
      <c r="N248" s="67" t="s">
        <v>501</v>
      </c>
      <c r="O248" s="67" t="s">
        <v>501</v>
      </c>
      <c r="P248" s="10" t="s">
        <v>501</v>
      </c>
      <c r="Q248" s="67" t="s">
        <v>3593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2344</v>
      </c>
      <c r="C249" s="10">
        <v>40989</v>
      </c>
      <c r="D249" s="48">
        <v>41089</v>
      </c>
      <c r="E249" s="48" t="s">
        <v>1544</v>
      </c>
      <c r="F249" s="48" t="s">
        <v>1545</v>
      </c>
      <c r="G249" s="48" t="s">
        <v>2358</v>
      </c>
      <c r="H249" s="67" t="s">
        <v>5238</v>
      </c>
      <c r="I249" s="67">
        <v>41103</v>
      </c>
      <c r="J249" s="10" t="s">
        <v>2370</v>
      </c>
      <c r="K249" s="10" t="s">
        <v>4618</v>
      </c>
      <c r="L249" s="48" t="s">
        <v>5239</v>
      </c>
      <c r="M249" s="67" t="s">
        <v>2371</v>
      </c>
      <c r="N249" s="67" t="s">
        <v>5783</v>
      </c>
      <c r="O249" s="67" t="s">
        <v>501</v>
      </c>
      <c r="P249" s="10">
        <v>41106</v>
      </c>
      <c r="Q249" s="67" t="s">
        <v>4565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2345</v>
      </c>
      <c r="C250" s="10">
        <v>40989</v>
      </c>
      <c r="D250" s="48">
        <v>41034</v>
      </c>
      <c r="E250" s="48" t="s">
        <v>1544</v>
      </c>
      <c r="F250" s="48" t="s">
        <v>1545</v>
      </c>
      <c r="G250" s="48" t="s">
        <v>2359</v>
      </c>
      <c r="H250" s="48" t="s">
        <v>2459</v>
      </c>
      <c r="I250" s="48">
        <v>40994</v>
      </c>
      <c r="J250" s="10" t="s">
        <v>2372</v>
      </c>
      <c r="K250" s="10" t="s">
        <v>2373</v>
      </c>
      <c r="L250" s="48" t="s">
        <v>5240</v>
      </c>
      <c r="M250" s="48" t="s">
        <v>2374</v>
      </c>
      <c r="N250" s="48" t="s">
        <v>2460</v>
      </c>
      <c r="O250" s="48" t="s">
        <v>1569</v>
      </c>
      <c r="P250" s="66">
        <v>40996</v>
      </c>
      <c r="Q250" s="67" t="s">
        <v>501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2346</v>
      </c>
      <c r="C251" s="10">
        <v>40989</v>
      </c>
      <c r="D251" s="48">
        <v>41096</v>
      </c>
      <c r="E251" s="48" t="s">
        <v>1609</v>
      </c>
      <c r="F251" s="48" t="s">
        <v>1545</v>
      </c>
      <c r="G251" s="48" t="s">
        <v>2360</v>
      </c>
      <c r="H251" s="67" t="s">
        <v>6042</v>
      </c>
      <c r="I251" s="67">
        <v>41122</v>
      </c>
      <c r="J251" s="48" t="s">
        <v>2375</v>
      </c>
      <c r="K251" s="48" t="s">
        <v>2376</v>
      </c>
      <c r="L251" s="48" t="s">
        <v>5241</v>
      </c>
      <c r="M251" s="67" t="s">
        <v>2377</v>
      </c>
      <c r="N251" s="67" t="s">
        <v>501</v>
      </c>
      <c r="O251" s="67" t="s">
        <v>501</v>
      </c>
      <c r="P251" s="10" t="s">
        <v>501</v>
      </c>
      <c r="Q251" s="67" t="s">
        <v>2659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2347</v>
      </c>
      <c r="C252" s="10">
        <v>40989</v>
      </c>
      <c r="D252" s="48">
        <v>41034</v>
      </c>
      <c r="E252" s="48" t="s">
        <v>1544</v>
      </c>
      <c r="F252" s="48" t="s">
        <v>1545</v>
      </c>
      <c r="G252" s="48" t="s">
        <v>2443</v>
      </c>
      <c r="H252" s="48" t="s">
        <v>2448</v>
      </c>
      <c r="I252" s="48">
        <v>40994</v>
      </c>
      <c r="J252" s="48" t="s">
        <v>2378</v>
      </c>
      <c r="K252" s="48" t="s">
        <v>2379</v>
      </c>
      <c r="L252" s="48" t="s">
        <v>5242</v>
      </c>
      <c r="M252" s="48" t="s">
        <v>2380</v>
      </c>
      <c r="N252" s="48" t="s">
        <v>2461</v>
      </c>
      <c r="O252" s="48" t="s">
        <v>2314</v>
      </c>
      <c r="P252" s="66">
        <v>40996</v>
      </c>
      <c r="Q252" s="67" t="s">
        <v>501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2348</v>
      </c>
      <c r="C253" s="10">
        <v>40989</v>
      </c>
      <c r="D253" s="48">
        <v>41034</v>
      </c>
      <c r="E253" s="48" t="s">
        <v>1544</v>
      </c>
      <c r="F253" s="48" t="s">
        <v>1545</v>
      </c>
      <c r="G253" s="48" t="s">
        <v>2361</v>
      </c>
      <c r="H253" s="67" t="s">
        <v>2462</v>
      </c>
      <c r="I253" s="48">
        <v>40996</v>
      </c>
      <c r="J253" s="48" t="s">
        <v>2381</v>
      </c>
      <c r="K253" s="48" t="s">
        <v>2382</v>
      </c>
      <c r="L253" s="48" t="s">
        <v>5243</v>
      </c>
      <c r="M253" s="67" t="s">
        <v>2383</v>
      </c>
      <c r="N253" s="67" t="s">
        <v>2480</v>
      </c>
      <c r="O253" s="48" t="s">
        <v>2314</v>
      </c>
      <c r="P253" s="66">
        <v>40998</v>
      </c>
      <c r="Q253" s="67" t="s">
        <v>501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2349</v>
      </c>
      <c r="C254" s="10">
        <v>40989</v>
      </c>
      <c r="D254" s="48">
        <v>41089</v>
      </c>
      <c r="E254" s="48" t="s">
        <v>1609</v>
      </c>
      <c r="F254" s="48" t="s">
        <v>1545</v>
      </c>
      <c r="G254" s="48" t="s">
        <v>2362</v>
      </c>
      <c r="H254" s="67" t="s">
        <v>501</v>
      </c>
      <c r="I254" s="67">
        <v>41148</v>
      </c>
      <c r="J254" s="48" t="s">
        <v>2384</v>
      </c>
      <c r="K254" s="48" t="s">
        <v>4619</v>
      </c>
      <c r="L254" s="48" t="s">
        <v>5244</v>
      </c>
      <c r="M254" s="67" t="s">
        <v>4620</v>
      </c>
      <c r="N254" s="67" t="s">
        <v>501</v>
      </c>
      <c r="O254" s="67" t="s">
        <v>501</v>
      </c>
      <c r="P254" s="10" t="s">
        <v>501</v>
      </c>
      <c r="Q254" s="67" t="s">
        <v>4565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2350</v>
      </c>
      <c r="C255" s="10">
        <v>40989</v>
      </c>
      <c r="D255" s="48">
        <v>41034</v>
      </c>
      <c r="E255" s="48" t="s">
        <v>1544</v>
      </c>
      <c r="F255" s="48" t="s">
        <v>1545</v>
      </c>
      <c r="G255" s="48" t="s">
        <v>2363</v>
      </c>
      <c r="H255" s="67" t="s">
        <v>3126</v>
      </c>
      <c r="I255" s="48">
        <v>41031</v>
      </c>
      <c r="J255" s="48" t="s">
        <v>2385</v>
      </c>
      <c r="K255" s="48" t="s">
        <v>2386</v>
      </c>
      <c r="L255" s="48" t="s">
        <v>5245</v>
      </c>
      <c r="M255" s="67" t="s">
        <v>2387</v>
      </c>
      <c r="N255" s="67" t="s">
        <v>3166</v>
      </c>
      <c r="O255" s="48" t="s">
        <v>1823</v>
      </c>
      <c r="P255" s="66">
        <v>41031</v>
      </c>
      <c r="Q255" s="67" t="s">
        <v>501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2351</v>
      </c>
      <c r="C256" s="10">
        <v>40989</v>
      </c>
      <c r="D256" s="48">
        <v>41034</v>
      </c>
      <c r="E256" s="48" t="s">
        <v>1553</v>
      </c>
      <c r="F256" s="48" t="s">
        <v>1545</v>
      </c>
      <c r="G256" s="48" t="s">
        <v>2364</v>
      </c>
      <c r="H256" s="67" t="s">
        <v>501</v>
      </c>
      <c r="I256" s="67" t="s">
        <v>501</v>
      </c>
      <c r="J256" s="48" t="s">
        <v>2388</v>
      </c>
      <c r="K256" s="48" t="s">
        <v>2389</v>
      </c>
      <c r="L256" s="48" t="s">
        <v>5246</v>
      </c>
      <c r="M256" s="67" t="s">
        <v>2390</v>
      </c>
      <c r="N256" s="67" t="s">
        <v>501</v>
      </c>
      <c r="O256" s="67" t="s">
        <v>501</v>
      </c>
      <c r="P256" s="10" t="s">
        <v>501</v>
      </c>
      <c r="Q256" s="67" t="s">
        <v>3058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2352</v>
      </c>
      <c r="C257" s="10">
        <v>40989</v>
      </c>
      <c r="D257" s="48">
        <v>41034</v>
      </c>
      <c r="E257" s="48" t="s">
        <v>1553</v>
      </c>
      <c r="F257" s="48" t="s">
        <v>1545</v>
      </c>
      <c r="G257" s="48" t="s">
        <v>2365</v>
      </c>
      <c r="H257" s="67" t="s">
        <v>501</v>
      </c>
      <c r="I257" s="67" t="s">
        <v>501</v>
      </c>
      <c r="J257" s="48" t="s">
        <v>2391</v>
      </c>
      <c r="K257" s="48" t="s">
        <v>2392</v>
      </c>
      <c r="L257" s="48" t="s">
        <v>5247</v>
      </c>
      <c r="M257" s="67" t="s">
        <v>2393</v>
      </c>
      <c r="N257" s="67" t="s">
        <v>501</v>
      </c>
      <c r="O257" s="67" t="s">
        <v>501</v>
      </c>
      <c r="P257" s="10" t="s">
        <v>501</v>
      </c>
      <c r="Q257" s="67" t="s">
        <v>3594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2353</v>
      </c>
      <c r="C258" s="10">
        <v>40989</v>
      </c>
      <c r="D258" s="48">
        <v>41034</v>
      </c>
      <c r="E258" s="48" t="s">
        <v>1544</v>
      </c>
      <c r="F258" s="48" t="s">
        <v>1545</v>
      </c>
      <c r="G258" s="48" t="s">
        <v>2366</v>
      </c>
      <c r="H258" s="48" t="s">
        <v>2715</v>
      </c>
      <c r="I258" s="48">
        <v>41009</v>
      </c>
      <c r="J258" s="48" t="s">
        <v>2394</v>
      </c>
      <c r="K258" s="48" t="s">
        <v>2395</v>
      </c>
      <c r="L258" s="48" t="s">
        <v>5248</v>
      </c>
      <c r="M258" s="48" t="s">
        <v>2396</v>
      </c>
      <c r="N258" s="48" t="s">
        <v>2716</v>
      </c>
      <c r="O258" s="48" t="s">
        <v>2272</v>
      </c>
      <c r="P258" s="10">
        <v>41010</v>
      </c>
      <c r="Q258" s="67" t="s">
        <v>2809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2354</v>
      </c>
      <c r="C259" s="10">
        <v>40989</v>
      </c>
      <c r="D259" s="48">
        <v>41034</v>
      </c>
      <c r="E259" s="48" t="s">
        <v>1544</v>
      </c>
      <c r="F259" s="48" t="s">
        <v>1545</v>
      </c>
      <c r="G259" s="48" t="s">
        <v>2428</v>
      </c>
      <c r="H259" s="67" t="s">
        <v>2481</v>
      </c>
      <c r="I259" s="48">
        <v>40997</v>
      </c>
      <c r="J259" s="48" t="s">
        <v>2397</v>
      </c>
      <c r="K259" s="48" t="s">
        <v>2398</v>
      </c>
      <c r="L259" s="48" t="s">
        <v>5249</v>
      </c>
      <c r="M259" s="67" t="s">
        <v>2399</v>
      </c>
      <c r="N259" s="67" t="s">
        <v>2482</v>
      </c>
      <c r="O259" s="48" t="s">
        <v>1674</v>
      </c>
      <c r="P259" s="66">
        <v>41002</v>
      </c>
      <c r="Q259" s="67" t="s">
        <v>501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2355</v>
      </c>
      <c r="C260" s="10">
        <v>40989</v>
      </c>
      <c r="D260" s="48">
        <v>41104</v>
      </c>
      <c r="E260" s="48" t="s">
        <v>1553</v>
      </c>
      <c r="F260" s="48" t="s">
        <v>1545</v>
      </c>
      <c r="G260" s="48" t="s">
        <v>2367</v>
      </c>
      <c r="H260" s="67" t="s">
        <v>501</v>
      </c>
      <c r="I260" s="67" t="s">
        <v>501</v>
      </c>
      <c r="J260" s="48" t="s">
        <v>2400</v>
      </c>
      <c r="K260" s="48" t="s">
        <v>4621</v>
      </c>
      <c r="L260" s="48" t="s">
        <v>5250</v>
      </c>
      <c r="M260" s="67" t="s">
        <v>2401</v>
      </c>
      <c r="N260" s="67" t="s">
        <v>501</v>
      </c>
      <c r="O260" s="67" t="s">
        <v>501</v>
      </c>
      <c r="P260" s="10" t="s">
        <v>501</v>
      </c>
      <c r="Q260" s="67" t="s">
        <v>5537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2356</v>
      </c>
      <c r="C261" s="10">
        <v>40989</v>
      </c>
      <c r="D261" s="48">
        <v>41034</v>
      </c>
      <c r="E261" s="48" t="s">
        <v>1544</v>
      </c>
      <c r="F261" s="48" t="s">
        <v>1545</v>
      </c>
      <c r="G261" s="48" t="s">
        <v>2368</v>
      </c>
      <c r="H261" s="48" t="s">
        <v>2501</v>
      </c>
      <c r="I261" s="48">
        <v>40998</v>
      </c>
      <c r="J261" s="48" t="s">
        <v>2402</v>
      </c>
      <c r="K261" s="48" t="s">
        <v>2403</v>
      </c>
      <c r="L261" s="48" t="s">
        <v>5251</v>
      </c>
      <c r="M261" s="48" t="s">
        <v>2404</v>
      </c>
      <c r="N261" s="48" t="s">
        <v>2549</v>
      </c>
      <c r="O261" s="48" t="s">
        <v>1674</v>
      </c>
      <c r="P261" s="66">
        <v>41002</v>
      </c>
      <c r="Q261" s="67" t="s">
        <v>501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2357</v>
      </c>
      <c r="C262" s="10">
        <v>40989</v>
      </c>
      <c r="D262" s="48">
        <v>41034</v>
      </c>
      <c r="E262" s="48" t="s">
        <v>1544</v>
      </c>
      <c r="F262" s="48" t="s">
        <v>1545</v>
      </c>
      <c r="G262" s="48" t="s">
        <v>2444</v>
      </c>
      <c r="H262" s="48" t="s">
        <v>2736</v>
      </c>
      <c r="I262" s="48">
        <v>41016</v>
      </c>
      <c r="J262" s="48" t="s">
        <v>2405</v>
      </c>
      <c r="K262" s="48" t="s">
        <v>2406</v>
      </c>
      <c r="L262" s="48" t="s">
        <v>5252</v>
      </c>
      <c r="M262" s="48" t="s">
        <v>2407</v>
      </c>
      <c r="N262" s="48" t="s">
        <v>2745</v>
      </c>
      <c r="O262" s="48" t="s">
        <v>2272</v>
      </c>
      <c r="P262" s="66">
        <v>41016</v>
      </c>
      <c r="Q262" s="67" t="s">
        <v>501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1609</v>
      </c>
      <c r="F263" s="48" t="s">
        <v>1787</v>
      </c>
      <c r="G263" s="48" t="s">
        <v>2463</v>
      </c>
      <c r="H263" s="48" t="s">
        <v>501</v>
      </c>
      <c r="I263" s="48">
        <v>41121</v>
      </c>
      <c r="J263" s="48" t="s">
        <v>2464</v>
      </c>
      <c r="K263" s="48" t="s">
        <v>2465</v>
      </c>
      <c r="L263" s="48" t="s">
        <v>5253</v>
      </c>
      <c r="M263" s="48">
        <v>33213213</v>
      </c>
      <c r="N263" s="48" t="s">
        <v>501</v>
      </c>
      <c r="O263" s="67" t="s">
        <v>501</v>
      </c>
      <c r="P263" s="10" t="s">
        <v>501</v>
      </c>
      <c r="Q263" s="67" t="s">
        <v>1945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2471</v>
      </c>
      <c r="C264" s="10">
        <v>40997</v>
      </c>
      <c r="D264" s="48">
        <v>41105</v>
      </c>
      <c r="E264" s="48" t="s">
        <v>1544</v>
      </c>
      <c r="F264" s="48" t="s">
        <v>1545</v>
      </c>
      <c r="G264" s="48" t="s">
        <v>2472</v>
      </c>
      <c r="H264" s="67" t="s">
        <v>6143</v>
      </c>
      <c r="I264" s="67">
        <v>41115</v>
      </c>
      <c r="J264" s="48" t="s">
        <v>2483</v>
      </c>
      <c r="K264" s="48" t="s">
        <v>4622</v>
      </c>
      <c r="L264" s="48" t="s">
        <v>5254</v>
      </c>
      <c r="M264" s="67" t="s">
        <v>2485</v>
      </c>
      <c r="N264" s="67" t="s">
        <v>6144</v>
      </c>
      <c r="O264" s="67" t="s">
        <v>6145</v>
      </c>
      <c r="P264" s="10">
        <v>41120</v>
      </c>
      <c r="Q264" s="67" t="s">
        <v>3595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2502</v>
      </c>
      <c r="C265" s="10">
        <v>40997</v>
      </c>
      <c r="D265" s="48">
        <v>41042</v>
      </c>
      <c r="E265" s="48" t="s">
        <v>1544</v>
      </c>
      <c r="F265" s="48" t="s">
        <v>1545</v>
      </c>
      <c r="G265" s="48" t="s">
        <v>2503</v>
      </c>
      <c r="H265" s="48" t="s">
        <v>2557</v>
      </c>
      <c r="I265" s="48">
        <v>41003</v>
      </c>
      <c r="J265" s="48" t="s">
        <v>2504</v>
      </c>
      <c r="K265" s="48" t="s">
        <v>2505</v>
      </c>
      <c r="L265" s="48" t="s">
        <v>5255</v>
      </c>
      <c r="M265" s="48" t="s">
        <v>2506</v>
      </c>
      <c r="N265" s="48" t="s">
        <v>2671</v>
      </c>
      <c r="O265" s="48" t="s">
        <v>1635</v>
      </c>
      <c r="P265" s="66">
        <v>41003</v>
      </c>
      <c r="Q265" s="67" t="s">
        <v>501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2507</v>
      </c>
      <c r="C266" s="10">
        <v>40997</v>
      </c>
      <c r="D266" s="48">
        <v>41118</v>
      </c>
      <c r="E266" s="48" t="s">
        <v>1609</v>
      </c>
      <c r="F266" s="48" t="s">
        <v>1545</v>
      </c>
      <c r="G266" s="48" t="s">
        <v>2508</v>
      </c>
      <c r="H266" s="67" t="s">
        <v>6043</v>
      </c>
      <c r="I266" s="67">
        <v>41146</v>
      </c>
      <c r="J266" s="48" t="s">
        <v>2509</v>
      </c>
      <c r="K266" s="48" t="s">
        <v>2510</v>
      </c>
      <c r="L266" s="48" t="s">
        <v>5256</v>
      </c>
      <c r="M266" s="67" t="s">
        <v>2511</v>
      </c>
      <c r="N266" s="67" t="s">
        <v>501</v>
      </c>
      <c r="O266" s="67" t="s">
        <v>501</v>
      </c>
      <c r="P266" s="10" t="s">
        <v>501</v>
      </c>
      <c r="Q266" s="67" t="s">
        <v>4623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2512</v>
      </c>
      <c r="C267" s="10">
        <v>40997</v>
      </c>
      <c r="D267" s="48">
        <v>41118</v>
      </c>
      <c r="E267" s="48" t="s">
        <v>1609</v>
      </c>
      <c r="F267" s="48" t="s">
        <v>1545</v>
      </c>
      <c r="G267" s="48" t="s">
        <v>2513</v>
      </c>
      <c r="H267" s="67" t="s">
        <v>501</v>
      </c>
      <c r="I267" s="67">
        <v>41121</v>
      </c>
      <c r="J267" s="48" t="s">
        <v>2514</v>
      </c>
      <c r="K267" s="48" t="s">
        <v>4624</v>
      </c>
      <c r="L267" s="48" t="s">
        <v>5257</v>
      </c>
      <c r="M267" s="67" t="s">
        <v>2515</v>
      </c>
      <c r="N267" s="67" t="s">
        <v>501</v>
      </c>
      <c r="O267" s="67" t="s">
        <v>501</v>
      </c>
      <c r="P267" s="10" t="s">
        <v>501</v>
      </c>
      <c r="Q267" s="67" t="s">
        <v>3596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2516</v>
      </c>
      <c r="C268" s="10">
        <v>40997</v>
      </c>
      <c r="D268" s="48">
        <v>41042</v>
      </c>
      <c r="E268" s="48" t="s">
        <v>1544</v>
      </c>
      <c r="F268" s="48" t="s">
        <v>1545</v>
      </c>
      <c r="G268" s="48" t="s">
        <v>2517</v>
      </c>
      <c r="H268" s="67" t="s">
        <v>3127</v>
      </c>
      <c r="I268" s="67">
        <v>41026</v>
      </c>
      <c r="J268" s="48" t="s">
        <v>2518</v>
      </c>
      <c r="K268" s="48" t="s">
        <v>2519</v>
      </c>
      <c r="L268" s="48" t="s">
        <v>5258</v>
      </c>
      <c r="M268" s="67" t="s">
        <v>2520</v>
      </c>
      <c r="N268" s="67" t="s">
        <v>3162</v>
      </c>
      <c r="O268" s="67" t="s">
        <v>1961</v>
      </c>
      <c r="P268" s="66">
        <v>41026</v>
      </c>
      <c r="Q268" s="67" t="s">
        <v>501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2521</v>
      </c>
      <c r="C269" s="10">
        <v>40997</v>
      </c>
      <c r="D269" s="48">
        <v>41114</v>
      </c>
      <c r="E269" s="48" t="s">
        <v>1698</v>
      </c>
      <c r="F269" s="48" t="s">
        <v>1545</v>
      </c>
      <c r="G269" s="48" t="s">
        <v>4787</v>
      </c>
      <c r="H269" s="67" t="s">
        <v>501</v>
      </c>
      <c r="I269" s="67" t="s">
        <v>501</v>
      </c>
      <c r="J269" s="48" t="s">
        <v>2522</v>
      </c>
      <c r="K269" s="48" t="s">
        <v>2523</v>
      </c>
      <c r="L269" s="48" t="s">
        <v>5259</v>
      </c>
      <c r="M269" s="67" t="s">
        <v>2524</v>
      </c>
      <c r="N269" s="67" t="s">
        <v>501</v>
      </c>
      <c r="O269" s="67" t="s">
        <v>501</v>
      </c>
      <c r="P269" s="10" t="s">
        <v>501</v>
      </c>
      <c r="Q269" s="67" t="s">
        <v>4795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2532</v>
      </c>
      <c r="C270" s="10">
        <v>40997</v>
      </c>
      <c r="D270" s="48">
        <v>41042</v>
      </c>
      <c r="E270" s="48" t="s">
        <v>1544</v>
      </c>
      <c r="F270" s="48" t="s">
        <v>1545</v>
      </c>
      <c r="G270" s="48" t="s">
        <v>2525</v>
      </c>
      <c r="H270" s="48" t="s">
        <v>2841</v>
      </c>
      <c r="I270" s="48">
        <v>41024</v>
      </c>
      <c r="J270" s="48" t="s">
        <v>2526</v>
      </c>
      <c r="K270" s="48" t="s">
        <v>2527</v>
      </c>
      <c r="L270" s="48" t="s">
        <v>5260</v>
      </c>
      <c r="M270" s="48" t="s">
        <v>2528</v>
      </c>
      <c r="N270" s="48" t="s">
        <v>3066</v>
      </c>
      <c r="O270" s="48" t="s">
        <v>1674</v>
      </c>
      <c r="P270" s="66">
        <v>41024</v>
      </c>
      <c r="Q270" s="67" t="s">
        <v>501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2533</v>
      </c>
      <c r="C271" s="10">
        <v>40997</v>
      </c>
      <c r="D271" s="48">
        <v>41042</v>
      </c>
      <c r="E271" s="48" t="s">
        <v>1544</v>
      </c>
      <c r="F271" s="48" t="s">
        <v>1545</v>
      </c>
      <c r="G271" s="48" t="s">
        <v>2737</v>
      </c>
      <c r="H271" s="48" t="s">
        <v>2668</v>
      </c>
      <c r="I271" s="48">
        <v>41022</v>
      </c>
      <c r="J271" s="48" t="s">
        <v>2529</v>
      </c>
      <c r="K271" s="48" t="s">
        <v>2530</v>
      </c>
      <c r="L271" s="48" t="s">
        <v>5261</v>
      </c>
      <c r="M271" s="48" t="s">
        <v>2531</v>
      </c>
      <c r="N271" s="48" t="s">
        <v>3032</v>
      </c>
      <c r="O271" s="48" t="s">
        <v>2241</v>
      </c>
      <c r="P271" s="66">
        <v>41023</v>
      </c>
      <c r="Q271" s="67" t="s">
        <v>501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2636</v>
      </c>
      <c r="C272" s="10">
        <v>41001</v>
      </c>
      <c r="D272" s="48">
        <v>41046</v>
      </c>
      <c r="E272" s="48" t="s">
        <v>1544</v>
      </c>
      <c r="F272" s="48" t="s">
        <v>1545</v>
      </c>
      <c r="G272" s="48" t="s">
        <v>118</v>
      </c>
      <c r="H272" s="48" t="s">
        <v>2717</v>
      </c>
      <c r="I272" s="48">
        <v>41011</v>
      </c>
      <c r="J272" s="48" t="s">
        <v>2558</v>
      </c>
      <c r="K272" s="48" t="s">
        <v>2559</v>
      </c>
      <c r="L272" s="48" t="s">
        <v>5262</v>
      </c>
      <c r="M272" s="48" t="s">
        <v>2560</v>
      </c>
      <c r="N272" s="48" t="s">
        <v>2725</v>
      </c>
      <c r="O272" s="48" t="s">
        <v>2726</v>
      </c>
      <c r="P272" s="66">
        <v>41011</v>
      </c>
      <c r="Q272" s="67" t="s">
        <v>501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2637</v>
      </c>
      <c r="C273" s="10">
        <v>41001</v>
      </c>
      <c r="D273" s="48">
        <v>41046</v>
      </c>
      <c r="E273" s="48" t="s">
        <v>1544</v>
      </c>
      <c r="F273" s="48" t="s">
        <v>1545</v>
      </c>
      <c r="G273" s="48" t="s">
        <v>118</v>
      </c>
      <c r="H273" s="48" t="s">
        <v>2718</v>
      </c>
      <c r="I273" s="48">
        <v>41010</v>
      </c>
      <c r="J273" s="48" t="s">
        <v>2561</v>
      </c>
      <c r="K273" s="48" t="s">
        <v>2562</v>
      </c>
      <c r="L273" s="48" t="s">
        <v>5263</v>
      </c>
      <c r="M273" s="48" t="s">
        <v>2563</v>
      </c>
      <c r="N273" s="48" t="s">
        <v>2723</v>
      </c>
      <c r="O273" s="48" t="s">
        <v>2724</v>
      </c>
      <c r="P273" s="66">
        <v>41032</v>
      </c>
      <c r="Q273" s="67" t="s">
        <v>501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2638</v>
      </c>
      <c r="C274" s="10">
        <v>41002</v>
      </c>
      <c r="D274" s="48">
        <v>41047</v>
      </c>
      <c r="E274" s="48" t="s">
        <v>1544</v>
      </c>
      <c r="F274" s="48" t="s">
        <v>1545</v>
      </c>
      <c r="G274" s="48" t="s">
        <v>118</v>
      </c>
      <c r="H274" s="48" t="s">
        <v>5784</v>
      </c>
      <c r="I274" s="48">
        <v>41016</v>
      </c>
      <c r="J274" s="48" t="s">
        <v>2564</v>
      </c>
      <c r="K274" s="48" t="s">
        <v>2565</v>
      </c>
      <c r="L274" s="48" t="s">
        <v>5264</v>
      </c>
      <c r="M274" s="48" t="s">
        <v>2635</v>
      </c>
      <c r="N274" s="48" t="s">
        <v>2814</v>
      </c>
      <c r="O274" s="48" t="s">
        <v>1606</v>
      </c>
      <c r="P274" s="66">
        <v>41016</v>
      </c>
      <c r="Q274" s="67" t="s">
        <v>501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2639</v>
      </c>
      <c r="C275" s="10">
        <v>41002</v>
      </c>
      <c r="D275" s="48">
        <v>41047</v>
      </c>
      <c r="E275" s="48" t="s">
        <v>1553</v>
      </c>
      <c r="F275" s="48" t="s">
        <v>1545</v>
      </c>
      <c r="G275" s="48" t="s">
        <v>118</v>
      </c>
      <c r="H275" s="67" t="s">
        <v>501</v>
      </c>
      <c r="I275" s="48">
        <v>41012</v>
      </c>
      <c r="J275" s="48" t="s">
        <v>2566</v>
      </c>
      <c r="K275" s="48" t="s">
        <v>2567</v>
      </c>
      <c r="L275" s="48" t="s">
        <v>5265</v>
      </c>
      <c r="M275" s="67" t="s">
        <v>2568</v>
      </c>
      <c r="N275" s="67" t="s">
        <v>501</v>
      </c>
      <c r="O275" s="67" t="s">
        <v>501</v>
      </c>
      <c r="P275" s="10" t="s">
        <v>501</v>
      </c>
      <c r="Q275" s="67" t="s">
        <v>3597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2640</v>
      </c>
      <c r="C276" s="10">
        <v>41002</v>
      </c>
      <c r="D276" s="48">
        <v>41047</v>
      </c>
      <c r="E276" s="48" t="s">
        <v>1544</v>
      </c>
      <c r="F276" s="48" t="s">
        <v>1545</v>
      </c>
      <c r="G276" s="48" t="s">
        <v>118</v>
      </c>
      <c r="H276" s="48" t="s">
        <v>2730</v>
      </c>
      <c r="I276" s="48">
        <v>41012</v>
      </c>
      <c r="J276" s="48" t="s">
        <v>2569</v>
      </c>
      <c r="K276" s="48" t="s">
        <v>2570</v>
      </c>
      <c r="L276" s="48" t="s">
        <v>5070</v>
      </c>
      <c r="M276" s="48" t="s">
        <v>2571</v>
      </c>
      <c r="N276" s="48" t="s">
        <v>2731</v>
      </c>
      <c r="O276" s="48" t="s">
        <v>2275</v>
      </c>
      <c r="P276" s="66">
        <v>41012</v>
      </c>
      <c r="Q276" s="67" t="s">
        <v>501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1544</v>
      </c>
      <c r="F277" s="48" t="s">
        <v>1787</v>
      </c>
      <c r="G277" s="48" t="s">
        <v>118</v>
      </c>
      <c r="H277" s="48" t="s">
        <v>2843</v>
      </c>
      <c r="I277" s="10">
        <v>41017</v>
      </c>
      <c r="J277" s="48" t="s">
        <v>2572</v>
      </c>
      <c r="K277" s="48" t="s">
        <v>2573</v>
      </c>
      <c r="L277" s="48" t="s">
        <v>5266</v>
      </c>
      <c r="M277" s="48" t="s">
        <v>2574</v>
      </c>
      <c r="N277" s="48" t="s">
        <v>2844</v>
      </c>
      <c r="O277" s="48" t="s">
        <v>2142</v>
      </c>
      <c r="P277" s="66">
        <v>41019</v>
      </c>
      <c r="Q277" s="67" t="s">
        <v>501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2641</v>
      </c>
      <c r="C278" s="10">
        <v>41002</v>
      </c>
      <c r="D278" s="48">
        <v>41047</v>
      </c>
      <c r="E278" s="48" t="s">
        <v>1544</v>
      </c>
      <c r="F278" s="48" t="s">
        <v>1545</v>
      </c>
      <c r="G278" s="48" t="s">
        <v>118</v>
      </c>
      <c r="H278" s="48" t="s">
        <v>2900</v>
      </c>
      <c r="I278" s="48">
        <v>41019</v>
      </c>
      <c r="J278" s="48" t="s">
        <v>2575</v>
      </c>
      <c r="K278" s="48" t="s">
        <v>2576</v>
      </c>
      <c r="L278" s="48" t="s">
        <v>5267</v>
      </c>
      <c r="M278" s="48" t="s">
        <v>2577</v>
      </c>
      <c r="N278" s="48" t="s">
        <v>2901</v>
      </c>
      <c r="O278" s="48" t="s">
        <v>2747</v>
      </c>
      <c r="P278" s="66">
        <v>41019</v>
      </c>
      <c r="Q278" s="67" t="s">
        <v>501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2642</v>
      </c>
      <c r="C279" s="10">
        <v>41002</v>
      </c>
      <c r="D279" s="48">
        <v>41047</v>
      </c>
      <c r="E279" s="48" t="s">
        <v>1553</v>
      </c>
      <c r="F279" s="48" t="s">
        <v>1545</v>
      </c>
      <c r="G279" s="48" t="s">
        <v>118</v>
      </c>
      <c r="H279" s="67" t="s">
        <v>501</v>
      </c>
      <c r="I279" s="67" t="s">
        <v>501</v>
      </c>
      <c r="J279" s="48" t="s">
        <v>2578</v>
      </c>
      <c r="K279" s="48" t="s">
        <v>2579</v>
      </c>
      <c r="L279" s="48" t="s">
        <v>5268</v>
      </c>
      <c r="M279" s="67" t="s">
        <v>2580</v>
      </c>
      <c r="N279" s="67" t="s">
        <v>501</v>
      </c>
      <c r="O279" s="67" t="s">
        <v>501</v>
      </c>
      <c r="P279" s="10" t="s">
        <v>501</v>
      </c>
      <c r="Q279" s="67" t="s">
        <v>3598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2643</v>
      </c>
      <c r="C280" s="10">
        <v>41002</v>
      </c>
      <c r="D280" s="48">
        <v>41047</v>
      </c>
      <c r="E280" s="48" t="s">
        <v>1544</v>
      </c>
      <c r="F280" s="48" t="s">
        <v>1545</v>
      </c>
      <c r="G280" s="48" t="s">
        <v>118</v>
      </c>
      <c r="H280" s="48" t="s">
        <v>2738</v>
      </c>
      <c r="I280" s="48">
        <v>41017</v>
      </c>
      <c r="J280" s="48" t="s">
        <v>2581</v>
      </c>
      <c r="K280" s="48" t="s">
        <v>2582</v>
      </c>
      <c r="L280" s="48" t="s">
        <v>5269</v>
      </c>
      <c r="M280" s="48" t="s">
        <v>2583</v>
      </c>
      <c r="N280" s="48" t="s">
        <v>2845</v>
      </c>
      <c r="O280" s="48" t="s">
        <v>1977</v>
      </c>
      <c r="P280" s="66">
        <v>41017</v>
      </c>
      <c r="Q280" s="67" t="s">
        <v>501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1553</v>
      </c>
      <c r="F281" s="48" t="s">
        <v>1787</v>
      </c>
      <c r="G281" s="48" t="s">
        <v>118</v>
      </c>
      <c r="H281" s="67" t="s">
        <v>501</v>
      </c>
      <c r="I281" s="67" t="s">
        <v>501</v>
      </c>
      <c r="J281" s="48" t="s">
        <v>2584</v>
      </c>
      <c r="K281" s="48" t="s">
        <v>2585</v>
      </c>
      <c r="L281" s="48" t="s">
        <v>5270</v>
      </c>
      <c r="M281" s="67" t="s">
        <v>2586</v>
      </c>
      <c r="N281" s="67" t="s">
        <v>501</v>
      </c>
      <c r="O281" s="67" t="s">
        <v>501</v>
      </c>
      <c r="P281" s="66" t="s">
        <v>501</v>
      </c>
      <c r="Q281" s="67" t="s">
        <v>501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2644</v>
      </c>
      <c r="C282" s="10">
        <v>41002</v>
      </c>
      <c r="D282" s="48">
        <v>41047</v>
      </c>
      <c r="E282" s="48" t="s">
        <v>1544</v>
      </c>
      <c r="F282" s="48" t="s">
        <v>1545</v>
      </c>
      <c r="G282" s="48" t="s">
        <v>118</v>
      </c>
      <c r="H282" s="48" t="s">
        <v>5785</v>
      </c>
      <c r="I282" s="48">
        <v>41015</v>
      </c>
      <c r="J282" s="48" t="s">
        <v>2587</v>
      </c>
      <c r="K282" s="48" t="s">
        <v>2588</v>
      </c>
      <c r="L282" s="48" t="s">
        <v>5271</v>
      </c>
      <c r="M282" s="48" t="s">
        <v>2589</v>
      </c>
      <c r="N282" s="48" t="s">
        <v>2746</v>
      </c>
      <c r="O282" s="48" t="s">
        <v>2747</v>
      </c>
      <c r="P282" s="66">
        <v>41015</v>
      </c>
      <c r="Q282" s="67" t="s">
        <v>501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2645</v>
      </c>
      <c r="C283" s="10">
        <v>41002</v>
      </c>
      <c r="D283" s="48">
        <v>41047</v>
      </c>
      <c r="E283" s="48" t="s">
        <v>1544</v>
      </c>
      <c r="F283" s="48" t="s">
        <v>1545</v>
      </c>
      <c r="G283" s="48" t="s">
        <v>118</v>
      </c>
      <c r="H283" s="48" t="s">
        <v>2810</v>
      </c>
      <c r="I283" s="48">
        <v>41018</v>
      </c>
      <c r="J283" s="48" t="s">
        <v>2590</v>
      </c>
      <c r="K283" s="48" t="s">
        <v>2591</v>
      </c>
      <c r="L283" s="48" t="s">
        <v>5272</v>
      </c>
      <c r="M283" s="48" t="s">
        <v>2592</v>
      </c>
      <c r="N283" s="48" t="s">
        <v>2902</v>
      </c>
      <c r="O283" s="48" t="s">
        <v>1575</v>
      </c>
      <c r="P283" s="10">
        <v>41018</v>
      </c>
      <c r="Q283" s="67" t="s">
        <v>2811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2646</v>
      </c>
      <c r="C284" s="10">
        <v>41002</v>
      </c>
      <c r="D284" s="48">
        <v>41047</v>
      </c>
      <c r="E284" s="48" t="s">
        <v>1544</v>
      </c>
      <c r="F284" s="48" t="s">
        <v>1545</v>
      </c>
      <c r="G284" s="48" t="s">
        <v>118</v>
      </c>
      <c r="H284" s="48" t="s">
        <v>2732</v>
      </c>
      <c r="I284" s="48">
        <v>41012</v>
      </c>
      <c r="J284" s="48" t="s">
        <v>2593</v>
      </c>
      <c r="K284" s="48" t="s">
        <v>2594</v>
      </c>
      <c r="L284" s="48" t="s">
        <v>5273</v>
      </c>
      <c r="M284" s="48" t="s">
        <v>2595</v>
      </c>
      <c r="N284" s="48" t="s">
        <v>2733</v>
      </c>
      <c r="O284" s="48" t="s">
        <v>1606</v>
      </c>
      <c r="P284" s="66">
        <v>41012</v>
      </c>
      <c r="Q284" s="67" t="s">
        <v>501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1544</v>
      </c>
      <c r="F285" s="48" t="s">
        <v>1787</v>
      </c>
      <c r="G285" s="48" t="s">
        <v>118</v>
      </c>
      <c r="H285" s="67" t="s">
        <v>3208</v>
      </c>
      <c r="I285" s="67">
        <v>41038</v>
      </c>
      <c r="J285" s="48" t="s">
        <v>2596</v>
      </c>
      <c r="K285" s="48" t="s">
        <v>2597</v>
      </c>
      <c r="L285" s="48" t="s">
        <v>5274</v>
      </c>
      <c r="M285" s="67" t="s">
        <v>2598</v>
      </c>
      <c r="N285" s="67" t="s">
        <v>3209</v>
      </c>
      <c r="O285" s="67" t="s">
        <v>1817</v>
      </c>
      <c r="P285" s="66">
        <v>41038</v>
      </c>
      <c r="Q285" s="67" t="s">
        <v>501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2647</v>
      </c>
      <c r="C286" s="10">
        <v>41002</v>
      </c>
      <c r="D286" s="48">
        <v>41047</v>
      </c>
      <c r="E286" s="48" t="s">
        <v>1544</v>
      </c>
      <c r="F286" s="48" t="s">
        <v>1545</v>
      </c>
      <c r="G286" s="48" t="s">
        <v>118</v>
      </c>
      <c r="H286" s="48" t="s">
        <v>2739</v>
      </c>
      <c r="I286" s="48">
        <v>41016</v>
      </c>
      <c r="J286" s="48" t="s">
        <v>2599</v>
      </c>
      <c r="K286" s="48" t="s">
        <v>2600</v>
      </c>
      <c r="L286" s="48" t="s">
        <v>5275</v>
      </c>
      <c r="M286" s="48" t="s">
        <v>2601</v>
      </c>
      <c r="N286" s="48" t="s">
        <v>2812</v>
      </c>
      <c r="O286" s="48" t="s">
        <v>2275</v>
      </c>
      <c r="P286" s="66">
        <v>41016</v>
      </c>
      <c r="Q286" s="67" t="s">
        <v>501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2648</v>
      </c>
      <c r="C287" s="10">
        <v>41002</v>
      </c>
      <c r="D287" s="48">
        <v>41047</v>
      </c>
      <c r="E287" s="48" t="s">
        <v>1544</v>
      </c>
      <c r="F287" s="48" t="s">
        <v>1545</v>
      </c>
      <c r="G287" s="48" t="s">
        <v>118</v>
      </c>
      <c r="H287" s="48" t="s">
        <v>3033</v>
      </c>
      <c r="I287" s="48">
        <v>41023</v>
      </c>
      <c r="J287" s="48" t="s">
        <v>2602</v>
      </c>
      <c r="K287" s="48" t="s">
        <v>2603</v>
      </c>
      <c r="L287" s="48" t="s">
        <v>5276</v>
      </c>
      <c r="M287" s="48" t="s">
        <v>2604</v>
      </c>
      <c r="N287" s="48" t="s">
        <v>3060</v>
      </c>
      <c r="O287" s="48" t="s">
        <v>1977</v>
      </c>
      <c r="P287" s="10">
        <v>41023</v>
      </c>
      <c r="Q287" s="67" t="s">
        <v>3599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2649</v>
      </c>
      <c r="C288" s="10">
        <v>41002</v>
      </c>
      <c r="D288" s="48">
        <v>41047</v>
      </c>
      <c r="E288" s="48" t="s">
        <v>1544</v>
      </c>
      <c r="F288" s="48" t="s">
        <v>1545</v>
      </c>
      <c r="G288" s="48" t="s">
        <v>118</v>
      </c>
      <c r="H288" s="48" t="s">
        <v>2813</v>
      </c>
      <c r="I288" s="48">
        <v>41023</v>
      </c>
      <c r="J288" s="48" t="s">
        <v>2605</v>
      </c>
      <c r="K288" s="48" t="s">
        <v>2606</v>
      </c>
      <c r="L288" s="48" t="s">
        <v>5277</v>
      </c>
      <c r="M288" s="48" t="s">
        <v>2607</v>
      </c>
      <c r="N288" s="48" t="s">
        <v>3061</v>
      </c>
      <c r="O288" s="48" t="s">
        <v>2726</v>
      </c>
      <c r="P288" s="10">
        <v>41023</v>
      </c>
      <c r="Q288" s="67" t="s">
        <v>3600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2650</v>
      </c>
      <c r="C289" s="10">
        <v>41002</v>
      </c>
      <c r="D289" s="48">
        <v>41047</v>
      </c>
      <c r="E289" s="48" t="s">
        <v>1544</v>
      </c>
      <c r="F289" s="48" t="s">
        <v>1545</v>
      </c>
      <c r="G289" s="48" t="s">
        <v>118</v>
      </c>
      <c r="H289" s="48" t="s">
        <v>2846</v>
      </c>
      <c r="I289" s="48">
        <v>41019</v>
      </c>
      <c r="J289" s="48" t="s">
        <v>2608</v>
      </c>
      <c r="K289" s="48" t="s">
        <v>2609</v>
      </c>
      <c r="L289" s="48" t="s">
        <v>5278</v>
      </c>
      <c r="M289" s="48" t="s">
        <v>2610</v>
      </c>
      <c r="N289" s="48" t="s">
        <v>2903</v>
      </c>
      <c r="O289" s="48" t="s">
        <v>2478</v>
      </c>
      <c r="P289" s="66">
        <v>41023</v>
      </c>
      <c r="Q289" s="67" t="s">
        <v>501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1553</v>
      </c>
      <c r="F290" s="48" t="s">
        <v>1787</v>
      </c>
      <c r="G290" s="48" t="s">
        <v>118</v>
      </c>
      <c r="H290" s="67" t="s">
        <v>501</v>
      </c>
      <c r="I290" s="67" t="s">
        <v>501</v>
      </c>
      <c r="J290" s="48" t="s">
        <v>2611</v>
      </c>
      <c r="K290" s="48" t="s">
        <v>2612</v>
      </c>
      <c r="L290" s="48" t="s">
        <v>5279</v>
      </c>
      <c r="M290" s="67" t="s">
        <v>2613</v>
      </c>
      <c r="N290" s="67" t="s">
        <v>501</v>
      </c>
      <c r="O290" s="67" t="s">
        <v>501</v>
      </c>
      <c r="P290" s="66" t="s">
        <v>501</v>
      </c>
      <c r="Q290" s="67" t="s">
        <v>501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2651</v>
      </c>
      <c r="C291" s="10">
        <v>41002</v>
      </c>
      <c r="D291" s="48">
        <v>41047</v>
      </c>
      <c r="E291" s="48" t="s">
        <v>1544</v>
      </c>
      <c r="F291" s="48" t="s">
        <v>1545</v>
      </c>
      <c r="G291" s="48" t="s">
        <v>118</v>
      </c>
      <c r="H291" s="48" t="s">
        <v>2734</v>
      </c>
      <c r="I291" s="48">
        <v>41012</v>
      </c>
      <c r="J291" s="48" t="s">
        <v>2614</v>
      </c>
      <c r="K291" s="48" t="s">
        <v>2615</v>
      </c>
      <c r="L291" s="48" t="s">
        <v>5066</v>
      </c>
      <c r="M291" s="48" t="s">
        <v>2616</v>
      </c>
      <c r="N291" s="48" t="s">
        <v>2735</v>
      </c>
      <c r="O291" s="48" t="s">
        <v>1635</v>
      </c>
      <c r="P291" s="66">
        <v>41012</v>
      </c>
      <c r="Q291" s="67" t="s">
        <v>501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2652</v>
      </c>
      <c r="C292" s="10">
        <v>41002</v>
      </c>
      <c r="D292" s="48">
        <v>41047</v>
      </c>
      <c r="E292" s="48" t="s">
        <v>1553</v>
      </c>
      <c r="F292" s="48" t="s">
        <v>1545</v>
      </c>
      <c r="G292" s="48" t="s">
        <v>118</v>
      </c>
      <c r="H292" s="67" t="s">
        <v>501</v>
      </c>
      <c r="I292" s="67" t="s">
        <v>501</v>
      </c>
      <c r="J292" s="48" t="s">
        <v>2617</v>
      </c>
      <c r="K292" s="48" t="s">
        <v>2618</v>
      </c>
      <c r="L292" s="48" t="s">
        <v>5280</v>
      </c>
      <c r="M292" s="67" t="s">
        <v>2619</v>
      </c>
      <c r="N292" s="67" t="s">
        <v>501</v>
      </c>
      <c r="O292" s="67" t="s">
        <v>501</v>
      </c>
      <c r="P292" s="10" t="s">
        <v>501</v>
      </c>
      <c r="Q292" s="67" t="s">
        <v>3601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2653</v>
      </c>
      <c r="C293" s="10">
        <v>41002</v>
      </c>
      <c r="D293" s="48">
        <v>41047</v>
      </c>
      <c r="E293" s="48" t="s">
        <v>1544</v>
      </c>
      <c r="F293" s="48" t="s">
        <v>1545</v>
      </c>
      <c r="G293" s="48" t="s">
        <v>118</v>
      </c>
      <c r="H293" s="48" t="s">
        <v>2847</v>
      </c>
      <c r="I293" s="48">
        <v>41019</v>
      </c>
      <c r="J293" s="48" t="s">
        <v>2620</v>
      </c>
      <c r="K293" s="48" t="s">
        <v>2621</v>
      </c>
      <c r="L293" s="48" t="s">
        <v>5281</v>
      </c>
      <c r="M293" s="48" t="s">
        <v>2622</v>
      </c>
      <c r="N293" s="48" t="s">
        <v>2904</v>
      </c>
      <c r="O293" s="48" t="s">
        <v>1582</v>
      </c>
      <c r="P293" s="66">
        <v>41025</v>
      </c>
      <c r="Q293" s="67" t="s">
        <v>501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2654</v>
      </c>
      <c r="C294" s="10">
        <v>41002</v>
      </c>
      <c r="D294" s="48">
        <v>41047</v>
      </c>
      <c r="E294" s="48" t="s">
        <v>1553</v>
      </c>
      <c r="F294" s="48" t="s">
        <v>1545</v>
      </c>
      <c r="G294" s="48" t="s">
        <v>118</v>
      </c>
      <c r="H294" s="67" t="s">
        <v>501</v>
      </c>
      <c r="I294" s="67" t="s">
        <v>501</v>
      </c>
      <c r="J294" s="48" t="s">
        <v>2623</v>
      </c>
      <c r="K294" s="48" t="s">
        <v>2624</v>
      </c>
      <c r="L294" s="48" t="s">
        <v>5282</v>
      </c>
      <c r="M294" s="67" t="s">
        <v>2625</v>
      </c>
      <c r="N294" s="67" t="s">
        <v>501</v>
      </c>
      <c r="O294" s="67" t="s">
        <v>501</v>
      </c>
      <c r="P294" s="10" t="s">
        <v>501</v>
      </c>
      <c r="Q294" s="67" t="s">
        <v>2905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2655</v>
      </c>
      <c r="C295" s="10">
        <v>41002</v>
      </c>
      <c r="D295" s="48">
        <v>41047</v>
      </c>
      <c r="E295" s="48" t="s">
        <v>1544</v>
      </c>
      <c r="F295" s="48" t="s">
        <v>1545</v>
      </c>
      <c r="G295" s="48" t="s">
        <v>118</v>
      </c>
      <c r="H295" s="48" t="s">
        <v>2740</v>
      </c>
      <c r="I295" s="48">
        <v>41022</v>
      </c>
      <c r="J295" s="48" t="s">
        <v>2626</v>
      </c>
      <c r="K295" s="48" t="s">
        <v>2627</v>
      </c>
      <c r="L295" s="48" t="s">
        <v>5283</v>
      </c>
      <c r="M295" s="48" t="s">
        <v>2628</v>
      </c>
      <c r="N295" s="48" t="s">
        <v>3034</v>
      </c>
      <c r="O295" s="48" t="s">
        <v>1562</v>
      </c>
      <c r="P295" s="66">
        <v>41023</v>
      </c>
      <c r="Q295" s="67" t="s">
        <v>501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2656</v>
      </c>
      <c r="C296" s="10">
        <v>41002</v>
      </c>
      <c r="D296" s="48">
        <v>41047</v>
      </c>
      <c r="E296" s="48" t="s">
        <v>1544</v>
      </c>
      <c r="F296" s="48" t="s">
        <v>1545</v>
      </c>
      <c r="G296" s="48" t="s">
        <v>2629</v>
      </c>
      <c r="H296" s="48" t="s">
        <v>3195</v>
      </c>
      <c r="I296" s="48">
        <v>41039</v>
      </c>
      <c r="J296" s="48" t="s">
        <v>2630</v>
      </c>
      <c r="K296" s="48" t="s">
        <v>3035</v>
      </c>
      <c r="L296" s="48" t="s">
        <v>5284</v>
      </c>
      <c r="M296" s="67" t="s">
        <v>2631</v>
      </c>
      <c r="N296" s="67" t="s">
        <v>3276</v>
      </c>
      <c r="O296" s="67" t="s">
        <v>1565</v>
      </c>
      <c r="P296" s="66">
        <v>41039</v>
      </c>
      <c r="Q296" s="67" t="s">
        <v>501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2657</v>
      </c>
      <c r="C297" s="10">
        <v>41002</v>
      </c>
      <c r="D297" s="48">
        <v>41047</v>
      </c>
      <c r="E297" s="48" t="s">
        <v>1544</v>
      </c>
      <c r="F297" s="48" t="s">
        <v>1545</v>
      </c>
      <c r="G297" s="48" t="s">
        <v>118</v>
      </c>
      <c r="H297" s="48" t="s">
        <v>2741</v>
      </c>
      <c r="I297" s="48">
        <v>41019</v>
      </c>
      <c r="J297" s="48" t="s">
        <v>2632</v>
      </c>
      <c r="K297" s="48" t="s">
        <v>2633</v>
      </c>
      <c r="L297" s="48" t="s">
        <v>5285</v>
      </c>
      <c r="M297" s="48" t="s">
        <v>2634</v>
      </c>
      <c r="N297" s="48" t="s">
        <v>2906</v>
      </c>
      <c r="O297" s="48" t="s">
        <v>1562</v>
      </c>
      <c r="P297" s="66">
        <v>41032</v>
      </c>
      <c r="Q297" s="67" t="s">
        <v>501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1544</v>
      </c>
      <c r="F298" s="48" t="s">
        <v>1545</v>
      </c>
      <c r="G298" s="48" t="s">
        <v>2672</v>
      </c>
      <c r="H298" s="48" t="s">
        <v>2742</v>
      </c>
      <c r="I298" s="48">
        <v>41015</v>
      </c>
      <c r="J298" s="48" t="s">
        <v>2673</v>
      </c>
      <c r="K298" s="48" t="s">
        <v>2674</v>
      </c>
      <c r="L298" s="48" t="s">
        <v>5286</v>
      </c>
      <c r="M298" s="67" t="s">
        <v>2675</v>
      </c>
      <c r="N298" s="67" t="s">
        <v>2748</v>
      </c>
      <c r="O298" s="48" t="s">
        <v>2743</v>
      </c>
      <c r="P298" s="66">
        <v>41015</v>
      </c>
      <c r="Q298" s="67" t="s">
        <v>501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1609</v>
      </c>
      <c r="F299" s="48" t="s">
        <v>1545</v>
      </c>
      <c r="G299" s="48" t="s">
        <v>2676</v>
      </c>
      <c r="H299" s="67" t="s">
        <v>6218</v>
      </c>
      <c r="I299" s="67">
        <v>41121</v>
      </c>
      <c r="J299" s="48" t="s">
        <v>2677</v>
      </c>
      <c r="K299" s="48" t="s">
        <v>2678</v>
      </c>
      <c r="L299" s="48" t="s">
        <v>5287</v>
      </c>
      <c r="M299" s="67" t="s">
        <v>2679</v>
      </c>
      <c r="N299" s="67" t="s">
        <v>501</v>
      </c>
      <c r="O299" s="67" t="s">
        <v>501</v>
      </c>
      <c r="P299" s="10" t="s">
        <v>501</v>
      </c>
      <c r="Q299" s="67" t="s">
        <v>4565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1698</v>
      </c>
      <c r="F300" s="48" t="s">
        <v>1545</v>
      </c>
      <c r="G300" s="48" t="s">
        <v>2680</v>
      </c>
      <c r="H300" s="67" t="s">
        <v>501</v>
      </c>
      <c r="I300" s="67" t="s">
        <v>501</v>
      </c>
      <c r="J300" s="48" t="s">
        <v>2681</v>
      </c>
      <c r="K300" s="48" t="s">
        <v>4625</v>
      </c>
      <c r="L300" s="48" t="s">
        <v>5288</v>
      </c>
      <c r="M300" s="67" t="s">
        <v>4626</v>
      </c>
      <c r="N300" s="67" t="s">
        <v>501</v>
      </c>
      <c r="O300" s="67" t="s">
        <v>501</v>
      </c>
      <c r="P300" s="10" t="s">
        <v>501</v>
      </c>
      <c r="Q300" s="67" t="s">
        <v>5538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1609</v>
      </c>
      <c r="F301" t="s">
        <v>1545</v>
      </c>
      <c r="G301" t="s">
        <v>2682</v>
      </c>
      <c r="H301" s="67" t="s">
        <v>6044</v>
      </c>
      <c r="I301" s="67">
        <v>41121</v>
      </c>
      <c r="J301" t="s">
        <v>2683</v>
      </c>
      <c r="K301" t="s">
        <v>4627</v>
      </c>
      <c r="L301" t="s">
        <v>5289</v>
      </c>
      <c r="M301" s="67" t="s">
        <v>2684</v>
      </c>
      <c r="N301" s="67" t="s">
        <v>501</v>
      </c>
      <c r="O301" s="67" t="s">
        <v>501</v>
      </c>
      <c r="P301" s="10" t="s">
        <v>501</v>
      </c>
      <c r="Q301" s="67" t="s">
        <v>4565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1544</v>
      </c>
      <c r="F302" t="s">
        <v>1545</v>
      </c>
      <c r="G302" t="s">
        <v>2685</v>
      </c>
      <c r="H302" s="48" t="s">
        <v>3067</v>
      </c>
      <c r="I302" s="48">
        <v>41026</v>
      </c>
      <c r="J302" t="s">
        <v>2686</v>
      </c>
      <c r="K302" t="s">
        <v>2687</v>
      </c>
      <c r="L302" t="s">
        <v>5290</v>
      </c>
      <c r="M302" s="48" t="s">
        <v>2688</v>
      </c>
      <c r="N302" s="48" t="s">
        <v>3148</v>
      </c>
      <c r="O302" s="48" t="s">
        <v>1635</v>
      </c>
      <c r="P302" s="66">
        <v>41026</v>
      </c>
      <c r="Q302" s="67" t="s">
        <v>501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1544</v>
      </c>
      <c r="F303" t="s">
        <v>1545</v>
      </c>
      <c r="G303" t="s">
        <v>2689</v>
      </c>
      <c r="H303" s="48" t="s">
        <v>2848</v>
      </c>
      <c r="I303" s="48">
        <v>41018</v>
      </c>
      <c r="J303" t="s">
        <v>2690</v>
      </c>
      <c r="K303" t="s">
        <v>2691</v>
      </c>
      <c r="L303" t="s">
        <v>5291</v>
      </c>
      <c r="M303" s="48" t="s">
        <v>2692</v>
      </c>
      <c r="N303" s="48" t="s">
        <v>2907</v>
      </c>
      <c r="O303" s="48" t="s">
        <v>2908</v>
      </c>
      <c r="P303" s="66">
        <v>41018</v>
      </c>
      <c r="Q303" s="67" t="s">
        <v>501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1544</v>
      </c>
      <c r="F304" t="s">
        <v>1545</v>
      </c>
      <c r="G304" t="s">
        <v>2689</v>
      </c>
      <c r="H304" s="48" t="s">
        <v>2744</v>
      </c>
      <c r="I304" s="48">
        <v>41017</v>
      </c>
      <c r="J304" t="s">
        <v>2690</v>
      </c>
      <c r="K304" t="s">
        <v>2693</v>
      </c>
      <c r="L304" t="s">
        <v>5291</v>
      </c>
      <c r="M304" s="48" t="s">
        <v>2692</v>
      </c>
      <c r="N304" s="48" t="s">
        <v>2849</v>
      </c>
      <c r="O304" s="48" t="s">
        <v>1967</v>
      </c>
      <c r="P304" s="66">
        <v>41017</v>
      </c>
      <c r="Q304" s="67" t="s">
        <v>501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1544</v>
      </c>
      <c r="F305" t="s">
        <v>1545</v>
      </c>
      <c r="G305" t="s">
        <v>2694</v>
      </c>
      <c r="H305" s="48" t="s">
        <v>2842</v>
      </c>
      <c r="I305" s="48">
        <v>41023</v>
      </c>
      <c r="J305" t="s">
        <v>2695</v>
      </c>
      <c r="K305" t="s">
        <v>2696</v>
      </c>
      <c r="L305" t="s">
        <v>5292</v>
      </c>
      <c r="M305" s="48" t="s">
        <v>2697</v>
      </c>
      <c r="N305" s="48" t="s">
        <v>3062</v>
      </c>
      <c r="O305" s="48" t="s">
        <v>1674</v>
      </c>
      <c r="P305" s="66">
        <v>41023</v>
      </c>
      <c r="Q305" s="67" t="s">
        <v>501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1609</v>
      </c>
      <c r="F306" t="s">
        <v>1545</v>
      </c>
      <c r="G306" t="s">
        <v>2712</v>
      </c>
      <c r="H306" s="67" t="s">
        <v>6146</v>
      </c>
      <c r="I306" s="67">
        <v>41121</v>
      </c>
      <c r="J306" t="s">
        <v>2719</v>
      </c>
      <c r="K306" t="s">
        <v>4628</v>
      </c>
      <c r="L306" t="s">
        <v>5293</v>
      </c>
      <c r="M306" s="67" t="s">
        <v>2720</v>
      </c>
      <c r="N306" s="67" t="s">
        <v>501</v>
      </c>
      <c r="O306" s="67" t="s">
        <v>501</v>
      </c>
      <c r="P306" s="10" t="s">
        <v>501</v>
      </c>
      <c r="Q306" s="67" t="s">
        <v>4565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1544</v>
      </c>
      <c r="F307" s="48" t="s">
        <v>1545</v>
      </c>
      <c r="G307" s="48" t="s">
        <v>2749</v>
      </c>
      <c r="H307" s="48" t="s">
        <v>3036</v>
      </c>
      <c r="I307" s="48">
        <v>41036</v>
      </c>
      <c r="J307" s="48" t="s">
        <v>2750</v>
      </c>
      <c r="K307" s="48" t="s">
        <v>2751</v>
      </c>
      <c r="L307" s="48" t="s">
        <v>5294</v>
      </c>
      <c r="M307" s="48" t="s">
        <v>2752</v>
      </c>
      <c r="N307" s="48" t="s">
        <v>3196</v>
      </c>
      <c r="O307" s="48" t="s">
        <v>2272</v>
      </c>
      <c r="P307" s="66">
        <v>41036</v>
      </c>
      <c r="Q307" s="67" t="s">
        <v>501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1609</v>
      </c>
      <c r="F308" s="48" t="s">
        <v>1545</v>
      </c>
      <c r="G308" s="48" t="s">
        <v>2753</v>
      </c>
      <c r="H308" s="67" t="s">
        <v>501</v>
      </c>
      <c r="I308" s="67">
        <v>41121</v>
      </c>
      <c r="J308" s="48" t="s">
        <v>2754</v>
      </c>
      <c r="K308" s="48" t="s">
        <v>4629</v>
      </c>
      <c r="L308" s="48" t="s">
        <v>5295</v>
      </c>
      <c r="M308" s="67" t="s">
        <v>2756</v>
      </c>
      <c r="N308" s="67" t="s">
        <v>501</v>
      </c>
      <c r="O308" s="67" t="s">
        <v>501</v>
      </c>
      <c r="P308" s="10" t="s">
        <v>501</v>
      </c>
      <c r="Q308" s="67" t="s">
        <v>4565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1698</v>
      </c>
      <c r="F309" s="48" t="s">
        <v>1545</v>
      </c>
      <c r="G309" s="48" t="s">
        <v>5296</v>
      </c>
      <c r="H309" s="67" t="s">
        <v>501</v>
      </c>
      <c r="I309" s="67" t="s">
        <v>501</v>
      </c>
      <c r="J309" s="48" t="s">
        <v>2757</v>
      </c>
      <c r="K309" s="48" t="s">
        <v>5297</v>
      </c>
      <c r="L309" s="48" t="s">
        <v>5298</v>
      </c>
      <c r="M309" s="67" t="s">
        <v>2759</v>
      </c>
      <c r="N309" s="67" t="s">
        <v>501</v>
      </c>
      <c r="O309" s="67" t="s">
        <v>501</v>
      </c>
      <c r="P309" s="10" t="s">
        <v>501</v>
      </c>
      <c r="Q309" s="67" t="s">
        <v>5299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1698</v>
      </c>
      <c r="F310" s="48" t="s">
        <v>1545</v>
      </c>
      <c r="G310" s="48" t="s">
        <v>2760</v>
      </c>
      <c r="H310" s="67" t="s">
        <v>501</v>
      </c>
      <c r="I310" s="67" t="s">
        <v>501</v>
      </c>
      <c r="J310" s="48" t="s">
        <v>2761</v>
      </c>
      <c r="K310" s="48" t="s">
        <v>4630</v>
      </c>
      <c r="L310" s="48" t="s">
        <v>5300</v>
      </c>
      <c r="M310" s="67" t="s">
        <v>2763</v>
      </c>
      <c r="N310" s="67" t="s">
        <v>501</v>
      </c>
      <c r="O310" s="67" t="s">
        <v>501</v>
      </c>
      <c r="P310" s="10" t="s">
        <v>501</v>
      </c>
      <c r="Q310" s="67" t="s">
        <v>501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1544</v>
      </c>
      <c r="F311" s="48" t="s">
        <v>1545</v>
      </c>
      <c r="G311" s="48" t="s">
        <v>2764</v>
      </c>
      <c r="H311" s="48" t="s">
        <v>3197</v>
      </c>
      <c r="I311" s="48">
        <v>41033</v>
      </c>
      <c r="J311" s="48" t="s">
        <v>2765</v>
      </c>
      <c r="K311" s="48" t="s">
        <v>2766</v>
      </c>
      <c r="L311" s="48" t="s">
        <v>5301</v>
      </c>
      <c r="M311" s="48" t="s">
        <v>2767</v>
      </c>
      <c r="N311" s="48" t="s">
        <v>3198</v>
      </c>
      <c r="O311" s="48" t="s">
        <v>1635</v>
      </c>
      <c r="P311" s="66">
        <v>41033</v>
      </c>
      <c r="Q311" s="67" t="s">
        <v>501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1544</v>
      </c>
      <c r="F312" s="48" t="s">
        <v>1545</v>
      </c>
      <c r="G312" s="48" t="s">
        <v>2768</v>
      </c>
      <c r="H312" s="48" t="s">
        <v>3128</v>
      </c>
      <c r="I312" s="48">
        <v>41031</v>
      </c>
      <c r="J312" s="48" t="s">
        <v>2769</v>
      </c>
      <c r="K312" s="48" t="s">
        <v>2770</v>
      </c>
      <c r="L312" s="48" t="s">
        <v>5302</v>
      </c>
      <c r="M312" s="48" t="s">
        <v>2771</v>
      </c>
      <c r="N312" s="48" t="s">
        <v>3167</v>
      </c>
      <c r="O312" s="48" t="s">
        <v>1967</v>
      </c>
      <c r="P312" s="66">
        <v>41031</v>
      </c>
      <c r="Q312" s="67" t="s">
        <v>501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1544</v>
      </c>
      <c r="F313" s="48" t="s">
        <v>1545</v>
      </c>
      <c r="G313" s="48" t="s">
        <v>2772</v>
      </c>
      <c r="H313" s="67" t="s">
        <v>3037</v>
      </c>
      <c r="I313" s="48">
        <v>41032</v>
      </c>
      <c r="J313" s="48" t="s">
        <v>2773</v>
      </c>
      <c r="K313" s="48" t="s">
        <v>2774</v>
      </c>
      <c r="L313" s="48" t="s">
        <v>5303</v>
      </c>
      <c r="M313" s="67" t="s">
        <v>2775</v>
      </c>
      <c r="N313" s="67" t="s">
        <v>3183</v>
      </c>
      <c r="O313" s="48" t="s">
        <v>2241</v>
      </c>
      <c r="P313" s="66">
        <v>41032</v>
      </c>
      <c r="Q313" s="67" t="s">
        <v>501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1544</v>
      </c>
      <c r="F314" s="48" t="s">
        <v>1545</v>
      </c>
      <c r="G314" s="48" t="s">
        <v>2776</v>
      </c>
      <c r="H314" s="67" t="s">
        <v>6045</v>
      </c>
      <c r="I314" s="67">
        <v>41114</v>
      </c>
      <c r="J314" s="48" t="s">
        <v>2777</v>
      </c>
      <c r="K314" s="48" t="s">
        <v>4631</v>
      </c>
      <c r="L314" s="48" t="s">
        <v>5304</v>
      </c>
      <c r="M314" s="67" t="s">
        <v>2779</v>
      </c>
      <c r="N314" s="67" t="s">
        <v>6475</v>
      </c>
      <c r="O314" s="67" t="s">
        <v>1562</v>
      </c>
      <c r="P314" s="10">
        <v>41114</v>
      </c>
      <c r="Q314" s="67" t="s">
        <v>4565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1544</v>
      </c>
      <c r="F315" s="48" t="s">
        <v>1545</v>
      </c>
      <c r="G315" s="48" t="s">
        <v>2780</v>
      </c>
      <c r="H315" s="67" t="s">
        <v>3647</v>
      </c>
      <c r="I315" s="67">
        <v>41054</v>
      </c>
      <c r="J315" s="48" t="s">
        <v>2781</v>
      </c>
      <c r="K315" s="48" t="s">
        <v>3199</v>
      </c>
      <c r="L315" s="48" t="s">
        <v>5305</v>
      </c>
      <c r="M315" s="67" t="s">
        <v>2783</v>
      </c>
      <c r="N315" s="67" t="s">
        <v>3793</v>
      </c>
      <c r="O315" s="67" t="s">
        <v>1562</v>
      </c>
      <c r="P315" s="10">
        <v>41054</v>
      </c>
      <c r="Q315" s="67" t="s">
        <v>3602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1544</v>
      </c>
      <c r="F316" s="48" t="s">
        <v>1545</v>
      </c>
      <c r="G316" s="48" t="s">
        <v>2784</v>
      </c>
      <c r="H316" s="67" t="s">
        <v>6147</v>
      </c>
      <c r="I316" s="67">
        <v>41116</v>
      </c>
      <c r="J316" s="48" t="s">
        <v>2785</v>
      </c>
      <c r="K316" s="48" t="s">
        <v>4632</v>
      </c>
      <c r="L316" s="48" t="s">
        <v>5306</v>
      </c>
      <c r="M316" s="67" t="s">
        <v>2787</v>
      </c>
      <c r="N316" s="67" t="s">
        <v>6176</v>
      </c>
      <c r="O316" s="67" t="s">
        <v>6219</v>
      </c>
      <c r="P316" s="10">
        <v>41116</v>
      </c>
      <c r="Q316" s="67" t="s">
        <v>4565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1609</v>
      </c>
      <c r="F317" t="s">
        <v>1545</v>
      </c>
      <c r="G317" t="s">
        <v>2815</v>
      </c>
      <c r="H317" s="67" t="s">
        <v>6148</v>
      </c>
      <c r="I317" s="67">
        <v>41148</v>
      </c>
      <c r="J317" t="s">
        <v>2816</v>
      </c>
      <c r="K317" t="s">
        <v>4633</v>
      </c>
      <c r="L317" t="s">
        <v>5307</v>
      </c>
      <c r="M317" s="67" t="s">
        <v>2818</v>
      </c>
      <c r="N317" s="67" t="s">
        <v>501</v>
      </c>
      <c r="O317" s="67" t="s">
        <v>501</v>
      </c>
      <c r="P317" s="10" t="s">
        <v>501</v>
      </c>
      <c r="Q317" s="67" t="s">
        <v>501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1544</v>
      </c>
      <c r="F318" t="s">
        <v>1545</v>
      </c>
      <c r="G318" t="s">
        <v>2819</v>
      </c>
      <c r="H318" s="67" t="s">
        <v>3798</v>
      </c>
      <c r="I318" s="67">
        <v>41059</v>
      </c>
      <c r="J318" t="s">
        <v>2820</v>
      </c>
      <c r="K318" t="s">
        <v>2821</v>
      </c>
      <c r="L318" t="s">
        <v>5308</v>
      </c>
      <c r="M318" s="67" t="s">
        <v>2822</v>
      </c>
      <c r="N318" s="67" t="s">
        <v>3976</v>
      </c>
      <c r="O318" s="67" t="s">
        <v>3977</v>
      </c>
      <c r="P318" s="66">
        <v>41059</v>
      </c>
      <c r="Q318" s="67" t="s">
        <v>501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1544</v>
      </c>
      <c r="F319" t="s">
        <v>1545</v>
      </c>
      <c r="G319" t="s">
        <v>2823</v>
      </c>
      <c r="H319" s="48" t="s">
        <v>3168</v>
      </c>
      <c r="I319" s="48">
        <v>41053</v>
      </c>
      <c r="J319" t="s">
        <v>2824</v>
      </c>
      <c r="K319" t="s">
        <v>2825</v>
      </c>
      <c r="L319" t="s">
        <v>5309</v>
      </c>
      <c r="M319" s="67" t="s">
        <v>2826</v>
      </c>
      <c r="N319" s="67" t="s">
        <v>3708</v>
      </c>
      <c r="O319" s="67" t="s">
        <v>2747</v>
      </c>
      <c r="P319" s="66">
        <v>41053</v>
      </c>
      <c r="Q319" s="67" t="s">
        <v>501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1544</v>
      </c>
      <c r="F320" t="s">
        <v>1545</v>
      </c>
      <c r="G320" t="s">
        <v>2827</v>
      </c>
      <c r="H320" s="48" t="s">
        <v>3038</v>
      </c>
      <c r="I320" s="48">
        <v>41023</v>
      </c>
      <c r="J320" t="s">
        <v>2828</v>
      </c>
      <c r="K320" t="s">
        <v>2829</v>
      </c>
      <c r="L320" t="s">
        <v>5310</v>
      </c>
      <c r="M320" s="48" t="s">
        <v>2830</v>
      </c>
      <c r="N320" s="48" t="s">
        <v>3063</v>
      </c>
      <c r="O320" s="48" t="s">
        <v>3064</v>
      </c>
      <c r="P320" s="66">
        <v>41023</v>
      </c>
      <c r="Q320" s="67" t="s">
        <v>501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1544</v>
      </c>
      <c r="F321" t="s">
        <v>1545</v>
      </c>
      <c r="G321" t="s">
        <v>2851</v>
      </c>
      <c r="H321" s="67" t="s">
        <v>3068</v>
      </c>
      <c r="I321" s="48">
        <v>41032</v>
      </c>
      <c r="J321" t="s">
        <v>2852</v>
      </c>
      <c r="K321" t="s">
        <v>2853</v>
      </c>
      <c r="L321" t="s">
        <v>5311</v>
      </c>
      <c r="M321" s="67" t="s">
        <v>2854</v>
      </c>
      <c r="N321" s="67" t="s">
        <v>3184</v>
      </c>
      <c r="O321" s="48" t="s">
        <v>3185</v>
      </c>
      <c r="P321" s="66">
        <v>41032</v>
      </c>
      <c r="Q321" s="67" t="s">
        <v>501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1609</v>
      </c>
      <c r="F322" t="s">
        <v>1545</v>
      </c>
      <c r="G322" t="s">
        <v>2855</v>
      </c>
      <c r="H322" s="67" t="s">
        <v>5786</v>
      </c>
      <c r="I322" s="67">
        <v>41107</v>
      </c>
      <c r="J322" t="s">
        <v>2856</v>
      </c>
      <c r="K322" t="s">
        <v>4634</v>
      </c>
      <c r="L322" t="s">
        <v>5312</v>
      </c>
      <c r="M322" s="67" t="s">
        <v>2858</v>
      </c>
      <c r="N322" s="67" t="s">
        <v>5961</v>
      </c>
      <c r="O322" s="67" t="s">
        <v>5944</v>
      </c>
      <c r="P322" s="10" t="s">
        <v>501</v>
      </c>
      <c r="Q322" s="67" t="s">
        <v>501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1544</v>
      </c>
      <c r="F323" t="s">
        <v>1545</v>
      </c>
      <c r="G323" t="s">
        <v>2859</v>
      </c>
      <c r="H323" s="67" t="s">
        <v>6149</v>
      </c>
      <c r="I323" s="67">
        <v>41115</v>
      </c>
      <c r="J323" t="s">
        <v>2860</v>
      </c>
      <c r="K323" t="s">
        <v>4635</v>
      </c>
      <c r="L323" t="s">
        <v>5313</v>
      </c>
      <c r="M323" s="67" t="s">
        <v>2862</v>
      </c>
      <c r="N323" s="67" t="s">
        <v>6150</v>
      </c>
      <c r="O323" s="67" t="s">
        <v>1582</v>
      </c>
      <c r="P323" s="10">
        <v>41115</v>
      </c>
      <c r="Q323" s="67" t="s">
        <v>4565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1544</v>
      </c>
      <c r="F324" t="s">
        <v>1545</v>
      </c>
      <c r="G324" t="s">
        <v>2863</v>
      </c>
      <c r="H324" s="67" t="s">
        <v>3186</v>
      </c>
      <c r="I324" s="48">
        <v>41032</v>
      </c>
      <c r="J324" t="s">
        <v>2864</v>
      </c>
      <c r="K324" t="s">
        <v>2865</v>
      </c>
      <c r="L324" t="s">
        <v>5314</v>
      </c>
      <c r="M324" s="67" t="s">
        <v>2866</v>
      </c>
      <c r="N324" s="67" t="s">
        <v>3187</v>
      </c>
      <c r="O324" s="48" t="s">
        <v>1927</v>
      </c>
      <c r="P324" s="66">
        <v>41032</v>
      </c>
      <c r="Q324" s="67" t="s">
        <v>501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1609</v>
      </c>
      <c r="F325" t="s">
        <v>1545</v>
      </c>
      <c r="G325" t="s">
        <v>2867</v>
      </c>
      <c r="H325" s="67" t="s">
        <v>6220</v>
      </c>
      <c r="I325" s="67">
        <v>41121</v>
      </c>
      <c r="J325" t="s">
        <v>2868</v>
      </c>
      <c r="K325" t="s">
        <v>4636</v>
      </c>
      <c r="L325" t="s">
        <v>5315</v>
      </c>
      <c r="M325" s="67" t="s">
        <v>2870</v>
      </c>
      <c r="N325" s="67" t="s">
        <v>501</v>
      </c>
      <c r="O325" s="67" t="s">
        <v>501</v>
      </c>
      <c r="P325" s="66" t="s">
        <v>501</v>
      </c>
      <c r="Q325" s="67" t="s">
        <v>501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1544</v>
      </c>
      <c r="F326" t="s">
        <v>1545</v>
      </c>
      <c r="G326" t="s">
        <v>2871</v>
      </c>
      <c r="H326" s="48" t="s">
        <v>3169</v>
      </c>
      <c r="I326" s="48">
        <v>41032</v>
      </c>
      <c r="J326" t="s">
        <v>2872</v>
      </c>
      <c r="K326" t="s">
        <v>2873</v>
      </c>
      <c r="L326" t="s">
        <v>5316</v>
      </c>
      <c r="M326" s="48" t="s">
        <v>2874</v>
      </c>
      <c r="N326" s="48" t="s">
        <v>3188</v>
      </c>
      <c r="O326" s="48" t="s">
        <v>1635</v>
      </c>
      <c r="P326" s="66">
        <v>41032</v>
      </c>
      <c r="Q326" s="67" t="s">
        <v>501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1544</v>
      </c>
      <c r="F327" t="s">
        <v>1545</v>
      </c>
      <c r="G327" t="s">
        <v>2875</v>
      </c>
      <c r="H327" s="67" t="s">
        <v>3129</v>
      </c>
      <c r="I327" s="48">
        <v>41031</v>
      </c>
      <c r="J327" t="s">
        <v>2876</v>
      </c>
      <c r="K327" t="s">
        <v>2877</v>
      </c>
      <c r="L327" t="s">
        <v>5317</v>
      </c>
      <c r="M327" s="67" t="s">
        <v>2878</v>
      </c>
      <c r="N327" s="67" t="s">
        <v>3170</v>
      </c>
      <c r="O327" s="48" t="s">
        <v>3171</v>
      </c>
      <c r="P327" s="10">
        <v>41031</v>
      </c>
      <c r="Q327" s="67" t="s">
        <v>3130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1698</v>
      </c>
      <c r="F328" t="s">
        <v>1545</v>
      </c>
      <c r="G328" t="s">
        <v>2879</v>
      </c>
      <c r="H328" s="67" t="s">
        <v>501</v>
      </c>
      <c r="I328" s="67" t="s">
        <v>501</v>
      </c>
      <c r="J328" t="s">
        <v>2880</v>
      </c>
      <c r="K328" t="s">
        <v>4637</v>
      </c>
      <c r="L328" t="s">
        <v>5318</v>
      </c>
      <c r="M328" s="67" t="s">
        <v>4638</v>
      </c>
      <c r="N328" s="67" t="s">
        <v>501</v>
      </c>
      <c r="O328" s="67" t="s">
        <v>501</v>
      </c>
      <c r="P328" s="10" t="s">
        <v>501</v>
      </c>
      <c r="Q328" s="67" t="s">
        <v>4565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1609</v>
      </c>
      <c r="F329" t="s">
        <v>1545</v>
      </c>
      <c r="G329" t="s">
        <v>2909</v>
      </c>
      <c r="H329" s="67" t="s">
        <v>6221</v>
      </c>
      <c r="I329" s="67">
        <v>41121</v>
      </c>
      <c r="J329" t="s">
        <v>2910</v>
      </c>
      <c r="K329" t="s">
        <v>2911</v>
      </c>
      <c r="L329" t="s">
        <v>5319</v>
      </c>
      <c r="M329" s="67" t="s">
        <v>2912</v>
      </c>
      <c r="N329" s="67" t="s">
        <v>501</v>
      </c>
      <c r="O329" s="67" t="s">
        <v>501</v>
      </c>
      <c r="P329" s="10" t="s">
        <v>501</v>
      </c>
      <c r="Q329" s="67" t="s">
        <v>4639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1544</v>
      </c>
      <c r="F330" t="s">
        <v>1545</v>
      </c>
      <c r="G330" t="s">
        <v>2913</v>
      </c>
      <c r="H330" s="67" t="s">
        <v>5787</v>
      </c>
      <c r="I330" s="67">
        <v>41102</v>
      </c>
      <c r="J330" t="s">
        <v>2914</v>
      </c>
      <c r="K330" t="s">
        <v>4796</v>
      </c>
      <c r="L330" t="s">
        <v>5320</v>
      </c>
      <c r="M330" s="67" t="s">
        <v>2916</v>
      </c>
      <c r="N330" s="67" t="s">
        <v>5788</v>
      </c>
      <c r="O330" s="67" t="s">
        <v>1582</v>
      </c>
      <c r="P330" s="10">
        <v>41108</v>
      </c>
      <c r="Q330" s="67" t="s">
        <v>4797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1609</v>
      </c>
      <c r="F331" t="s">
        <v>1545</v>
      </c>
      <c r="G331" t="s">
        <v>2917</v>
      </c>
      <c r="H331" s="67" t="s">
        <v>501</v>
      </c>
      <c r="I331" s="67">
        <v>41121</v>
      </c>
      <c r="J331" t="s">
        <v>2918</v>
      </c>
      <c r="K331" t="s">
        <v>4798</v>
      </c>
      <c r="L331" t="s">
        <v>5321</v>
      </c>
      <c r="M331" s="67" t="s">
        <v>2920</v>
      </c>
      <c r="N331" s="67" t="s">
        <v>501</v>
      </c>
      <c r="O331" s="67" t="s">
        <v>501</v>
      </c>
      <c r="P331" s="10" t="s">
        <v>501</v>
      </c>
      <c r="Q331" s="67" t="s">
        <v>4797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1544</v>
      </c>
      <c r="F332" t="s">
        <v>1545</v>
      </c>
      <c r="G332" t="s">
        <v>2921</v>
      </c>
      <c r="H332" s="48" t="s">
        <v>3172</v>
      </c>
      <c r="I332" s="48">
        <v>41033</v>
      </c>
      <c r="J332" t="s">
        <v>2922</v>
      </c>
      <c r="K332" t="s">
        <v>2923</v>
      </c>
      <c r="L332" t="s">
        <v>5322</v>
      </c>
      <c r="M332" s="48" t="s">
        <v>2924</v>
      </c>
      <c r="N332" s="48" t="s">
        <v>3200</v>
      </c>
      <c r="O332" s="48" t="s">
        <v>1565</v>
      </c>
      <c r="P332" s="66">
        <v>41036</v>
      </c>
      <c r="Q332" s="67" t="s">
        <v>501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1544</v>
      </c>
      <c r="F333" t="s">
        <v>1545</v>
      </c>
      <c r="G333" t="s">
        <v>2925</v>
      </c>
      <c r="H333" s="48" t="s">
        <v>3069</v>
      </c>
      <c r="I333" s="48">
        <v>41038</v>
      </c>
      <c r="J333" t="s">
        <v>2926</v>
      </c>
      <c r="K333" t="s">
        <v>2927</v>
      </c>
      <c r="L333" t="s">
        <v>5323</v>
      </c>
      <c r="M333" s="67" t="s">
        <v>2928</v>
      </c>
      <c r="N333" s="67" t="s">
        <v>3277</v>
      </c>
      <c r="O333" s="67" t="s">
        <v>3278</v>
      </c>
      <c r="P333" s="66">
        <v>41038</v>
      </c>
      <c r="Q333" s="67" t="s">
        <v>501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1544</v>
      </c>
      <c r="F334" t="s">
        <v>1545</v>
      </c>
      <c r="G334" t="s">
        <v>2925</v>
      </c>
      <c r="H334" s="48" t="s">
        <v>3070</v>
      </c>
      <c r="I334" s="48">
        <v>41040</v>
      </c>
      <c r="J334" t="s">
        <v>2929</v>
      </c>
      <c r="K334" t="s">
        <v>2930</v>
      </c>
      <c r="L334" t="s">
        <v>5324</v>
      </c>
      <c r="M334" s="67" t="s">
        <v>2931</v>
      </c>
      <c r="N334" s="67" t="s">
        <v>3287</v>
      </c>
      <c r="O334" s="67" t="s">
        <v>750</v>
      </c>
      <c r="P334" s="66">
        <v>41040</v>
      </c>
      <c r="Q334" s="67" t="s">
        <v>501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1609</v>
      </c>
      <c r="F335" t="s">
        <v>1545</v>
      </c>
      <c r="G335" t="s">
        <v>2925</v>
      </c>
      <c r="H335" s="48" t="s">
        <v>3173</v>
      </c>
      <c r="I335" s="48">
        <v>41030</v>
      </c>
      <c r="J335" t="s">
        <v>2932</v>
      </c>
      <c r="K335" t="s">
        <v>4799</v>
      </c>
      <c r="L335" t="s">
        <v>5325</v>
      </c>
      <c r="M335" s="67" t="s">
        <v>2931</v>
      </c>
      <c r="N335" s="67" t="s">
        <v>501</v>
      </c>
      <c r="O335" s="67" t="s">
        <v>501</v>
      </c>
      <c r="P335" s="10" t="s">
        <v>501</v>
      </c>
      <c r="Q335" s="67" t="s">
        <v>4789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1544</v>
      </c>
      <c r="F336" t="s">
        <v>1545</v>
      </c>
      <c r="G336" t="s">
        <v>2925</v>
      </c>
      <c r="H336" s="48" t="s">
        <v>3174</v>
      </c>
      <c r="I336" s="48">
        <v>41040</v>
      </c>
      <c r="J336" t="s">
        <v>2934</v>
      </c>
      <c r="K336" t="s">
        <v>2935</v>
      </c>
      <c r="L336" t="s">
        <v>5324</v>
      </c>
      <c r="M336" s="67" t="s">
        <v>2931</v>
      </c>
      <c r="N336" s="67" t="s">
        <v>3288</v>
      </c>
      <c r="O336" s="67" t="s">
        <v>2241</v>
      </c>
      <c r="P336" s="66">
        <v>41040</v>
      </c>
      <c r="Q336" s="67" t="s">
        <v>501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1544</v>
      </c>
      <c r="F337" t="s">
        <v>1545</v>
      </c>
      <c r="G337" t="s">
        <v>2925</v>
      </c>
      <c r="H337" s="48" t="s">
        <v>3175</v>
      </c>
      <c r="I337" s="48">
        <v>41039</v>
      </c>
      <c r="J337" t="s">
        <v>2936</v>
      </c>
      <c r="K337" t="s">
        <v>2937</v>
      </c>
      <c r="L337" t="s">
        <v>5324</v>
      </c>
      <c r="M337" s="67" t="s">
        <v>2931</v>
      </c>
      <c r="N337" s="67" t="s">
        <v>3279</v>
      </c>
      <c r="O337" s="67" t="s">
        <v>2272</v>
      </c>
      <c r="P337" s="66">
        <v>41039</v>
      </c>
      <c r="Q337" s="67" t="s">
        <v>501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1544</v>
      </c>
      <c r="F338" t="s">
        <v>1545</v>
      </c>
      <c r="G338" t="s">
        <v>2712</v>
      </c>
      <c r="H338" s="48" t="s">
        <v>3176</v>
      </c>
      <c r="I338" s="48">
        <v>41066</v>
      </c>
      <c r="J338" t="s">
        <v>2938</v>
      </c>
      <c r="K338" t="s">
        <v>2939</v>
      </c>
      <c r="L338" t="s">
        <v>5293</v>
      </c>
      <c r="M338" s="67" t="s">
        <v>2940</v>
      </c>
      <c r="N338" s="67" t="s">
        <v>4037</v>
      </c>
      <c r="O338" s="67" t="s">
        <v>2241</v>
      </c>
      <c r="P338" s="66">
        <v>41066</v>
      </c>
      <c r="Q338" s="67" t="s">
        <v>501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1544</v>
      </c>
      <c r="F339" t="s">
        <v>1545</v>
      </c>
      <c r="G339" t="s">
        <v>2712</v>
      </c>
      <c r="H339" s="67" t="s">
        <v>3202</v>
      </c>
      <c r="I339" s="48">
        <v>41060</v>
      </c>
      <c r="J339" t="s">
        <v>2941</v>
      </c>
      <c r="K339" t="s">
        <v>2942</v>
      </c>
      <c r="L339" t="s">
        <v>5293</v>
      </c>
      <c r="M339" s="67" t="s">
        <v>2943</v>
      </c>
      <c r="N339" s="67" t="s">
        <v>3984</v>
      </c>
      <c r="O339" s="67" t="s">
        <v>1562</v>
      </c>
      <c r="P339" s="66">
        <v>41060</v>
      </c>
      <c r="Q339" s="67" t="s">
        <v>501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1544</v>
      </c>
      <c r="F340" t="s">
        <v>1545</v>
      </c>
      <c r="G340" t="s">
        <v>2712</v>
      </c>
      <c r="H340" s="48" t="s">
        <v>3177</v>
      </c>
      <c r="I340" s="48">
        <v>41074</v>
      </c>
      <c r="J340" t="s">
        <v>2944</v>
      </c>
      <c r="K340" t="s">
        <v>2945</v>
      </c>
      <c r="L340" t="s">
        <v>5293</v>
      </c>
      <c r="M340" s="67" t="s">
        <v>2946</v>
      </c>
      <c r="N340" s="67" t="s">
        <v>4068</v>
      </c>
      <c r="O340" s="67" t="s">
        <v>2747</v>
      </c>
      <c r="P340" s="66">
        <v>41078</v>
      </c>
      <c r="Q340" s="67" t="s">
        <v>501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1544</v>
      </c>
      <c r="F341" t="s">
        <v>1545</v>
      </c>
      <c r="G341" t="s">
        <v>190</v>
      </c>
      <c r="H341" s="48" t="s">
        <v>3178</v>
      </c>
      <c r="I341" s="48">
        <v>41066</v>
      </c>
      <c r="J341" t="s">
        <v>2947</v>
      </c>
      <c r="K341" t="s">
        <v>2948</v>
      </c>
      <c r="L341" t="s">
        <v>5039</v>
      </c>
      <c r="M341" s="67" t="s">
        <v>2949</v>
      </c>
      <c r="N341" s="67" t="s">
        <v>4038</v>
      </c>
      <c r="O341" s="67" t="s">
        <v>2747</v>
      </c>
      <c r="P341" s="66">
        <v>41066</v>
      </c>
      <c r="Q341" s="67" t="s">
        <v>501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1544</v>
      </c>
      <c r="F342" t="s">
        <v>1545</v>
      </c>
      <c r="G342" t="s">
        <v>190</v>
      </c>
      <c r="H342" s="67" t="s">
        <v>4004</v>
      </c>
      <c r="I342" s="67">
        <v>41061</v>
      </c>
      <c r="J342" t="s">
        <v>2950</v>
      </c>
      <c r="K342" t="s">
        <v>2951</v>
      </c>
      <c r="L342" t="s">
        <v>5039</v>
      </c>
      <c r="M342" s="67" t="s">
        <v>2952</v>
      </c>
      <c r="N342" s="67" t="s">
        <v>4005</v>
      </c>
      <c r="O342" s="67" t="s">
        <v>1977</v>
      </c>
      <c r="P342" s="66">
        <v>41064</v>
      </c>
      <c r="Q342" s="67" t="s">
        <v>501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1544</v>
      </c>
      <c r="F343" t="s">
        <v>1545</v>
      </c>
      <c r="G343" t="s">
        <v>3039</v>
      </c>
      <c r="H343" s="67" t="s">
        <v>3210</v>
      </c>
      <c r="I343" s="67">
        <v>41039</v>
      </c>
      <c r="J343" t="s">
        <v>3040</v>
      </c>
      <c r="K343" t="s">
        <v>3041</v>
      </c>
      <c r="L343" t="s">
        <v>5326</v>
      </c>
      <c r="M343" s="67" t="s">
        <v>3042</v>
      </c>
      <c r="N343" s="67" t="s">
        <v>3289</v>
      </c>
      <c r="O343" s="67" t="s">
        <v>2747</v>
      </c>
      <c r="P343" s="66">
        <v>41040</v>
      </c>
      <c r="Q343" s="67" t="s">
        <v>501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1544</v>
      </c>
      <c r="F344" t="s">
        <v>1545</v>
      </c>
      <c r="G344" t="s">
        <v>3039</v>
      </c>
      <c r="H344" s="67" t="s">
        <v>3211</v>
      </c>
      <c r="I344" s="67">
        <v>41038</v>
      </c>
      <c r="J344" t="s">
        <v>3043</v>
      </c>
      <c r="K344" t="s">
        <v>3044</v>
      </c>
      <c r="L344" t="s">
        <v>5326</v>
      </c>
      <c r="M344" s="67" t="s">
        <v>3045</v>
      </c>
      <c r="N344" s="67" t="s">
        <v>3280</v>
      </c>
      <c r="O344" s="67" t="s">
        <v>2747</v>
      </c>
      <c r="P344" s="66">
        <v>41039</v>
      </c>
      <c r="Q344" s="67" t="s">
        <v>501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1544</v>
      </c>
      <c r="F345" t="s">
        <v>1545</v>
      </c>
      <c r="G345" t="s">
        <v>3046</v>
      </c>
      <c r="H345" s="67" t="s">
        <v>3290</v>
      </c>
      <c r="I345" s="67">
        <v>41045</v>
      </c>
      <c r="J345" t="s">
        <v>3047</v>
      </c>
      <c r="K345" t="s">
        <v>3048</v>
      </c>
      <c r="L345" t="s">
        <v>5327</v>
      </c>
      <c r="M345" s="67" t="s">
        <v>3049</v>
      </c>
      <c r="N345" s="67" t="s">
        <v>3473</v>
      </c>
      <c r="O345" s="67" t="s">
        <v>2747</v>
      </c>
      <c r="P345" s="66">
        <v>41046</v>
      </c>
      <c r="Q345" s="67" t="s">
        <v>501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1544</v>
      </c>
      <c r="F346" t="s">
        <v>1545</v>
      </c>
      <c r="G346" t="s">
        <v>3046</v>
      </c>
      <c r="H346" s="67" t="s">
        <v>4203</v>
      </c>
      <c r="I346" s="67">
        <v>41046</v>
      </c>
      <c r="J346" t="s">
        <v>3050</v>
      </c>
      <c r="K346" t="s">
        <v>3051</v>
      </c>
      <c r="L346" t="s">
        <v>5327</v>
      </c>
      <c r="M346" s="67" t="s">
        <v>3052</v>
      </c>
      <c r="N346" s="67" t="s">
        <v>3780</v>
      </c>
      <c r="O346" s="67" t="s">
        <v>2747</v>
      </c>
      <c r="P346" s="66">
        <v>41054</v>
      </c>
      <c r="Q346" s="67" t="s">
        <v>501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1544</v>
      </c>
      <c r="F347" t="s">
        <v>1545</v>
      </c>
      <c r="G347" t="s">
        <v>3071</v>
      </c>
      <c r="H347" s="48" t="s">
        <v>3189</v>
      </c>
      <c r="I347" s="48">
        <v>41038</v>
      </c>
      <c r="J347" t="s">
        <v>3072</v>
      </c>
      <c r="K347" t="s">
        <v>3073</v>
      </c>
      <c r="L347" t="s">
        <v>5328</v>
      </c>
      <c r="M347" s="67" t="s">
        <v>3074</v>
      </c>
      <c r="N347" s="67" t="s">
        <v>3281</v>
      </c>
      <c r="O347" s="67" t="s">
        <v>1635</v>
      </c>
      <c r="P347" s="66">
        <v>41038</v>
      </c>
      <c r="Q347" s="67" t="s">
        <v>501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1544</v>
      </c>
      <c r="F348" t="s">
        <v>1545</v>
      </c>
      <c r="G348" t="s">
        <v>3071</v>
      </c>
      <c r="H348" s="48" t="s">
        <v>3190</v>
      </c>
      <c r="I348" s="48">
        <v>41039</v>
      </c>
      <c r="J348" t="s">
        <v>3075</v>
      </c>
      <c r="K348" t="s">
        <v>3076</v>
      </c>
      <c r="L348" t="s">
        <v>5328</v>
      </c>
      <c r="M348" s="67" t="s">
        <v>3077</v>
      </c>
      <c r="N348" s="67" t="s">
        <v>3282</v>
      </c>
      <c r="O348" s="67" t="s">
        <v>3283</v>
      </c>
      <c r="P348" s="66">
        <v>41039</v>
      </c>
      <c r="Q348" s="67" t="s">
        <v>501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1544</v>
      </c>
      <c r="F349" t="s">
        <v>1545</v>
      </c>
      <c r="G349" t="s">
        <v>3078</v>
      </c>
      <c r="H349" s="48" t="s">
        <v>3191</v>
      </c>
      <c r="I349" s="48">
        <v>41039</v>
      </c>
      <c r="J349" t="s">
        <v>3079</v>
      </c>
      <c r="K349" t="s">
        <v>3080</v>
      </c>
      <c r="L349" t="s">
        <v>5329</v>
      </c>
      <c r="M349" s="67" t="s">
        <v>3081</v>
      </c>
      <c r="N349" s="67" t="s">
        <v>3291</v>
      </c>
      <c r="O349" s="67" t="s">
        <v>1961</v>
      </c>
      <c r="P349" s="66">
        <v>41040</v>
      </c>
      <c r="Q349" s="67" t="s">
        <v>501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1544</v>
      </c>
      <c r="F350" t="s">
        <v>1545</v>
      </c>
      <c r="G350" t="s">
        <v>3078</v>
      </c>
      <c r="H350" s="67" t="s">
        <v>3284</v>
      </c>
      <c r="I350" s="48">
        <v>41039</v>
      </c>
      <c r="J350" t="s">
        <v>3082</v>
      </c>
      <c r="K350" t="s">
        <v>3083</v>
      </c>
      <c r="L350" t="s">
        <v>5329</v>
      </c>
      <c r="M350" s="67" t="s">
        <v>3084</v>
      </c>
      <c r="N350" s="67" t="s">
        <v>3292</v>
      </c>
      <c r="O350" s="67" t="s">
        <v>2275</v>
      </c>
      <c r="P350" s="66">
        <v>41043</v>
      </c>
      <c r="Q350" s="67" t="s">
        <v>501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1544</v>
      </c>
      <c r="F351" t="s">
        <v>1545</v>
      </c>
      <c r="G351" t="s">
        <v>3085</v>
      </c>
      <c r="H351" s="67" t="s">
        <v>3293</v>
      </c>
      <c r="I351" s="67">
        <v>41043</v>
      </c>
      <c r="J351" t="s">
        <v>3086</v>
      </c>
      <c r="K351" t="s">
        <v>3087</v>
      </c>
      <c r="L351" t="s">
        <v>5330</v>
      </c>
      <c r="M351" s="67" t="s">
        <v>3088</v>
      </c>
      <c r="N351" s="67" t="s">
        <v>3321</v>
      </c>
      <c r="O351" s="67" t="s">
        <v>3322</v>
      </c>
      <c r="P351" s="66">
        <v>41043</v>
      </c>
      <c r="Q351" s="67" t="s">
        <v>501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1544</v>
      </c>
      <c r="F352" t="s">
        <v>1545</v>
      </c>
      <c r="G352" t="s">
        <v>3085</v>
      </c>
      <c r="H352" s="67" t="s">
        <v>3799</v>
      </c>
      <c r="I352" s="67">
        <v>41060</v>
      </c>
      <c r="J352" t="s">
        <v>3089</v>
      </c>
      <c r="K352" t="s">
        <v>3090</v>
      </c>
      <c r="L352" t="s">
        <v>5330</v>
      </c>
      <c r="M352" s="67" t="s">
        <v>3091</v>
      </c>
      <c r="N352" s="67" t="s">
        <v>3978</v>
      </c>
      <c r="O352" s="67" t="s">
        <v>2275</v>
      </c>
      <c r="P352" s="66">
        <v>41060</v>
      </c>
      <c r="Q352" s="67" t="s">
        <v>501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1544</v>
      </c>
      <c r="F353" t="s">
        <v>1545</v>
      </c>
      <c r="G353" t="s">
        <v>3071</v>
      </c>
      <c r="H353" s="48" t="s">
        <v>3192</v>
      </c>
      <c r="I353" s="48">
        <v>41040</v>
      </c>
      <c r="J353" t="s">
        <v>3092</v>
      </c>
      <c r="K353" t="s">
        <v>3093</v>
      </c>
      <c r="L353" t="s">
        <v>5328</v>
      </c>
      <c r="M353" s="67" t="s">
        <v>3094</v>
      </c>
      <c r="N353" s="67" t="s">
        <v>3294</v>
      </c>
      <c r="O353" s="67" t="s">
        <v>1562</v>
      </c>
      <c r="P353" s="66">
        <v>41040</v>
      </c>
      <c r="Q353" s="67" t="s">
        <v>501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1544</v>
      </c>
      <c r="F354" t="s">
        <v>1545</v>
      </c>
      <c r="G354" t="s">
        <v>3071</v>
      </c>
      <c r="H354" s="67" t="s">
        <v>3487</v>
      </c>
      <c r="I354" s="67">
        <v>41047</v>
      </c>
      <c r="J354" t="s">
        <v>3131</v>
      </c>
      <c r="K354" t="s">
        <v>3132</v>
      </c>
      <c r="L354" t="s">
        <v>5328</v>
      </c>
      <c r="M354" s="67" t="s">
        <v>3074</v>
      </c>
      <c r="N354" s="67" t="s">
        <v>3488</v>
      </c>
      <c r="O354" s="67" t="s">
        <v>1562</v>
      </c>
      <c r="P354" s="66">
        <v>41051</v>
      </c>
      <c r="Q354" s="67" t="s">
        <v>501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1544</v>
      </c>
      <c r="F355" t="s">
        <v>1545</v>
      </c>
      <c r="G355" t="s">
        <v>188</v>
      </c>
      <c r="H355" s="67" t="s">
        <v>3474</v>
      </c>
      <c r="I355" s="67">
        <v>41045</v>
      </c>
      <c r="J355" t="s">
        <v>3133</v>
      </c>
      <c r="K355" t="s">
        <v>3134</v>
      </c>
      <c r="L355" t="s">
        <v>5037</v>
      </c>
      <c r="M355" s="67" t="s">
        <v>3135</v>
      </c>
      <c r="N355" s="67" t="s">
        <v>3475</v>
      </c>
      <c r="O355" s="67" t="s">
        <v>1562</v>
      </c>
      <c r="P355" s="66">
        <v>41046</v>
      </c>
      <c r="Q355" s="67" t="s">
        <v>501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1544</v>
      </c>
      <c r="F356" t="s">
        <v>1545</v>
      </c>
      <c r="G356" t="s">
        <v>188</v>
      </c>
      <c r="H356" s="67" t="s">
        <v>3476</v>
      </c>
      <c r="I356" s="67">
        <v>41046</v>
      </c>
      <c r="J356" t="s">
        <v>3136</v>
      </c>
      <c r="K356" t="s">
        <v>3137</v>
      </c>
      <c r="L356" t="s">
        <v>5037</v>
      </c>
      <c r="M356" s="67" t="s">
        <v>3138</v>
      </c>
      <c r="N356" s="67" t="s">
        <v>3477</v>
      </c>
      <c r="O356" s="67" t="s">
        <v>1562</v>
      </c>
      <c r="P356" s="66">
        <v>41046</v>
      </c>
      <c r="Q356" s="67" t="s">
        <v>501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1544</v>
      </c>
      <c r="F357" t="s">
        <v>1545</v>
      </c>
      <c r="G357" t="s">
        <v>1873</v>
      </c>
      <c r="H357" s="67" t="s">
        <v>3794</v>
      </c>
      <c r="I357" s="67">
        <v>41057</v>
      </c>
      <c r="J357" t="s">
        <v>3139</v>
      </c>
      <c r="K357" t="s">
        <v>3140</v>
      </c>
      <c r="L357" t="s">
        <v>5096</v>
      </c>
      <c r="M357" s="67" t="s">
        <v>3141</v>
      </c>
      <c r="N357" s="67" t="s">
        <v>3795</v>
      </c>
      <c r="O357" s="67" t="s">
        <v>2241</v>
      </c>
      <c r="P357" s="66">
        <v>41058</v>
      </c>
      <c r="Q357" s="67" t="s">
        <v>501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1544</v>
      </c>
      <c r="F358" t="s">
        <v>1545</v>
      </c>
      <c r="G358" t="s">
        <v>3142</v>
      </c>
      <c r="H358" s="67" t="s">
        <v>3628</v>
      </c>
      <c r="I358" s="67">
        <v>41060</v>
      </c>
      <c r="J358" t="s">
        <v>3143</v>
      </c>
      <c r="K358" t="s">
        <v>3144</v>
      </c>
      <c r="L358" t="s">
        <v>5331</v>
      </c>
      <c r="M358" s="67" t="s">
        <v>3145</v>
      </c>
      <c r="N358" s="67" t="s">
        <v>3985</v>
      </c>
      <c r="O358" s="67" t="s">
        <v>2272</v>
      </c>
      <c r="P358" s="66">
        <v>41060</v>
      </c>
      <c r="Q358" s="67" t="s">
        <v>501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1544</v>
      </c>
      <c r="F359" t="s">
        <v>1545</v>
      </c>
      <c r="G359" t="s">
        <v>3142</v>
      </c>
      <c r="H359" s="67" t="s">
        <v>3489</v>
      </c>
      <c r="I359" s="67">
        <v>41060</v>
      </c>
      <c r="J359" t="s">
        <v>3146</v>
      </c>
      <c r="K359" t="s">
        <v>3147</v>
      </c>
      <c r="L359" t="s">
        <v>5331</v>
      </c>
      <c r="M359" s="67" t="s">
        <v>3145</v>
      </c>
      <c r="N359" s="67" t="s">
        <v>3986</v>
      </c>
      <c r="O359" s="67" t="s">
        <v>3977</v>
      </c>
      <c r="P359" s="66">
        <v>41061</v>
      </c>
      <c r="Q359" s="67" t="s">
        <v>501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1544</v>
      </c>
      <c r="F360" t="s">
        <v>1545</v>
      </c>
      <c r="G360" t="s">
        <v>3212</v>
      </c>
      <c r="H360" s="67" t="s">
        <v>4640</v>
      </c>
      <c r="I360" s="67">
        <v>41085</v>
      </c>
      <c r="J360" t="s">
        <v>3213</v>
      </c>
      <c r="K360" t="s">
        <v>3214</v>
      </c>
      <c r="L360" t="s">
        <v>5332</v>
      </c>
      <c r="M360" s="67" t="s">
        <v>3215</v>
      </c>
      <c r="N360" s="67" t="s">
        <v>4641</v>
      </c>
      <c r="O360" s="67" t="s">
        <v>4558</v>
      </c>
      <c r="P360" s="66">
        <v>41085</v>
      </c>
      <c r="Q360" s="67" t="s">
        <v>501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1544</v>
      </c>
      <c r="F361" t="s">
        <v>1545</v>
      </c>
      <c r="G361" t="s">
        <v>2128</v>
      </c>
      <c r="H361" s="67" t="s">
        <v>3478</v>
      </c>
      <c r="I361" s="67">
        <v>41082</v>
      </c>
      <c r="J361" t="s">
        <v>3216</v>
      </c>
      <c r="K361" t="s">
        <v>3217</v>
      </c>
      <c r="L361" t="s">
        <v>5199</v>
      </c>
      <c r="M361" s="67" t="s">
        <v>3218</v>
      </c>
      <c r="N361" s="67" t="s">
        <v>4642</v>
      </c>
      <c r="O361" s="67" t="s">
        <v>1961</v>
      </c>
      <c r="P361" s="66">
        <v>41082</v>
      </c>
      <c r="Q361" s="67" t="s">
        <v>501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1544</v>
      </c>
      <c r="F362" t="s">
        <v>1545</v>
      </c>
      <c r="G362" t="s">
        <v>3472</v>
      </c>
      <c r="H362" s="67" t="s">
        <v>3479</v>
      </c>
      <c r="I362" s="67">
        <v>41092</v>
      </c>
      <c r="J362" t="s">
        <v>3219</v>
      </c>
      <c r="K362" t="s">
        <v>3220</v>
      </c>
      <c r="L362" t="s">
        <v>5333</v>
      </c>
      <c r="M362" s="67" t="s">
        <v>3221</v>
      </c>
      <c r="N362" s="67" t="s">
        <v>5334</v>
      </c>
      <c r="O362" s="67" t="s">
        <v>2747</v>
      </c>
      <c r="P362" s="66">
        <v>41092</v>
      </c>
      <c r="Q362" s="67" t="s">
        <v>3295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1609</v>
      </c>
      <c r="F363" t="s">
        <v>1545</v>
      </c>
      <c r="G363" t="s">
        <v>3472</v>
      </c>
      <c r="H363" s="67" t="s">
        <v>3480</v>
      </c>
      <c r="I363" s="67">
        <v>41093</v>
      </c>
      <c r="J363" t="s">
        <v>3222</v>
      </c>
      <c r="K363" t="s">
        <v>3223</v>
      </c>
      <c r="L363" t="s">
        <v>5333</v>
      </c>
      <c r="M363" s="67" t="s">
        <v>3221</v>
      </c>
      <c r="N363" s="67" t="s">
        <v>5335</v>
      </c>
      <c r="O363" s="67" t="s">
        <v>5336</v>
      </c>
      <c r="P363" s="66" t="s">
        <v>501</v>
      </c>
      <c r="Q363" s="67" t="s">
        <v>501</v>
      </c>
    </row>
    <row r="364" spans="1:17" ht="18" customHeight="1">
      <c r="A364" t="s">
        <v>3481</v>
      </c>
      <c r="B364">
        <v>3449</v>
      </c>
      <c r="C364" s="10">
        <v>41037</v>
      </c>
      <c r="D364">
        <v>41082</v>
      </c>
      <c r="E364" t="s">
        <v>1553</v>
      </c>
      <c r="F364" t="s">
        <v>1545</v>
      </c>
      <c r="G364" t="s">
        <v>2128</v>
      </c>
      <c r="H364" s="67" t="s">
        <v>3482</v>
      </c>
      <c r="I364" s="67">
        <v>41057</v>
      </c>
      <c r="J364" t="s">
        <v>3224</v>
      </c>
      <c r="K364" t="s">
        <v>3225</v>
      </c>
      <c r="L364" t="s">
        <v>5199</v>
      </c>
      <c r="M364" s="67" t="s">
        <v>3226</v>
      </c>
      <c r="N364" s="67" t="s">
        <v>501</v>
      </c>
      <c r="O364" s="67" t="s">
        <v>501</v>
      </c>
      <c r="P364" s="66" t="s">
        <v>501</v>
      </c>
      <c r="Q364" s="67" t="s">
        <v>3296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1544</v>
      </c>
      <c r="F365" t="s">
        <v>1545</v>
      </c>
      <c r="G365" t="s">
        <v>2128</v>
      </c>
      <c r="H365" s="67" t="s">
        <v>3629</v>
      </c>
      <c r="I365" s="67">
        <v>41085</v>
      </c>
      <c r="J365" t="s">
        <v>3227</v>
      </c>
      <c r="K365" t="s">
        <v>3228</v>
      </c>
      <c r="L365" t="s">
        <v>5199</v>
      </c>
      <c r="M365" s="67" t="s">
        <v>3229</v>
      </c>
      <c r="N365" s="67" t="s">
        <v>4643</v>
      </c>
      <c r="O365" s="67" t="s">
        <v>2275</v>
      </c>
      <c r="P365" s="66">
        <v>41085</v>
      </c>
      <c r="Q365" s="67" t="s">
        <v>501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1544</v>
      </c>
      <c r="F366" t="s">
        <v>1545</v>
      </c>
      <c r="G366" t="s">
        <v>121</v>
      </c>
      <c r="H366" s="67" t="s">
        <v>3630</v>
      </c>
      <c r="I366" s="67">
        <v>41086</v>
      </c>
      <c r="J366" t="s">
        <v>3230</v>
      </c>
      <c r="K366" t="s">
        <v>3231</v>
      </c>
      <c r="L366" t="s">
        <v>5063</v>
      </c>
      <c r="M366" s="67" t="s">
        <v>3232</v>
      </c>
      <c r="N366" s="67" t="s">
        <v>4739</v>
      </c>
      <c r="O366" s="67" t="s">
        <v>3977</v>
      </c>
      <c r="P366" s="66">
        <v>41086</v>
      </c>
      <c r="Q366" s="67" t="s">
        <v>501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1544</v>
      </c>
      <c r="F367" t="s">
        <v>1545</v>
      </c>
      <c r="G367" t="s">
        <v>2128</v>
      </c>
      <c r="H367" s="67" t="s">
        <v>3631</v>
      </c>
      <c r="I367" s="67">
        <v>41094</v>
      </c>
      <c r="J367" t="s">
        <v>3233</v>
      </c>
      <c r="K367" t="s">
        <v>3234</v>
      </c>
      <c r="L367" t="s">
        <v>5199</v>
      </c>
      <c r="M367" s="67" t="s">
        <v>3235</v>
      </c>
      <c r="N367" s="67" t="s">
        <v>5337</v>
      </c>
      <c r="O367" s="67" t="s">
        <v>2478</v>
      </c>
      <c r="P367" s="66">
        <v>41095</v>
      </c>
      <c r="Q367" s="67" t="s">
        <v>501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1544</v>
      </c>
      <c r="F368" t="s">
        <v>1545</v>
      </c>
      <c r="G368" t="s">
        <v>2128</v>
      </c>
      <c r="H368" s="67" t="s">
        <v>3632</v>
      </c>
      <c r="I368" s="67">
        <v>41087</v>
      </c>
      <c r="J368" t="s">
        <v>3236</v>
      </c>
      <c r="K368" t="s">
        <v>3237</v>
      </c>
      <c r="L368" t="s">
        <v>5199</v>
      </c>
      <c r="M368" s="67" t="s">
        <v>3238</v>
      </c>
      <c r="N368" s="67" t="s">
        <v>4800</v>
      </c>
      <c r="O368" s="67" t="s">
        <v>2275</v>
      </c>
      <c r="P368" s="66">
        <v>41087</v>
      </c>
      <c r="Q368" s="67" t="s">
        <v>501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1544</v>
      </c>
      <c r="F369" t="s">
        <v>1545</v>
      </c>
      <c r="G369" t="s">
        <v>2128</v>
      </c>
      <c r="H369" s="67" t="s">
        <v>3633</v>
      </c>
      <c r="I369" s="67" t="s">
        <v>501</v>
      </c>
      <c r="J369" t="s">
        <v>3239</v>
      </c>
      <c r="K369" t="s">
        <v>3240</v>
      </c>
      <c r="L369" t="s">
        <v>5199</v>
      </c>
      <c r="M369" s="67" t="s">
        <v>3241</v>
      </c>
      <c r="N369" s="67" t="s">
        <v>4801</v>
      </c>
      <c r="O369" s="67" t="s">
        <v>3064</v>
      </c>
      <c r="P369" s="66">
        <v>41087</v>
      </c>
      <c r="Q369" s="67" t="s">
        <v>501</v>
      </c>
    </row>
    <row r="370" spans="1:17" ht="18" customHeight="1">
      <c r="A370" t="s">
        <v>3483</v>
      </c>
      <c r="B370">
        <v>3441</v>
      </c>
      <c r="C370" s="10">
        <v>41037</v>
      </c>
      <c r="D370">
        <v>41082</v>
      </c>
      <c r="E370" t="s">
        <v>1698</v>
      </c>
      <c r="F370" t="s">
        <v>1545</v>
      </c>
      <c r="G370" t="s">
        <v>2128</v>
      </c>
      <c r="H370" s="67" t="s">
        <v>501</v>
      </c>
      <c r="I370" s="67" t="s">
        <v>501</v>
      </c>
      <c r="J370" t="s">
        <v>3242</v>
      </c>
      <c r="K370" t="s">
        <v>3243</v>
      </c>
      <c r="L370" t="s">
        <v>5199</v>
      </c>
      <c r="M370" s="67" t="s">
        <v>3244</v>
      </c>
      <c r="N370" s="67" t="s">
        <v>501</v>
      </c>
      <c r="O370" s="67" t="s">
        <v>501</v>
      </c>
      <c r="P370" s="66" t="s">
        <v>501</v>
      </c>
      <c r="Q370" s="67" t="s">
        <v>3484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1544</v>
      </c>
      <c r="F371" t="s">
        <v>1545</v>
      </c>
      <c r="G371" t="s">
        <v>3245</v>
      </c>
      <c r="H371" s="67" t="s">
        <v>3634</v>
      </c>
      <c r="I371" s="67">
        <v>41100</v>
      </c>
      <c r="J371" t="s">
        <v>3246</v>
      </c>
      <c r="K371" t="s">
        <v>3247</v>
      </c>
      <c r="L371" t="s">
        <v>5338</v>
      </c>
      <c r="M371" s="67" t="s">
        <v>3485</v>
      </c>
      <c r="N371" s="67" t="s">
        <v>5789</v>
      </c>
      <c r="O371" s="67" t="s">
        <v>5790</v>
      </c>
      <c r="P371" s="66">
        <v>41102</v>
      </c>
      <c r="Q371" s="67" t="s">
        <v>501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1544</v>
      </c>
      <c r="F372" t="s">
        <v>1545</v>
      </c>
      <c r="G372" t="s">
        <v>1922</v>
      </c>
      <c r="H372" s="67" t="s">
        <v>3635</v>
      </c>
      <c r="I372" s="67">
        <v>41087</v>
      </c>
      <c r="J372" t="s">
        <v>3248</v>
      </c>
      <c r="K372" t="s">
        <v>3249</v>
      </c>
      <c r="L372" t="s">
        <v>5339</v>
      </c>
      <c r="M372" s="67" t="s">
        <v>3250</v>
      </c>
      <c r="N372" s="67" t="s">
        <v>4802</v>
      </c>
      <c r="O372" s="67" t="s">
        <v>2747</v>
      </c>
      <c r="P372" s="66">
        <v>41087</v>
      </c>
      <c r="Q372" s="67" t="s">
        <v>501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1544</v>
      </c>
      <c r="F373" t="s">
        <v>1545</v>
      </c>
      <c r="G373" t="s">
        <v>3212</v>
      </c>
      <c r="H373" s="67" t="s">
        <v>3636</v>
      </c>
      <c r="I373" s="67">
        <v>41082</v>
      </c>
      <c r="J373" t="s">
        <v>3251</v>
      </c>
      <c r="K373" t="s">
        <v>3252</v>
      </c>
      <c r="L373" t="s">
        <v>5332</v>
      </c>
      <c r="M373" s="67" t="s">
        <v>3253</v>
      </c>
      <c r="N373" s="67" t="s">
        <v>4644</v>
      </c>
      <c r="O373" s="67" t="s">
        <v>1635</v>
      </c>
      <c r="P373" s="66">
        <v>41082</v>
      </c>
      <c r="Q373" s="67" t="s">
        <v>501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1544</v>
      </c>
      <c r="F374" t="s">
        <v>1545</v>
      </c>
      <c r="G374" t="s">
        <v>3212</v>
      </c>
      <c r="H374" s="67" t="s">
        <v>3637</v>
      </c>
      <c r="I374" s="67">
        <v>41082</v>
      </c>
      <c r="J374" t="s">
        <v>3254</v>
      </c>
      <c r="K374" t="s">
        <v>3255</v>
      </c>
      <c r="L374" t="s">
        <v>5332</v>
      </c>
      <c r="M374" s="67" t="s">
        <v>3256</v>
      </c>
      <c r="N374" s="67" t="s">
        <v>4645</v>
      </c>
      <c r="O374" s="67" t="s">
        <v>1635</v>
      </c>
      <c r="P374" s="66">
        <v>41082</v>
      </c>
      <c r="Q374" s="67" t="s">
        <v>501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1544</v>
      </c>
      <c r="F375" t="s">
        <v>1545</v>
      </c>
      <c r="G375" t="s">
        <v>1922</v>
      </c>
      <c r="H375" s="67" t="s">
        <v>3638</v>
      </c>
      <c r="I375" s="67">
        <v>41095</v>
      </c>
      <c r="J375" t="s">
        <v>3257</v>
      </c>
      <c r="K375" t="s">
        <v>3258</v>
      </c>
      <c r="L375" t="s">
        <v>5339</v>
      </c>
      <c r="M375" s="67" t="s">
        <v>3259</v>
      </c>
      <c r="N375" s="67" t="s">
        <v>5539</v>
      </c>
      <c r="O375" s="67" t="s">
        <v>2275</v>
      </c>
      <c r="P375" s="66">
        <v>41095</v>
      </c>
      <c r="Q375" s="67" t="s">
        <v>501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1544</v>
      </c>
      <c r="F376" t="s">
        <v>1545</v>
      </c>
      <c r="G376" t="s">
        <v>1922</v>
      </c>
      <c r="H376" s="67" t="s">
        <v>3639</v>
      </c>
      <c r="I376" s="67">
        <v>41095</v>
      </c>
      <c r="J376" t="s">
        <v>3260</v>
      </c>
      <c r="K376" t="s">
        <v>3261</v>
      </c>
      <c r="L376" t="s">
        <v>5339</v>
      </c>
      <c r="M376" s="67" t="s">
        <v>3262</v>
      </c>
      <c r="N376" s="67" t="s">
        <v>5540</v>
      </c>
      <c r="O376" s="67" t="s">
        <v>2275</v>
      </c>
      <c r="P376" s="66">
        <v>41095</v>
      </c>
      <c r="Q376" s="67" t="s">
        <v>501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1609</v>
      </c>
      <c r="F377" t="s">
        <v>1545</v>
      </c>
      <c r="G377" t="s">
        <v>1922</v>
      </c>
      <c r="H377" s="67" t="s">
        <v>3490</v>
      </c>
      <c r="I377" s="67" t="s">
        <v>501</v>
      </c>
      <c r="J377" t="s">
        <v>3263</v>
      </c>
      <c r="K377" t="s">
        <v>3263</v>
      </c>
      <c r="L377" t="s">
        <v>5339</v>
      </c>
      <c r="M377" s="67" t="s">
        <v>3259</v>
      </c>
      <c r="N377" s="67" t="s">
        <v>501</v>
      </c>
      <c r="O377" s="67" t="s">
        <v>501</v>
      </c>
      <c r="P377" s="66" t="s">
        <v>501</v>
      </c>
      <c r="Q377" s="67" t="s">
        <v>501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1544</v>
      </c>
      <c r="F378" t="s">
        <v>1545</v>
      </c>
      <c r="G378" t="s">
        <v>1922</v>
      </c>
      <c r="H378" s="67" t="s">
        <v>3491</v>
      </c>
      <c r="I378" s="67">
        <v>41088</v>
      </c>
      <c r="J378" t="s">
        <v>3297</v>
      </c>
      <c r="K378" t="s">
        <v>3298</v>
      </c>
      <c r="L378" t="s">
        <v>5339</v>
      </c>
      <c r="M378" s="67" t="s">
        <v>3299</v>
      </c>
      <c r="N378" s="67" t="s">
        <v>4855</v>
      </c>
      <c r="O378" s="67" t="s">
        <v>1977</v>
      </c>
      <c r="P378" s="66">
        <v>41089</v>
      </c>
      <c r="Q378" s="67" t="s">
        <v>501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1553</v>
      </c>
      <c r="F379" t="s">
        <v>1545</v>
      </c>
      <c r="G379" t="s">
        <v>1922</v>
      </c>
      <c r="H379" s="67" t="s">
        <v>501</v>
      </c>
      <c r="I379" s="67">
        <v>41056</v>
      </c>
      <c r="J379" t="s">
        <v>3300</v>
      </c>
      <c r="K379" t="s">
        <v>3301</v>
      </c>
      <c r="L379" t="s">
        <v>5339</v>
      </c>
      <c r="M379" s="67" t="s">
        <v>3302</v>
      </c>
      <c r="N379" s="67" t="s">
        <v>501</v>
      </c>
      <c r="O379" s="67" t="s">
        <v>501</v>
      </c>
      <c r="P379" s="66" t="s">
        <v>501</v>
      </c>
      <c r="Q379" s="67" t="s">
        <v>5541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1544</v>
      </c>
      <c r="F380" t="s">
        <v>1545</v>
      </c>
      <c r="G380" t="s">
        <v>1922</v>
      </c>
      <c r="H380" s="67" t="s">
        <v>3492</v>
      </c>
      <c r="I380" s="67">
        <v>41087</v>
      </c>
      <c r="J380" t="s">
        <v>3303</v>
      </c>
      <c r="K380" t="s">
        <v>3304</v>
      </c>
      <c r="L380" t="s">
        <v>5339</v>
      </c>
      <c r="M380" s="67" t="s">
        <v>3305</v>
      </c>
      <c r="N380" s="67" t="s">
        <v>4803</v>
      </c>
      <c r="O380" s="67" t="s">
        <v>4804</v>
      </c>
      <c r="P380" s="66">
        <v>41087</v>
      </c>
      <c r="Q380" s="67" t="s">
        <v>501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1544</v>
      </c>
      <c r="F381" t="s">
        <v>1545</v>
      </c>
      <c r="G381" t="s">
        <v>1922</v>
      </c>
      <c r="H381" s="67" t="s">
        <v>3493</v>
      </c>
      <c r="I381" s="67">
        <v>41081</v>
      </c>
      <c r="J381" t="s">
        <v>3306</v>
      </c>
      <c r="K381" t="s">
        <v>3307</v>
      </c>
      <c r="L381" t="s">
        <v>5339</v>
      </c>
      <c r="M381" s="67" t="s">
        <v>3308</v>
      </c>
      <c r="N381" s="67" t="s">
        <v>4646</v>
      </c>
      <c r="O381" s="67" t="s">
        <v>4647</v>
      </c>
      <c r="P381" s="66">
        <v>41082</v>
      </c>
      <c r="Q381" s="67" t="s">
        <v>501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1544</v>
      </c>
      <c r="F382" t="s">
        <v>1545</v>
      </c>
      <c r="G382" t="s">
        <v>1922</v>
      </c>
      <c r="H382" s="67" t="s">
        <v>3494</v>
      </c>
      <c r="I382" s="67">
        <v>41087</v>
      </c>
      <c r="J382" t="s">
        <v>3309</v>
      </c>
      <c r="K382" t="s">
        <v>3310</v>
      </c>
      <c r="L382" t="s">
        <v>5339</v>
      </c>
      <c r="M382" s="67" t="s">
        <v>3311</v>
      </c>
      <c r="N382" s="67" t="s">
        <v>4805</v>
      </c>
      <c r="O382" s="67" t="s">
        <v>1562</v>
      </c>
      <c r="P382" s="66">
        <v>41087</v>
      </c>
      <c r="Q382" s="67" t="s">
        <v>501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1544</v>
      </c>
      <c r="F383" t="s">
        <v>1545</v>
      </c>
      <c r="G383" t="s">
        <v>1922</v>
      </c>
      <c r="H383" s="67" t="s">
        <v>3640</v>
      </c>
      <c r="I383" s="67">
        <v>41089</v>
      </c>
      <c r="J383" t="s">
        <v>3312</v>
      </c>
      <c r="K383" t="s">
        <v>3313</v>
      </c>
      <c r="L383" t="s">
        <v>5339</v>
      </c>
      <c r="M383" s="67" t="s">
        <v>3314</v>
      </c>
      <c r="N383" s="67" t="s">
        <v>4856</v>
      </c>
      <c r="O383" s="67" t="s">
        <v>1562</v>
      </c>
      <c r="P383" s="66">
        <v>41089</v>
      </c>
      <c r="Q383" s="67" t="s">
        <v>501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1544</v>
      </c>
      <c r="F384" t="s">
        <v>1545</v>
      </c>
      <c r="G384" t="s">
        <v>1922</v>
      </c>
      <c r="H384" s="67" t="s">
        <v>4820</v>
      </c>
      <c r="I384" s="67">
        <v>41089</v>
      </c>
      <c r="J384" t="s">
        <v>3315</v>
      </c>
      <c r="K384" t="s">
        <v>3316</v>
      </c>
      <c r="L384" t="s">
        <v>5339</v>
      </c>
      <c r="M384" s="67" t="s">
        <v>3317</v>
      </c>
      <c r="N384" s="67" t="s">
        <v>4857</v>
      </c>
      <c r="O384" s="67" t="s">
        <v>1635</v>
      </c>
      <c r="P384" s="66">
        <v>41089</v>
      </c>
      <c r="Q384" s="67" t="s">
        <v>3323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1544</v>
      </c>
      <c r="F385" t="s">
        <v>1545</v>
      </c>
      <c r="G385" t="s">
        <v>1922</v>
      </c>
      <c r="H385" s="67" t="s">
        <v>3641</v>
      </c>
      <c r="I385" s="67">
        <v>41093</v>
      </c>
      <c r="J385" t="s">
        <v>3318</v>
      </c>
      <c r="K385" t="s">
        <v>3319</v>
      </c>
      <c r="L385" t="s">
        <v>5339</v>
      </c>
      <c r="M385" s="67" t="s">
        <v>3320</v>
      </c>
      <c r="N385" s="67" t="s">
        <v>5340</v>
      </c>
      <c r="O385" s="67" t="s">
        <v>1635</v>
      </c>
      <c r="P385" s="66">
        <v>41096</v>
      </c>
      <c r="Q385" s="67" t="s">
        <v>501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1544</v>
      </c>
      <c r="F386" t="s">
        <v>1787</v>
      </c>
      <c r="G386" t="s">
        <v>206</v>
      </c>
      <c r="H386" s="67" t="s">
        <v>4740</v>
      </c>
      <c r="I386" s="67">
        <v>41087</v>
      </c>
      <c r="J386" t="s">
        <v>3324</v>
      </c>
      <c r="K386" t="s">
        <v>3325</v>
      </c>
      <c r="L386" t="s">
        <v>5011</v>
      </c>
      <c r="M386" s="67" t="s">
        <v>3326</v>
      </c>
      <c r="N386" s="67" t="s">
        <v>4806</v>
      </c>
      <c r="O386" s="67" t="s">
        <v>4439</v>
      </c>
      <c r="P386" s="66">
        <v>41087</v>
      </c>
      <c r="Q386" s="67" t="s">
        <v>501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1553</v>
      </c>
      <c r="F387" t="s">
        <v>1545</v>
      </c>
      <c r="G387" t="s">
        <v>1382</v>
      </c>
      <c r="H387" s="67" t="s">
        <v>501</v>
      </c>
      <c r="I387" s="67" t="s">
        <v>501</v>
      </c>
      <c r="J387" t="s">
        <v>3327</v>
      </c>
      <c r="K387" t="s">
        <v>3328</v>
      </c>
      <c r="L387" t="s">
        <v>5159</v>
      </c>
      <c r="M387" s="67" t="s">
        <v>3329</v>
      </c>
      <c r="N387" s="67" t="s">
        <v>501</v>
      </c>
      <c r="O387" s="67" t="s">
        <v>501</v>
      </c>
      <c r="P387" s="66" t="s">
        <v>501</v>
      </c>
      <c r="Q387" s="67" t="s">
        <v>3624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1553</v>
      </c>
      <c r="F388" t="s">
        <v>1545</v>
      </c>
      <c r="G388" t="s">
        <v>1382</v>
      </c>
      <c r="H388" s="67" t="s">
        <v>501</v>
      </c>
      <c r="I388" s="67" t="s">
        <v>501</v>
      </c>
      <c r="J388" t="s">
        <v>3330</v>
      </c>
      <c r="K388" t="s">
        <v>3331</v>
      </c>
      <c r="L388" t="s">
        <v>5159</v>
      </c>
      <c r="M388" s="67" t="s">
        <v>3329</v>
      </c>
      <c r="N388" s="67" t="s">
        <v>501</v>
      </c>
      <c r="O388" s="67" t="s">
        <v>501</v>
      </c>
      <c r="P388" s="66" t="s">
        <v>501</v>
      </c>
      <c r="Q388" s="67" t="s">
        <v>3642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1553</v>
      </c>
      <c r="F389" t="s">
        <v>1545</v>
      </c>
      <c r="G389" t="s">
        <v>1382</v>
      </c>
      <c r="H389" s="67" t="s">
        <v>501</v>
      </c>
      <c r="I389" s="67" t="s">
        <v>501</v>
      </c>
      <c r="J389" t="s">
        <v>3332</v>
      </c>
      <c r="K389" t="s">
        <v>3333</v>
      </c>
      <c r="L389" t="s">
        <v>5159</v>
      </c>
      <c r="M389" s="67" t="s">
        <v>3329</v>
      </c>
      <c r="N389" s="67" t="s">
        <v>501</v>
      </c>
      <c r="O389" s="67" t="s">
        <v>501</v>
      </c>
      <c r="P389" s="66" t="s">
        <v>501</v>
      </c>
      <c r="Q389" s="67" t="s">
        <v>3625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1698</v>
      </c>
      <c r="F390" t="s">
        <v>1545</v>
      </c>
      <c r="G390" t="s">
        <v>3334</v>
      </c>
      <c r="H390" s="67" t="s">
        <v>501</v>
      </c>
      <c r="I390" s="67" t="s">
        <v>501</v>
      </c>
      <c r="J390" t="s">
        <v>3335</v>
      </c>
      <c r="K390" t="s">
        <v>3336</v>
      </c>
      <c r="L390" t="s">
        <v>5341</v>
      </c>
      <c r="M390" s="67" t="s">
        <v>3337</v>
      </c>
      <c r="N390" s="67" t="s">
        <v>501</v>
      </c>
      <c r="O390" s="67" t="s">
        <v>501</v>
      </c>
      <c r="P390" s="66" t="s">
        <v>501</v>
      </c>
      <c r="Q390" s="67" t="s">
        <v>5342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1544</v>
      </c>
      <c r="F391" t="s">
        <v>1787</v>
      </c>
      <c r="G391" t="s">
        <v>2050</v>
      </c>
      <c r="H391" s="67" t="s">
        <v>4858</v>
      </c>
      <c r="I391" s="67">
        <v>41089</v>
      </c>
      <c r="J391" t="s">
        <v>3338</v>
      </c>
      <c r="K391" t="s">
        <v>3339</v>
      </c>
      <c r="L391" t="s">
        <v>5160</v>
      </c>
      <c r="M391" s="67" t="s">
        <v>3340</v>
      </c>
      <c r="N391" s="67" t="s">
        <v>4859</v>
      </c>
      <c r="O391" s="67" t="s">
        <v>4439</v>
      </c>
      <c r="P391" s="66">
        <v>41089</v>
      </c>
      <c r="Q391" s="67" t="s">
        <v>501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1544</v>
      </c>
      <c r="F392" t="s">
        <v>1787</v>
      </c>
      <c r="G392" t="s">
        <v>206</v>
      </c>
      <c r="H392" s="67" t="s">
        <v>4860</v>
      </c>
      <c r="I392" s="67">
        <v>41089</v>
      </c>
      <c r="J392" t="s">
        <v>3341</v>
      </c>
      <c r="K392" t="s">
        <v>3342</v>
      </c>
      <c r="L392" t="s">
        <v>5011</v>
      </c>
      <c r="M392" s="67" t="s">
        <v>3343</v>
      </c>
      <c r="N392" s="67" t="s">
        <v>6222</v>
      </c>
      <c r="O392" s="67" t="s">
        <v>1817</v>
      </c>
      <c r="P392" s="66">
        <v>41089</v>
      </c>
      <c r="Q392" s="67" t="s">
        <v>501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1544</v>
      </c>
      <c r="F393" t="s">
        <v>1787</v>
      </c>
      <c r="G393" t="s">
        <v>3344</v>
      </c>
      <c r="H393" s="67" t="s">
        <v>3768</v>
      </c>
      <c r="I393" s="67">
        <v>41053</v>
      </c>
      <c r="J393" t="s">
        <v>3345</v>
      </c>
      <c r="K393" t="s">
        <v>3346</v>
      </c>
      <c r="L393" t="s">
        <v>5343</v>
      </c>
      <c r="M393" s="67" t="s">
        <v>3347</v>
      </c>
      <c r="N393" s="67" t="s">
        <v>3769</v>
      </c>
      <c r="O393" s="67" t="s">
        <v>1817</v>
      </c>
      <c r="P393" s="66">
        <v>41053</v>
      </c>
      <c r="Q393" s="67" t="s">
        <v>501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1544</v>
      </c>
      <c r="F394" t="s">
        <v>1787</v>
      </c>
      <c r="G394" t="s">
        <v>3344</v>
      </c>
      <c r="H394" s="67" t="s">
        <v>4204</v>
      </c>
      <c r="I394" s="67">
        <v>41078</v>
      </c>
      <c r="J394" t="s">
        <v>3348</v>
      </c>
      <c r="K394" t="s">
        <v>3349</v>
      </c>
      <c r="L394" t="s">
        <v>5343</v>
      </c>
      <c r="M394" s="67" t="s">
        <v>3350</v>
      </c>
      <c r="N394" s="67" t="s">
        <v>4438</v>
      </c>
      <c r="O394" s="67" t="s">
        <v>4439</v>
      </c>
      <c r="P394" s="66">
        <v>41079</v>
      </c>
      <c r="Q394" s="67" t="s">
        <v>501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1544</v>
      </c>
      <c r="F395" t="s">
        <v>1787</v>
      </c>
      <c r="G395" t="s">
        <v>3344</v>
      </c>
      <c r="H395" s="67" t="s">
        <v>4205</v>
      </c>
      <c r="I395" s="67">
        <v>41078</v>
      </c>
      <c r="J395" t="s">
        <v>3351</v>
      </c>
      <c r="K395" t="s">
        <v>3352</v>
      </c>
      <c r="L395" t="s">
        <v>5343</v>
      </c>
      <c r="M395" s="67" t="s">
        <v>3353</v>
      </c>
      <c r="N395" s="67" t="s">
        <v>4206</v>
      </c>
      <c r="O395" s="67" t="s">
        <v>1817</v>
      </c>
      <c r="P395" s="66">
        <v>41079</v>
      </c>
      <c r="Q395" s="67" t="s">
        <v>501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1553</v>
      </c>
      <c r="F396" t="s">
        <v>1545</v>
      </c>
      <c r="G396" t="s">
        <v>3354</v>
      </c>
      <c r="H396" s="67" t="s">
        <v>501</v>
      </c>
      <c r="I396" s="67" t="s">
        <v>501</v>
      </c>
      <c r="J396" t="s">
        <v>3355</v>
      </c>
      <c r="K396" t="s">
        <v>3356</v>
      </c>
      <c r="L396" t="s">
        <v>5344</v>
      </c>
      <c r="M396" s="67" t="s">
        <v>3357</v>
      </c>
      <c r="N396" s="67" t="s">
        <v>501</v>
      </c>
      <c r="O396" s="67" t="s">
        <v>501</v>
      </c>
      <c r="P396" s="66" t="s">
        <v>501</v>
      </c>
      <c r="Q396" s="67" t="s">
        <v>2343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1698</v>
      </c>
      <c r="F397" t="s">
        <v>1545</v>
      </c>
      <c r="G397" t="s">
        <v>2776</v>
      </c>
      <c r="H397" s="67" t="s">
        <v>501</v>
      </c>
      <c r="I397" s="67" t="s">
        <v>501</v>
      </c>
      <c r="J397" t="s">
        <v>3358</v>
      </c>
      <c r="K397" t="s">
        <v>2778</v>
      </c>
      <c r="L397" t="s">
        <v>5304</v>
      </c>
      <c r="M397" s="67" t="s">
        <v>2779</v>
      </c>
      <c r="N397" s="67" t="s">
        <v>501</v>
      </c>
      <c r="O397" s="67" t="s">
        <v>501</v>
      </c>
      <c r="P397" s="66" t="s">
        <v>501</v>
      </c>
      <c r="Q397" s="67" t="s">
        <v>5345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1544</v>
      </c>
      <c r="F398" t="s">
        <v>1545</v>
      </c>
      <c r="G398" t="s">
        <v>2050</v>
      </c>
      <c r="H398" s="67" t="s">
        <v>3648</v>
      </c>
      <c r="I398" s="67">
        <v>41051</v>
      </c>
      <c r="J398" t="s">
        <v>3359</v>
      </c>
      <c r="K398" t="s">
        <v>3360</v>
      </c>
      <c r="L398" t="s">
        <v>5160</v>
      </c>
      <c r="M398" s="67" t="s">
        <v>3340</v>
      </c>
      <c r="N398" s="67" t="s">
        <v>3653</v>
      </c>
      <c r="O398" s="67" t="s">
        <v>2314</v>
      </c>
      <c r="P398" s="66">
        <v>41053</v>
      </c>
      <c r="Q398" s="67" t="s">
        <v>501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1609</v>
      </c>
      <c r="F399" t="s">
        <v>1545</v>
      </c>
      <c r="G399" t="s">
        <v>2050</v>
      </c>
      <c r="H399" s="67" t="s">
        <v>6046</v>
      </c>
      <c r="I399" s="67">
        <v>41110</v>
      </c>
      <c r="J399" t="s">
        <v>3361</v>
      </c>
      <c r="K399" t="s">
        <v>3362</v>
      </c>
      <c r="L399" t="s">
        <v>5160</v>
      </c>
      <c r="M399" s="67" t="s">
        <v>3363</v>
      </c>
      <c r="N399" s="67" t="s">
        <v>6047</v>
      </c>
      <c r="O399" s="67" t="s">
        <v>6013</v>
      </c>
      <c r="P399" s="66" t="s">
        <v>501</v>
      </c>
      <c r="Q399" s="67" t="s">
        <v>6151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1553</v>
      </c>
      <c r="F400" t="s">
        <v>1545</v>
      </c>
      <c r="G400" t="s">
        <v>3354</v>
      </c>
      <c r="H400" s="67" t="s">
        <v>501</v>
      </c>
      <c r="I400" s="67" t="s">
        <v>501</v>
      </c>
      <c r="J400" t="s">
        <v>3364</v>
      </c>
      <c r="K400" t="s">
        <v>3486</v>
      </c>
      <c r="L400" t="s">
        <v>5346</v>
      </c>
      <c r="M400" s="67" t="s">
        <v>3365</v>
      </c>
      <c r="N400" s="67" t="s">
        <v>501</v>
      </c>
      <c r="O400" s="67" t="s">
        <v>501</v>
      </c>
      <c r="P400" s="66" t="s">
        <v>501</v>
      </c>
      <c r="Q400" s="67" t="s">
        <v>2343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1553</v>
      </c>
      <c r="F401" t="s">
        <v>1545</v>
      </c>
      <c r="G401" t="s">
        <v>3354</v>
      </c>
      <c r="H401" s="67" t="s">
        <v>501</v>
      </c>
      <c r="I401" s="67" t="s">
        <v>501</v>
      </c>
      <c r="J401" t="s">
        <v>3366</v>
      </c>
      <c r="K401" t="s">
        <v>3367</v>
      </c>
      <c r="L401" t="s">
        <v>5347</v>
      </c>
      <c r="M401" s="67" t="s">
        <v>3368</v>
      </c>
      <c r="N401" s="67" t="s">
        <v>501</v>
      </c>
      <c r="O401" s="67" t="s">
        <v>501</v>
      </c>
      <c r="P401" s="66" t="s">
        <v>501</v>
      </c>
      <c r="Q401" s="67" t="s">
        <v>3643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1544</v>
      </c>
      <c r="F402" t="s">
        <v>1545</v>
      </c>
      <c r="G402" t="s">
        <v>3085</v>
      </c>
      <c r="H402" s="67" t="s">
        <v>3781</v>
      </c>
      <c r="I402" s="67">
        <v>41059</v>
      </c>
      <c r="J402" t="s">
        <v>3369</v>
      </c>
      <c r="K402" t="s">
        <v>3370</v>
      </c>
      <c r="L402" t="s">
        <v>5330</v>
      </c>
      <c r="M402" s="67" t="s">
        <v>3371</v>
      </c>
      <c r="N402" s="67" t="s">
        <v>3987</v>
      </c>
      <c r="O402" s="67" t="s">
        <v>2478</v>
      </c>
      <c r="P402" s="66">
        <v>41060</v>
      </c>
      <c r="Q402" s="67" t="s">
        <v>3643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1698</v>
      </c>
      <c r="F403" t="s">
        <v>1545</v>
      </c>
      <c r="G403" t="s">
        <v>3085</v>
      </c>
      <c r="H403" s="67" t="s">
        <v>501</v>
      </c>
      <c r="I403" s="67" t="s">
        <v>501</v>
      </c>
      <c r="J403" t="s">
        <v>3372</v>
      </c>
      <c r="K403" t="s">
        <v>3373</v>
      </c>
      <c r="L403" t="s">
        <v>5330</v>
      </c>
      <c r="M403" s="67" t="s">
        <v>5348</v>
      </c>
      <c r="N403" s="67" t="s">
        <v>501</v>
      </c>
      <c r="O403" s="67" t="s">
        <v>501</v>
      </c>
      <c r="P403" s="66" t="s">
        <v>501</v>
      </c>
      <c r="Q403" s="67" t="s">
        <v>5345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1698</v>
      </c>
      <c r="F404" t="s">
        <v>1545</v>
      </c>
      <c r="G404" t="s">
        <v>3334</v>
      </c>
      <c r="H404" s="67" t="s">
        <v>501</v>
      </c>
      <c r="I404" s="67" t="s">
        <v>501</v>
      </c>
      <c r="J404" t="s">
        <v>3374</v>
      </c>
      <c r="K404" t="s">
        <v>3375</v>
      </c>
      <c r="L404" t="s">
        <v>5341</v>
      </c>
      <c r="M404" s="67" t="s">
        <v>3376</v>
      </c>
      <c r="N404" s="67" t="s">
        <v>501</v>
      </c>
      <c r="O404" s="67" t="s">
        <v>501</v>
      </c>
      <c r="P404" s="66" t="s">
        <v>501</v>
      </c>
      <c r="Q404" s="67" t="s">
        <v>5349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1553</v>
      </c>
      <c r="F405" t="s">
        <v>1545</v>
      </c>
      <c r="G405" t="s">
        <v>1382</v>
      </c>
      <c r="H405" s="67" t="s">
        <v>501</v>
      </c>
      <c r="I405" s="67" t="s">
        <v>501</v>
      </c>
      <c r="J405" t="s">
        <v>3377</v>
      </c>
      <c r="K405" t="s">
        <v>3378</v>
      </c>
      <c r="L405" t="s">
        <v>5159</v>
      </c>
      <c r="M405" s="67" t="s">
        <v>3329</v>
      </c>
      <c r="N405" s="67" t="s">
        <v>501</v>
      </c>
      <c r="O405" s="67" t="s">
        <v>501</v>
      </c>
      <c r="P405" s="66" t="s">
        <v>501</v>
      </c>
      <c r="Q405" s="67" t="s">
        <v>3644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1698</v>
      </c>
      <c r="F406" t="s">
        <v>1545</v>
      </c>
      <c r="G406" t="s">
        <v>3379</v>
      </c>
      <c r="H406" s="67" t="s">
        <v>501</v>
      </c>
      <c r="I406" s="67" t="s">
        <v>501</v>
      </c>
      <c r="J406" t="s">
        <v>3380</v>
      </c>
      <c r="K406" t="s">
        <v>3381</v>
      </c>
      <c r="L406" t="s">
        <v>5350</v>
      </c>
      <c r="M406" s="67" t="s">
        <v>3382</v>
      </c>
      <c r="N406" s="67" t="s">
        <v>501</v>
      </c>
      <c r="O406" s="67" t="s">
        <v>501</v>
      </c>
      <c r="P406" s="66" t="s">
        <v>501</v>
      </c>
      <c r="Q406" s="67" t="s">
        <v>5588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1544</v>
      </c>
      <c r="F407" t="s">
        <v>1545</v>
      </c>
      <c r="G407" t="s">
        <v>3379</v>
      </c>
      <c r="H407" s="67" t="s">
        <v>3649</v>
      </c>
      <c r="I407" s="67">
        <v>41052</v>
      </c>
      <c r="J407" t="s">
        <v>3383</v>
      </c>
      <c r="K407" t="s">
        <v>3384</v>
      </c>
      <c r="L407" t="s">
        <v>5350</v>
      </c>
      <c r="M407" s="67" t="s">
        <v>3385</v>
      </c>
      <c r="N407" s="67" t="s">
        <v>3770</v>
      </c>
      <c r="O407" s="67" t="s">
        <v>3771</v>
      </c>
      <c r="P407" s="66">
        <v>41054</v>
      </c>
      <c r="Q407" s="67" t="s">
        <v>501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1698</v>
      </c>
      <c r="F408" t="s">
        <v>1545</v>
      </c>
      <c r="G408" t="s">
        <v>3379</v>
      </c>
      <c r="H408" s="67" t="s">
        <v>501</v>
      </c>
      <c r="I408" s="67" t="s">
        <v>501</v>
      </c>
      <c r="J408" t="s">
        <v>3386</v>
      </c>
      <c r="K408" t="s">
        <v>3387</v>
      </c>
      <c r="L408" t="s">
        <v>5350</v>
      </c>
      <c r="M408" s="67" t="s">
        <v>3388</v>
      </c>
      <c r="N408" s="67" t="s">
        <v>501</v>
      </c>
      <c r="O408" s="67" t="s">
        <v>501</v>
      </c>
      <c r="P408" s="66" t="s">
        <v>501</v>
      </c>
      <c r="Q408" s="67" t="s">
        <v>5589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1544</v>
      </c>
      <c r="F409" t="s">
        <v>1545</v>
      </c>
      <c r="G409" t="s">
        <v>3379</v>
      </c>
      <c r="H409" s="67" t="s">
        <v>3650</v>
      </c>
      <c r="I409" s="67">
        <v>41057</v>
      </c>
      <c r="J409" t="s">
        <v>3389</v>
      </c>
      <c r="K409" t="s">
        <v>3390</v>
      </c>
      <c r="L409" t="s">
        <v>5350</v>
      </c>
      <c r="M409" s="67" t="s">
        <v>3391</v>
      </c>
      <c r="N409" s="67" t="s">
        <v>3800</v>
      </c>
      <c r="O409" s="67" t="s">
        <v>2908</v>
      </c>
      <c r="P409" s="66">
        <v>41057</v>
      </c>
      <c r="Q409" s="67" t="s">
        <v>501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1544</v>
      </c>
      <c r="F410" t="s">
        <v>1545</v>
      </c>
      <c r="G410" t="s">
        <v>3379</v>
      </c>
      <c r="H410" s="67" t="s">
        <v>3651</v>
      </c>
      <c r="I410" s="67">
        <v>41059</v>
      </c>
      <c r="J410" t="s">
        <v>3392</v>
      </c>
      <c r="K410" t="s">
        <v>3393</v>
      </c>
      <c r="L410" t="s">
        <v>5350</v>
      </c>
      <c r="M410" s="67" t="s">
        <v>3394</v>
      </c>
      <c r="N410" s="67" t="s">
        <v>3988</v>
      </c>
      <c r="O410" s="67" t="s">
        <v>2908</v>
      </c>
      <c r="P410" s="66">
        <v>41060</v>
      </c>
      <c r="Q410" s="67" t="s">
        <v>501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1544</v>
      </c>
      <c r="F411" t="s">
        <v>1545</v>
      </c>
      <c r="G411" t="s">
        <v>2517</v>
      </c>
      <c r="H411" s="67" t="s">
        <v>3652</v>
      </c>
      <c r="I411" s="67">
        <v>41057</v>
      </c>
      <c r="J411" t="s">
        <v>3395</v>
      </c>
      <c r="K411" t="s">
        <v>3396</v>
      </c>
      <c r="L411" t="s">
        <v>5258</v>
      </c>
      <c r="M411" s="67" t="s">
        <v>3397</v>
      </c>
      <c r="N411" s="67" t="s">
        <v>3796</v>
      </c>
      <c r="O411" s="67" t="s">
        <v>2478</v>
      </c>
      <c r="P411" s="66">
        <v>41057</v>
      </c>
      <c r="Q411" s="67" t="s">
        <v>501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1544</v>
      </c>
      <c r="F412" t="s">
        <v>1787</v>
      </c>
      <c r="G412" t="s">
        <v>3398</v>
      </c>
      <c r="H412" s="67" t="s">
        <v>4741</v>
      </c>
      <c r="I412" s="67">
        <v>41086</v>
      </c>
      <c r="J412" t="s">
        <v>3399</v>
      </c>
      <c r="K412" t="s">
        <v>3400</v>
      </c>
      <c r="L412" t="s">
        <v>5351</v>
      </c>
      <c r="M412" s="67" t="s">
        <v>3401</v>
      </c>
      <c r="N412" s="67" t="s">
        <v>4742</v>
      </c>
      <c r="O412" s="67" t="s">
        <v>1817</v>
      </c>
      <c r="P412" s="66">
        <v>41087</v>
      </c>
      <c r="Q412" s="67" t="s">
        <v>501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1544</v>
      </c>
      <c r="F413" t="s">
        <v>1787</v>
      </c>
      <c r="G413" t="s">
        <v>3398</v>
      </c>
      <c r="H413" s="67" t="s">
        <v>4743</v>
      </c>
      <c r="I413" s="67">
        <v>41086</v>
      </c>
      <c r="J413" t="s">
        <v>3402</v>
      </c>
      <c r="K413" t="s">
        <v>3403</v>
      </c>
      <c r="L413" t="s">
        <v>5351</v>
      </c>
      <c r="M413" s="67" t="s">
        <v>3401</v>
      </c>
      <c r="N413" s="67" t="s">
        <v>4807</v>
      </c>
      <c r="O413" s="67" t="s">
        <v>4808</v>
      </c>
      <c r="P413" s="66">
        <v>41087</v>
      </c>
      <c r="Q413" s="67" t="s">
        <v>501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1544</v>
      </c>
      <c r="F414" t="s">
        <v>1787</v>
      </c>
      <c r="G414" t="s">
        <v>1015</v>
      </c>
      <c r="H414" s="67" t="s">
        <v>5352</v>
      </c>
      <c r="I414" s="67">
        <v>41094</v>
      </c>
      <c r="J414" t="s">
        <v>4748</v>
      </c>
      <c r="K414" t="s">
        <v>4749</v>
      </c>
      <c r="L414" t="s">
        <v>5151</v>
      </c>
      <c r="M414" s="67" t="s">
        <v>5353</v>
      </c>
      <c r="N414" s="67" t="s">
        <v>5590</v>
      </c>
      <c r="O414" s="67" t="s">
        <v>4420</v>
      </c>
      <c r="P414" s="66">
        <v>41096</v>
      </c>
      <c r="Q414" s="67" t="s">
        <v>501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1544</v>
      </c>
      <c r="F415" t="s">
        <v>1787</v>
      </c>
      <c r="G415" t="s">
        <v>206</v>
      </c>
      <c r="H415" s="67" t="s">
        <v>5791</v>
      </c>
      <c r="I415" s="67">
        <v>41087</v>
      </c>
      <c r="J415" t="s">
        <v>3404</v>
      </c>
      <c r="K415" t="s">
        <v>3405</v>
      </c>
      <c r="L415" t="s">
        <v>5011</v>
      </c>
      <c r="M415" s="67" t="s">
        <v>4648</v>
      </c>
      <c r="N415" s="67" t="s">
        <v>4809</v>
      </c>
      <c r="O415" s="67" t="s">
        <v>1817</v>
      </c>
      <c r="P415" s="66">
        <v>41087</v>
      </c>
      <c r="Q415" s="67" t="s">
        <v>501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1544</v>
      </c>
      <c r="F416" t="s">
        <v>1545</v>
      </c>
      <c r="G416" t="s">
        <v>1922</v>
      </c>
      <c r="H416" s="67" t="s">
        <v>5354</v>
      </c>
      <c r="I416" s="67">
        <v>41094</v>
      </c>
      <c r="J416" t="s">
        <v>3406</v>
      </c>
      <c r="K416" t="s">
        <v>3407</v>
      </c>
      <c r="L416" t="s">
        <v>5339</v>
      </c>
      <c r="M416" s="67" t="s">
        <v>3408</v>
      </c>
      <c r="N416" s="67" t="s">
        <v>5355</v>
      </c>
      <c r="O416" s="67" t="s">
        <v>1635</v>
      </c>
      <c r="P416" s="66">
        <v>41094</v>
      </c>
      <c r="Q416" s="67" t="s">
        <v>501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1544</v>
      </c>
      <c r="F417" t="s">
        <v>1545</v>
      </c>
      <c r="G417" t="s">
        <v>3431</v>
      </c>
      <c r="H417" s="67" t="s">
        <v>5356</v>
      </c>
      <c r="I417" s="67">
        <v>41095</v>
      </c>
      <c r="J417" t="s">
        <v>3432</v>
      </c>
      <c r="K417" t="s">
        <v>3433</v>
      </c>
      <c r="L417" t="s">
        <v>5357</v>
      </c>
      <c r="M417" s="67" t="s">
        <v>3434</v>
      </c>
      <c r="N417" s="67" t="s">
        <v>5542</v>
      </c>
      <c r="O417" s="67" t="s">
        <v>4647</v>
      </c>
      <c r="P417" s="66">
        <v>41095</v>
      </c>
      <c r="Q417" s="67" t="s">
        <v>501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1553</v>
      </c>
      <c r="F418" t="s">
        <v>1545</v>
      </c>
      <c r="G418" t="s">
        <v>1382</v>
      </c>
      <c r="H418" s="67" t="s">
        <v>501</v>
      </c>
      <c r="I418" s="67" t="s">
        <v>501</v>
      </c>
      <c r="J418" t="s">
        <v>3435</v>
      </c>
      <c r="K418" t="s">
        <v>3436</v>
      </c>
      <c r="L418" t="s">
        <v>5159</v>
      </c>
      <c r="M418" s="67" t="s">
        <v>3329</v>
      </c>
      <c r="N418" s="67" t="s">
        <v>501</v>
      </c>
      <c r="O418" s="67" t="s">
        <v>501</v>
      </c>
      <c r="P418" s="66" t="s">
        <v>501</v>
      </c>
      <c r="Q418" s="67" t="s">
        <v>3645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1553</v>
      </c>
      <c r="F419" t="s">
        <v>1545</v>
      </c>
      <c r="G419" t="s">
        <v>3245</v>
      </c>
      <c r="H419" s="67" t="s">
        <v>501</v>
      </c>
      <c r="I419" s="67" t="s">
        <v>501</v>
      </c>
      <c r="J419" t="s">
        <v>3437</v>
      </c>
      <c r="K419" t="s">
        <v>3438</v>
      </c>
      <c r="L419" t="s">
        <v>5338</v>
      </c>
      <c r="M419" s="67" t="s">
        <v>3439</v>
      </c>
      <c r="N419" s="67" t="s">
        <v>501</v>
      </c>
      <c r="O419" s="67" t="s">
        <v>501</v>
      </c>
      <c r="P419" s="66" t="s">
        <v>501</v>
      </c>
      <c r="Q419" s="67" t="s">
        <v>2343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1544</v>
      </c>
      <c r="F420" t="s">
        <v>1545</v>
      </c>
      <c r="G420" t="s">
        <v>1382</v>
      </c>
      <c r="H420" s="67" t="s">
        <v>4821</v>
      </c>
      <c r="I420" s="67">
        <v>41089</v>
      </c>
      <c r="J420" t="s">
        <v>3440</v>
      </c>
      <c r="K420" t="s">
        <v>3441</v>
      </c>
      <c r="L420" t="s">
        <v>5159</v>
      </c>
      <c r="M420" s="67" t="s">
        <v>3329</v>
      </c>
      <c r="N420" s="67" t="s">
        <v>4861</v>
      </c>
      <c r="O420" s="67" t="s">
        <v>2241</v>
      </c>
      <c r="P420" s="66">
        <v>41089</v>
      </c>
      <c r="Q420" s="67" t="s">
        <v>501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1544</v>
      </c>
      <c r="F421" t="s">
        <v>1545</v>
      </c>
      <c r="G421" t="s">
        <v>3442</v>
      </c>
      <c r="H421" s="67" t="s">
        <v>5358</v>
      </c>
      <c r="I421" s="67">
        <v>41095</v>
      </c>
      <c r="J421" t="s">
        <v>3443</v>
      </c>
      <c r="K421" t="s">
        <v>3444</v>
      </c>
      <c r="L421" t="s">
        <v>5359</v>
      </c>
      <c r="M421" s="67" t="s">
        <v>3445</v>
      </c>
      <c r="N421" s="67" t="s">
        <v>5360</v>
      </c>
      <c r="O421" s="67" t="s">
        <v>1635</v>
      </c>
      <c r="P421" s="66">
        <v>41095</v>
      </c>
      <c r="Q421" s="67" t="s">
        <v>501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1553</v>
      </c>
      <c r="F422" t="s">
        <v>1545</v>
      </c>
      <c r="G422" t="s">
        <v>121</v>
      </c>
      <c r="H422" s="67" t="s">
        <v>501</v>
      </c>
      <c r="I422" s="67" t="s">
        <v>501</v>
      </c>
      <c r="J422" t="s">
        <v>3446</v>
      </c>
      <c r="K422" t="s">
        <v>3447</v>
      </c>
      <c r="L422" t="s">
        <v>5063</v>
      </c>
      <c r="M422" s="67" t="s">
        <v>3448</v>
      </c>
      <c r="N422" s="67" t="s">
        <v>501</v>
      </c>
      <c r="O422" s="67" t="s">
        <v>501</v>
      </c>
      <c r="P422" s="66" t="s">
        <v>501</v>
      </c>
      <c r="Q422" s="67" t="s">
        <v>2343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1553</v>
      </c>
      <c r="F423" t="s">
        <v>1545</v>
      </c>
      <c r="G423" t="s">
        <v>121</v>
      </c>
      <c r="H423" s="67" t="s">
        <v>501</v>
      </c>
      <c r="I423" s="67" t="s">
        <v>501</v>
      </c>
      <c r="J423" t="s">
        <v>3449</v>
      </c>
      <c r="K423" t="s">
        <v>3450</v>
      </c>
      <c r="L423" t="s">
        <v>5063</v>
      </c>
      <c r="M423" s="67" t="s">
        <v>3451</v>
      </c>
      <c r="N423" s="67" t="s">
        <v>501</v>
      </c>
      <c r="O423" s="67" t="s">
        <v>501</v>
      </c>
      <c r="P423" s="66" t="s">
        <v>501</v>
      </c>
      <c r="Q423" s="67" t="s">
        <v>3646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1553</v>
      </c>
      <c r="F424" t="s">
        <v>1545</v>
      </c>
      <c r="G424" t="s">
        <v>121</v>
      </c>
      <c r="H424" s="67" t="s">
        <v>501</v>
      </c>
      <c r="I424" s="67" t="s">
        <v>501</v>
      </c>
      <c r="J424" t="s">
        <v>3452</v>
      </c>
      <c r="K424" t="s">
        <v>3453</v>
      </c>
      <c r="L424" t="s">
        <v>5063</v>
      </c>
      <c r="M424" s="67" t="s">
        <v>3454</v>
      </c>
      <c r="N424" s="67" t="s">
        <v>501</v>
      </c>
      <c r="O424" s="67" t="s">
        <v>501</v>
      </c>
      <c r="P424" s="66" t="s">
        <v>501</v>
      </c>
      <c r="Q424" s="67" t="s">
        <v>3642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1553</v>
      </c>
      <c r="F425" t="s">
        <v>1545</v>
      </c>
      <c r="G425" t="s">
        <v>121</v>
      </c>
      <c r="H425" s="67" t="s">
        <v>501</v>
      </c>
      <c r="I425" s="67" t="s">
        <v>501</v>
      </c>
      <c r="J425" t="s">
        <v>3455</v>
      </c>
      <c r="K425" t="s">
        <v>3456</v>
      </c>
      <c r="L425" t="s">
        <v>5063</v>
      </c>
      <c r="M425" s="67" t="s">
        <v>3457</v>
      </c>
      <c r="N425" s="67" t="s">
        <v>501</v>
      </c>
      <c r="O425" s="67" t="s">
        <v>501</v>
      </c>
      <c r="P425" s="66" t="s">
        <v>501</v>
      </c>
      <c r="Q425" s="67" t="s">
        <v>2343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1544</v>
      </c>
      <c r="F426" t="s">
        <v>1545</v>
      </c>
      <c r="G426" t="s">
        <v>121</v>
      </c>
      <c r="H426" s="67" t="s">
        <v>4649</v>
      </c>
      <c r="I426" s="67">
        <v>41087</v>
      </c>
      <c r="J426" t="s">
        <v>3458</v>
      </c>
      <c r="K426" t="s">
        <v>3459</v>
      </c>
      <c r="L426" t="s">
        <v>5063</v>
      </c>
      <c r="M426" s="67" t="s">
        <v>3232</v>
      </c>
      <c r="N426" s="67" t="s">
        <v>4750</v>
      </c>
      <c r="O426" s="67" t="s">
        <v>2241</v>
      </c>
      <c r="P426" s="66">
        <v>41087</v>
      </c>
      <c r="Q426" s="67" t="s">
        <v>501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1553</v>
      </c>
      <c r="F427" t="s">
        <v>1545</v>
      </c>
      <c r="G427" t="s">
        <v>1962</v>
      </c>
      <c r="H427" s="67" t="s">
        <v>501</v>
      </c>
      <c r="I427" s="67" t="s">
        <v>501</v>
      </c>
      <c r="J427" t="s">
        <v>3495</v>
      </c>
      <c r="K427" t="s">
        <v>3496</v>
      </c>
      <c r="L427" t="s">
        <v>5361</v>
      </c>
      <c r="M427" s="67" t="s">
        <v>3497</v>
      </c>
      <c r="N427" s="67" t="s">
        <v>501</v>
      </c>
      <c r="O427" s="67" t="s">
        <v>501</v>
      </c>
      <c r="P427" s="66" t="s">
        <v>501</v>
      </c>
      <c r="Q427" s="67" t="s">
        <v>3782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1553</v>
      </c>
      <c r="F428" t="s">
        <v>1545</v>
      </c>
      <c r="G428" t="s">
        <v>1962</v>
      </c>
      <c r="H428" s="67" t="s">
        <v>501</v>
      </c>
      <c r="I428" s="67" t="s">
        <v>501</v>
      </c>
      <c r="J428" t="s">
        <v>3498</v>
      </c>
      <c r="K428" t="s">
        <v>3499</v>
      </c>
      <c r="L428" t="s">
        <v>5362</v>
      </c>
      <c r="M428" s="67" t="s">
        <v>3500</v>
      </c>
      <c r="N428" s="67" t="s">
        <v>501</v>
      </c>
      <c r="O428" s="67" t="s">
        <v>501</v>
      </c>
      <c r="P428" s="66" t="s">
        <v>501</v>
      </c>
      <c r="Q428" s="67" t="s">
        <v>3783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1544</v>
      </c>
      <c r="F429" t="s">
        <v>1545</v>
      </c>
      <c r="G429" t="s">
        <v>1962</v>
      </c>
      <c r="H429" s="67" t="s">
        <v>4006</v>
      </c>
      <c r="I429" s="67">
        <v>41075</v>
      </c>
      <c r="J429" t="s">
        <v>3501</v>
      </c>
      <c r="K429" t="s">
        <v>3797</v>
      </c>
      <c r="L429" t="s">
        <v>5362</v>
      </c>
      <c r="M429" s="67" t="s">
        <v>3502</v>
      </c>
      <c r="N429" s="67" t="s">
        <v>4189</v>
      </c>
      <c r="O429" s="67" t="s">
        <v>3771</v>
      </c>
      <c r="P429" s="66">
        <v>41078</v>
      </c>
      <c r="Q429" s="67" t="s">
        <v>501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1544</v>
      </c>
      <c r="F430" t="s">
        <v>1545</v>
      </c>
      <c r="G430" t="s">
        <v>1962</v>
      </c>
      <c r="H430" s="67" t="s">
        <v>4069</v>
      </c>
      <c r="I430" s="67">
        <v>41075</v>
      </c>
      <c r="J430" t="s">
        <v>3503</v>
      </c>
      <c r="K430" t="s">
        <v>3504</v>
      </c>
      <c r="L430" t="s">
        <v>5363</v>
      </c>
      <c r="M430" s="67" t="s">
        <v>3505</v>
      </c>
      <c r="N430" s="67" t="s">
        <v>4207</v>
      </c>
      <c r="O430" s="67" t="s">
        <v>1674</v>
      </c>
      <c r="P430" s="66">
        <v>41078</v>
      </c>
      <c r="Q430" s="67" t="s">
        <v>501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1553</v>
      </c>
      <c r="F431" t="s">
        <v>1545</v>
      </c>
      <c r="G431" t="s">
        <v>124</v>
      </c>
      <c r="H431" s="67" t="s">
        <v>501</v>
      </c>
      <c r="I431" s="67" t="s">
        <v>501</v>
      </c>
      <c r="J431" t="s">
        <v>3506</v>
      </c>
      <c r="K431" t="s">
        <v>3507</v>
      </c>
      <c r="L431" t="s">
        <v>5060</v>
      </c>
      <c r="M431" s="67" t="s">
        <v>3508</v>
      </c>
      <c r="N431" s="67" t="s">
        <v>501</v>
      </c>
      <c r="O431" s="67" t="s">
        <v>501</v>
      </c>
      <c r="P431" s="66" t="s">
        <v>501</v>
      </c>
      <c r="Q431" s="67" t="s">
        <v>3784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1544</v>
      </c>
      <c r="F432" t="s">
        <v>1545</v>
      </c>
      <c r="G432" t="s">
        <v>3509</v>
      </c>
      <c r="H432" s="67" t="s">
        <v>4039</v>
      </c>
      <c r="I432" s="67">
        <v>41073</v>
      </c>
      <c r="J432" t="s">
        <v>3510</v>
      </c>
      <c r="K432" t="s">
        <v>3511</v>
      </c>
      <c r="L432" t="s">
        <v>5364</v>
      </c>
      <c r="M432" s="67" t="s">
        <v>3512</v>
      </c>
      <c r="N432" s="67" t="s">
        <v>4053</v>
      </c>
      <c r="O432" s="67" t="s">
        <v>1674</v>
      </c>
      <c r="P432" s="66">
        <v>41074</v>
      </c>
      <c r="Q432" s="67" t="s">
        <v>501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1544</v>
      </c>
      <c r="F433" t="s">
        <v>1545</v>
      </c>
      <c r="G433" t="s">
        <v>3509</v>
      </c>
      <c r="H433" s="67" t="s">
        <v>4007</v>
      </c>
      <c r="I433" s="67">
        <v>41073</v>
      </c>
      <c r="J433" t="s">
        <v>3513</v>
      </c>
      <c r="K433" t="s">
        <v>3514</v>
      </c>
      <c r="L433" t="s">
        <v>5364</v>
      </c>
      <c r="M433" s="67" t="s">
        <v>3515</v>
      </c>
      <c r="N433" s="67" t="s">
        <v>4054</v>
      </c>
      <c r="O433" s="67" t="s">
        <v>1674</v>
      </c>
      <c r="P433" s="66">
        <v>41074</v>
      </c>
      <c r="Q433" s="67" t="s">
        <v>501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1544</v>
      </c>
      <c r="F434" t="s">
        <v>1545</v>
      </c>
      <c r="G434" t="s">
        <v>3516</v>
      </c>
      <c r="H434" s="67" t="s">
        <v>4650</v>
      </c>
      <c r="I434" s="67">
        <v>41082</v>
      </c>
      <c r="J434" t="s">
        <v>3517</v>
      </c>
      <c r="K434" t="s">
        <v>3518</v>
      </c>
      <c r="L434" t="s">
        <v>5365</v>
      </c>
      <c r="M434" s="67" t="s">
        <v>3519</v>
      </c>
      <c r="N434" s="67" t="s">
        <v>4651</v>
      </c>
      <c r="O434" s="67" t="s">
        <v>2726</v>
      </c>
      <c r="P434" s="66">
        <v>41089</v>
      </c>
      <c r="Q434" s="67" t="s">
        <v>501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1544</v>
      </c>
      <c r="F435" t="s">
        <v>1545</v>
      </c>
      <c r="G435" t="s">
        <v>3520</v>
      </c>
      <c r="H435" s="67" t="s">
        <v>4040</v>
      </c>
      <c r="I435" s="67">
        <v>41075</v>
      </c>
      <c r="J435" t="s">
        <v>3521</v>
      </c>
      <c r="K435" t="s">
        <v>3522</v>
      </c>
      <c r="L435" t="s">
        <v>5366</v>
      </c>
      <c r="M435" s="67" t="s">
        <v>3523</v>
      </c>
      <c r="N435" s="67" t="s">
        <v>4208</v>
      </c>
      <c r="O435" s="67" t="s">
        <v>1562</v>
      </c>
      <c r="P435" s="66">
        <v>41075</v>
      </c>
      <c r="Q435" s="67" t="s">
        <v>501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1609</v>
      </c>
      <c r="F436" t="s">
        <v>1545</v>
      </c>
      <c r="G436" t="s">
        <v>3520</v>
      </c>
      <c r="H436" s="67" t="s">
        <v>6048</v>
      </c>
      <c r="I436" s="67">
        <v>41121</v>
      </c>
      <c r="J436" t="s">
        <v>3524</v>
      </c>
      <c r="K436" t="s">
        <v>3525</v>
      </c>
      <c r="L436" t="s">
        <v>5366</v>
      </c>
      <c r="M436" s="67" t="s">
        <v>3526</v>
      </c>
      <c r="N436" s="67" t="s">
        <v>501</v>
      </c>
      <c r="O436" s="67" t="s">
        <v>501</v>
      </c>
      <c r="P436" s="66" t="s">
        <v>501</v>
      </c>
      <c r="Q436" s="67" t="s">
        <v>501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1544</v>
      </c>
      <c r="F437" t="s">
        <v>1545</v>
      </c>
      <c r="G437" t="s">
        <v>2196</v>
      </c>
      <c r="H437" s="67" t="s">
        <v>4946</v>
      </c>
      <c r="I437" s="67">
        <v>41107</v>
      </c>
      <c r="J437" t="s">
        <v>3527</v>
      </c>
      <c r="K437" t="s">
        <v>3528</v>
      </c>
      <c r="L437" t="s">
        <v>5220</v>
      </c>
      <c r="M437" s="67" t="s">
        <v>3529</v>
      </c>
      <c r="N437" s="67" t="s">
        <v>5962</v>
      </c>
      <c r="O437" s="67" t="s">
        <v>5939</v>
      </c>
      <c r="P437" s="66">
        <v>41108</v>
      </c>
      <c r="Q437" s="67" t="s">
        <v>3785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1544</v>
      </c>
      <c r="F438" t="s">
        <v>1545</v>
      </c>
      <c r="G438" t="s">
        <v>2196</v>
      </c>
      <c r="H438" s="67" t="s">
        <v>4947</v>
      </c>
      <c r="I438" s="67">
        <v>41100</v>
      </c>
      <c r="J438" t="s">
        <v>3530</v>
      </c>
      <c r="K438" t="s">
        <v>3531</v>
      </c>
      <c r="L438" t="s">
        <v>5220</v>
      </c>
      <c r="M438" s="67" t="s">
        <v>3532</v>
      </c>
      <c r="N438" s="67" t="s">
        <v>5543</v>
      </c>
      <c r="O438" s="67" t="s">
        <v>5544</v>
      </c>
      <c r="P438" s="66">
        <v>41101</v>
      </c>
      <c r="Q438" s="67" t="s">
        <v>501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1544</v>
      </c>
      <c r="F439" t="s">
        <v>1545</v>
      </c>
      <c r="G439" t="s">
        <v>2196</v>
      </c>
      <c r="H439" s="67" t="s">
        <v>4652</v>
      </c>
      <c r="I439" s="67">
        <v>41087</v>
      </c>
      <c r="J439" t="s">
        <v>3533</v>
      </c>
      <c r="K439" t="s">
        <v>3534</v>
      </c>
      <c r="L439" t="s">
        <v>5220</v>
      </c>
      <c r="M439" s="67" t="s">
        <v>3535</v>
      </c>
      <c r="N439" s="67" t="s">
        <v>4810</v>
      </c>
      <c r="O439" s="67" t="s">
        <v>4811</v>
      </c>
      <c r="P439" s="66">
        <v>41087</v>
      </c>
      <c r="Q439" s="67" t="s">
        <v>501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1544</v>
      </c>
      <c r="F440" t="s">
        <v>1545</v>
      </c>
      <c r="G440" t="s">
        <v>3509</v>
      </c>
      <c r="H440" s="67" t="s">
        <v>4055</v>
      </c>
      <c r="I440" s="67">
        <v>41073</v>
      </c>
      <c r="J440" t="s">
        <v>3536</v>
      </c>
      <c r="K440" t="s">
        <v>3537</v>
      </c>
      <c r="L440" t="s">
        <v>5364</v>
      </c>
      <c r="M440" s="67" t="s">
        <v>3538</v>
      </c>
      <c r="N440" s="67" t="s">
        <v>4056</v>
      </c>
      <c r="O440" s="67" t="s">
        <v>3771</v>
      </c>
      <c r="P440" s="66">
        <v>41074</v>
      </c>
      <c r="Q440" s="67" t="s">
        <v>501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1698</v>
      </c>
      <c r="F441" t="s">
        <v>1545</v>
      </c>
      <c r="G441" t="s">
        <v>3516</v>
      </c>
      <c r="H441" s="67" t="s">
        <v>501</v>
      </c>
      <c r="I441" s="67" t="s">
        <v>501</v>
      </c>
      <c r="J441" t="s">
        <v>3539</v>
      </c>
      <c r="K441" t="s">
        <v>3540</v>
      </c>
      <c r="L441" t="s">
        <v>5365</v>
      </c>
      <c r="M441" s="67" t="s">
        <v>3541</v>
      </c>
      <c r="N441" s="67" t="s">
        <v>501</v>
      </c>
      <c r="O441" s="67" t="s">
        <v>501</v>
      </c>
      <c r="P441" s="66" t="s">
        <v>501</v>
      </c>
      <c r="Q441" s="67" t="s">
        <v>4653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1553</v>
      </c>
      <c r="F442" t="s">
        <v>1545</v>
      </c>
      <c r="G442" t="s">
        <v>3542</v>
      </c>
      <c r="H442" s="67" t="s">
        <v>501</v>
      </c>
      <c r="I442" s="67" t="s">
        <v>501</v>
      </c>
      <c r="J442" t="s">
        <v>3543</v>
      </c>
      <c r="K442" t="s">
        <v>3544</v>
      </c>
      <c r="L442" t="s">
        <v>5367</v>
      </c>
      <c r="M442" s="67" t="s">
        <v>3545</v>
      </c>
      <c r="N442" s="67" t="s">
        <v>501</v>
      </c>
      <c r="O442" s="67" t="s">
        <v>501</v>
      </c>
      <c r="P442" s="66" t="s">
        <v>501</v>
      </c>
      <c r="Q442" s="67" t="s">
        <v>3786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1544</v>
      </c>
      <c r="F443" t="s">
        <v>1545</v>
      </c>
      <c r="G443" t="s">
        <v>1962</v>
      </c>
      <c r="H443" s="67" t="s">
        <v>4070</v>
      </c>
      <c r="I443" s="67">
        <v>41079</v>
      </c>
      <c r="J443" t="s">
        <v>3546</v>
      </c>
      <c r="K443" t="s">
        <v>3547</v>
      </c>
      <c r="L443" t="s">
        <v>5368</v>
      </c>
      <c r="M443" s="67" t="s">
        <v>3548</v>
      </c>
      <c r="N443" s="67" t="s">
        <v>4440</v>
      </c>
      <c r="O443" s="67" t="s">
        <v>1674</v>
      </c>
      <c r="P443" s="66">
        <v>41079</v>
      </c>
      <c r="Q443" s="67" t="s">
        <v>501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1609</v>
      </c>
      <c r="F444" t="s">
        <v>1787</v>
      </c>
      <c r="G444" t="s">
        <v>1962</v>
      </c>
      <c r="H444" s="67" t="s">
        <v>4008</v>
      </c>
      <c r="I444" s="67" t="s">
        <v>501</v>
      </c>
      <c r="J444" t="s">
        <v>3549</v>
      </c>
      <c r="K444" t="s">
        <v>3550</v>
      </c>
      <c r="L444" t="s">
        <v>5369</v>
      </c>
      <c r="M444" s="67" t="s">
        <v>3551</v>
      </c>
      <c r="N444" s="67" t="s">
        <v>501</v>
      </c>
      <c r="O444" s="67" t="s">
        <v>501</v>
      </c>
      <c r="P444" s="66" t="s">
        <v>501</v>
      </c>
      <c r="Q444" s="67" t="s">
        <v>6152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1553</v>
      </c>
      <c r="F445" t="s">
        <v>1545</v>
      </c>
      <c r="G445" t="s">
        <v>3354</v>
      </c>
      <c r="H445" s="67" t="s">
        <v>501</v>
      </c>
      <c r="I445" s="67" t="s">
        <v>501</v>
      </c>
      <c r="J445" t="s">
        <v>3552</v>
      </c>
      <c r="K445" t="s">
        <v>3553</v>
      </c>
      <c r="L445" t="s">
        <v>5370</v>
      </c>
      <c r="M445" s="67" t="s">
        <v>3368</v>
      </c>
      <c r="N445" s="67" t="s">
        <v>501</v>
      </c>
      <c r="O445" s="67" t="s">
        <v>501</v>
      </c>
      <c r="P445" s="66" t="s">
        <v>501</v>
      </c>
      <c r="Q445" s="67" t="s">
        <v>3783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1553</v>
      </c>
      <c r="F446" t="s">
        <v>1545</v>
      </c>
      <c r="G446" t="s">
        <v>3354</v>
      </c>
      <c r="H446" s="67" t="s">
        <v>501</v>
      </c>
      <c r="I446" s="67" t="s">
        <v>501</v>
      </c>
      <c r="J446" t="s">
        <v>3554</v>
      </c>
      <c r="K446" t="s">
        <v>3555</v>
      </c>
      <c r="L446" t="s">
        <v>5347</v>
      </c>
      <c r="M446" s="67" t="s">
        <v>3556</v>
      </c>
      <c r="N446" s="67" t="s">
        <v>501</v>
      </c>
      <c r="O446" s="67" t="s">
        <v>501</v>
      </c>
      <c r="P446" s="66" t="s">
        <v>501</v>
      </c>
      <c r="Q446" s="67" t="s">
        <v>3787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1553</v>
      </c>
      <c r="F447" t="s">
        <v>1545</v>
      </c>
      <c r="G447" t="s">
        <v>3354</v>
      </c>
      <c r="H447" s="67" t="s">
        <v>501</v>
      </c>
      <c r="I447" s="67" t="s">
        <v>501</v>
      </c>
      <c r="J447" t="s">
        <v>3557</v>
      </c>
      <c r="K447" t="s">
        <v>3558</v>
      </c>
      <c r="L447" t="s">
        <v>5371</v>
      </c>
      <c r="M447" s="67" t="s">
        <v>3559</v>
      </c>
      <c r="N447" s="67" t="s">
        <v>501</v>
      </c>
      <c r="O447" s="67" t="s">
        <v>501</v>
      </c>
      <c r="P447" s="66" t="s">
        <v>501</v>
      </c>
      <c r="Q447" s="67" t="s">
        <v>3783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1698</v>
      </c>
      <c r="F448" t="s">
        <v>1545</v>
      </c>
      <c r="G448" t="s">
        <v>3354</v>
      </c>
      <c r="H448" s="67" t="s">
        <v>501</v>
      </c>
      <c r="I448" s="67" t="s">
        <v>501</v>
      </c>
      <c r="J448" t="s">
        <v>3560</v>
      </c>
      <c r="K448" t="s">
        <v>3561</v>
      </c>
      <c r="L448" t="s">
        <v>5372</v>
      </c>
      <c r="M448" s="67" t="s">
        <v>3556</v>
      </c>
      <c r="N448" s="67" t="s">
        <v>501</v>
      </c>
      <c r="O448" s="67" t="s">
        <v>501</v>
      </c>
      <c r="P448" s="66" t="s">
        <v>501</v>
      </c>
      <c r="Q448" s="67" t="s">
        <v>3787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1553</v>
      </c>
      <c r="F449" t="s">
        <v>1545</v>
      </c>
      <c r="G449" t="s">
        <v>3354</v>
      </c>
      <c r="H449" s="67" t="s">
        <v>501</v>
      </c>
      <c r="I449" s="67" t="s">
        <v>501</v>
      </c>
      <c r="J449" t="s">
        <v>3562</v>
      </c>
      <c r="K449" t="s">
        <v>3563</v>
      </c>
      <c r="L449" t="s">
        <v>5373</v>
      </c>
      <c r="M449" s="67" t="s">
        <v>3368</v>
      </c>
      <c r="N449" s="67" t="s">
        <v>501</v>
      </c>
      <c r="O449" s="67" t="s">
        <v>501</v>
      </c>
      <c r="P449" s="66" t="s">
        <v>501</v>
      </c>
      <c r="Q449" s="67" t="s">
        <v>3783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1553</v>
      </c>
      <c r="F450" t="s">
        <v>1545</v>
      </c>
      <c r="G450" t="s">
        <v>3354</v>
      </c>
      <c r="H450" s="67" t="s">
        <v>501</v>
      </c>
      <c r="I450" s="67" t="s">
        <v>501</v>
      </c>
      <c r="J450" t="s">
        <v>3564</v>
      </c>
      <c r="K450" t="s">
        <v>3565</v>
      </c>
      <c r="L450" t="s">
        <v>5374</v>
      </c>
      <c r="M450" s="67" t="s">
        <v>3556</v>
      </c>
      <c r="N450" s="67" t="s">
        <v>501</v>
      </c>
      <c r="O450" s="67" t="s">
        <v>501</v>
      </c>
      <c r="P450" s="66" t="s">
        <v>501</v>
      </c>
      <c r="Q450" s="67" t="s">
        <v>3787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1698</v>
      </c>
      <c r="F451" t="s">
        <v>1545</v>
      </c>
      <c r="G451" t="s">
        <v>3566</v>
      </c>
      <c r="H451" s="67" t="s">
        <v>501</v>
      </c>
      <c r="I451" s="67" t="s">
        <v>501</v>
      </c>
      <c r="J451" t="s">
        <v>3567</v>
      </c>
      <c r="K451" t="s">
        <v>3568</v>
      </c>
      <c r="L451" t="s">
        <v>5375</v>
      </c>
      <c r="M451" s="67" t="s">
        <v>3569</v>
      </c>
      <c r="N451" s="67" t="s">
        <v>501</v>
      </c>
      <c r="O451" s="67" t="s">
        <v>501</v>
      </c>
      <c r="P451" s="66" t="s">
        <v>501</v>
      </c>
      <c r="Q451" s="67" t="s">
        <v>5376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1553</v>
      </c>
      <c r="F452" t="s">
        <v>1545</v>
      </c>
      <c r="G452" t="s">
        <v>3566</v>
      </c>
      <c r="H452" s="67" t="s">
        <v>501</v>
      </c>
      <c r="I452" s="67" t="s">
        <v>501</v>
      </c>
      <c r="J452" t="s">
        <v>3570</v>
      </c>
      <c r="K452" t="s">
        <v>3571</v>
      </c>
      <c r="L452" t="s">
        <v>5375</v>
      </c>
      <c r="M452" s="67" t="s">
        <v>3572</v>
      </c>
      <c r="N452" s="67" t="s">
        <v>501</v>
      </c>
      <c r="O452" s="67" t="s">
        <v>501</v>
      </c>
      <c r="P452" s="66" t="s">
        <v>501</v>
      </c>
      <c r="Q452" s="67" t="s">
        <v>3788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1553</v>
      </c>
      <c r="F453" t="s">
        <v>1545</v>
      </c>
      <c r="G453" t="s">
        <v>124</v>
      </c>
      <c r="H453" s="67" t="s">
        <v>501</v>
      </c>
      <c r="I453" s="67" t="s">
        <v>501</v>
      </c>
      <c r="J453" t="s">
        <v>3573</v>
      </c>
      <c r="K453" t="s">
        <v>3574</v>
      </c>
      <c r="L453" t="s">
        <v>5060</v>
      </c>
      <c r="M453" s="67" t="s">
        <v>3575</v>
      </c>
      <c r="N453" s="67" t="s">
        <v>501</v>
      </c>
      <c r="O453" s="67" t="s">
        <v>501</v>
      </c>
      <c r="P453" s="66" t="s">
        <v>501</v>
      </c>
      <c r="Q453" s="67" t="s">
        <v>3789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1544</v>
      </c>
      <c r="F454" t="s">
        <v>1545</v>
      </c>
      <c r="G454" t="s">
        <v>1962</v>
      </c>
      <c r="H454" s="67" t="s">
        <v>4209</v>
      </c>
      <c r="I454" s="67">
        <v>41080</v>
      </c>
      <c r="J454" t="s">
        <v>3576</v>
      </c>
      <c r="K454" t="s">
        <v>3577</v>
      </c>
      <c r="L454" t="s">
        <v>5377</v>
      </c>
      <c r="M454" s="67" t="s">
        <v>3578</v>
      </c>
      <c r="N454" s="67" t="s">
        <v>4441</v>
      </c>
      <c r="O454" s="67" t="s">
        <v>1569</v>
      </c>
      <c r="P454" s="66">
        <v>41080</v>
      </c>
      <c r="Q454" s="67" t="s">
        <v>501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1544</v>
      </c>
      <c r="F455" t="s">
        <v>1545</v>
      </c>
      <c r="G455" t="s">
        <v>3790</v>
      </c>
      <c r="H455" s="67" t="s">
        <v>5378</v>
      </c>
      <c r="I455" s="67">
        <v>41095</v>
      </c>
      <c r="J455" t="s">
        <v>3655</v>
      </c>
      <c r="K455" t="s">
        <v>3656</v>
      </c>
      <c r="L455">
        <v>37330000</v>
      </c>
      <c r="M455" s="67" t="s">
        <v>3657</v>
      </c>
      <c r="N455" s="67" t="s">
        <v>5545</v>
      </c>
      <c r="O455" s="67" t="s">
        <v>1569</v>
      </c>
      <c r="P455" s="66">
        <v>41095</v>
      </c>
      <c r="Q455" s="67" t="s">
        <v>501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1544</v>
      </c>
      <c r="F456" t="s">
        <v>1545</v>
      </c>
      <c r="G456" t="s">
        <v>3658</v>
      </c>
      <c r="H456" s="67" t="s">
        <v>4009</v>
      </c>
      <c r="I456" s="67">
        <v>41065</v>
      </c>
      <c r="J456" t="s">
        <v>3659</v>
      </c>
      <c r="K456" t="s">
        <v>3660</v>
      </c>
      <c r="L456" t="s">
        <v>5379</v>
      </c>
      <c r="M456" s="67" t="s">
        <v>3661</v>
      </c>
      <c r="N456" s="67" t="s">
        <v>4041</v>
      </c>
      <c r="O456" s="67" t="s">
        <v>2314</v>
      </c>
      <c r="P456" s="66">
        <v>41071</v>
      </c>
      <c r="Q456" s="67" t="s">
        <v>501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1698</v>
      </c>
      <c r="F457" t="s">
        <v>1545</v>
      </c>
      <c r="G457" t="s">
        <v>3662</v>
      </c>
      <c r="H457" s="67" t="s">
        <v>501</v>
      </c>
      <c r="I457" s="67" t="s">
        <v>501</v>
      </c>
      <c r="J457" t="s">
        <v>3663</v>
      </c>
      <c r="K457" t="s">
        <v>3664</v>
      </c>
      <c r="L457" t="s">
        <v>5750</v>
      </c>
      <c r="M457" s="67" t="s">
        <v>5751</v>
      </c>
      <c r="N457" s="67" t="s">
        <v>501</v>
      </c>
      <c r="O457" s="67" t="s">
        <v>501</v>
      </c>
      <c r="P457" s="66" t="s">
        <v>501</v>
      </c>
      <c r="Q457" s="67" t="s">
        <v>501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1698</v>
      </c>
      <c r="F458" t="s">
        <v>1545</v>
      </c>
      <c r="G458" t="s">
        <v>3665</v>
      </c>
      <c r="H458" s="67" t="s">
        <v>501</v>
      </c>
      <c r="I458" s="67" t="s">
        <v>501</v>
      </c>
      <c r="J458" t="s">
        <v>3666</v>
      </c>
      <c r="K458" t="s">
        <v>4654</v>
      </c>
      <c r="L458" t="s">
        <v>5380</v>
      </c>
      <c r="M458" s="67" t="s">
        <v>3667</v>
      </c>
      <c r="N458" s="67" t="s">
        <v>501</v>
      </c>
      <c r="O458" s="67" t="s">
        <v>501</v>
      </c>
      <c r="P458" s="66" t="s">
        <v>501</v>
      </c>
      <c r="Q458" s="67" t="s">
        <v>501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1698</v>
      </c>
      <c r="F459" t="s">
        <v>1545</v>
      </c>
      <c r="G459" t="s">
        <v>3668</v>
      </c>
      <c r="H459" s="67" t="s">
        <v>501</v>
      </c>
      <c r="I459" s="67" t="s">
        <v>501</v>
      </c>
      <c r="J459" t="s">
        <v>3669</v>
      </c>
      <c r="K459" t="s">
        <v>4655</v>
      </c>
      <c r="L459" t="s">
        <v>5381</v>
      </c>
      <c r="M459" s="67" t="s">
        <v>3670</v>
      </c>
      <c r="N459" s="67" t="s">
        <v>501</v>
      </c>
      <c r="O459" s="67" t="s">
        <v>501</v>
      </c>
      <c r="P459" s="66" t="s">
        <v>501</v>
      </c>
      <c r="Q459" s="67" t="s">
        <v>4565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1698</v>
      </c>
      <c r="F460" t="s">
        <v>1545</v>
      </c>
      <c r="G460" t="s">
        <v>3671</v>
      </c>
      <c r="H460" s="67" t="s">
        <v>501</v>
      </c>
      <c r="I460" s="67" t="s">
        <v>501</v>
      </c>
      <c r="J460" t="s">
        <v>3672</v>
      </c>
      <c r="K460" t="s">
        <v>4656</v>
      </c>
      <c r="L460">
        <v>39398000</v>
      </c>
      <c r="M460" s="67" t="s">
        <v>4657</v>
      </c>
      <c r="N460" s="67" t="s">
        <v>501</v>
      </c>
      <c r="O460" s="67" t="s">
        <v>501</v>
      </c>
      <c r="P460" s="66" t="s">
        <v>501</v>
      </c>
      <c r="Q460" s="67" t="s">
        <v>4565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1698</v>
      </c>
      <c r="F461" t="s">
        <v>1545</v>
      </c>
      <c r="G461" t="s">
        <v>3673</v>
      </c>
      <c r="H461" s="67" t="s">
        <v>501</v>
      </c>
      <c r="I461" s="67" t="s">
        <v>501</v>
      </c>
      <c r="J461" t="s">
        <v>3674</v>
      </c>
      <c r="K461" t="s">
        <v>3675</v>
      </c>
      <c r="L461">
        <v>39718000</v>
      </c>
      <c r="M461" s="67" t="s">
        <v>4658</v>
      </c>
      <c r="N461" s="67" t="s">
        <v>501</v>
      </c>
      <c r="O461" s="67" t="s">
        <v>501</v>
      </c>
      <c r="P461" s="66" t="s">
        <v>501</v>
      </c>
      <c r="Q461" s="67" t="s">
        <v>4565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1544</v>
      </c>
      <c r="F462" t="s">
        <v>1545</v>
      </c>
      <c r="G462" t="s">
        <v>3676</v>
      </c>
      <c r="H462" s="67" t="s">
        <v>4822</v>
      </c>
      <c r="I462" s="67">
        <v>41088</v>
      </c>
      <c r="J462" t="s">
        <v>3677</v>
      </c>
      <c r="K462" t="s">
        <v>3678</v>
      </c>
      <c r="L462">
        <v>39547000</v>
      </c>
      <c r="M462" s="67" t="s">
        <v>3679</v>
      </c>
      <c r="N462" s="67" t="s">
        <v>4823</v>
      </c>
      <c r="O462" s="67" t="s">
        <v>2103</v>
      </c>
      <c r="P462" s="66">
        <v>41088</v>
      </c>
      <c r="Q462" s="67" t="s">
        <v>501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1544</v>
      </c>
      <c r="F463" t="s">
        <v>1545</v>
      </c>
      <c r="G463" t="s">
        <v>3680</v>
      </c>
      <c r="H463" s="67" t="s">
        <v>4659</v>
      </c>
      <c r="I463" s="67">
        <v>41085</v>
      </c>
      <c r="J463" t="s">
        <v>3681</v>
      </c>
      <c r="K463" t="s">
        <v>3682</v>
      </c>
      <c r="L463" t="s">
        <v>5382</v>
      </c>
      <c r="M463" s="67" t="s">
        <v>3683</v>
      </c>
      <c r="N463" s="67" t="s">
        <v>4660</v>
      </c>
      <c r="O463" s="67" t="s">
        <v>2103</v>
      </c>
      <c r="P463" s="66">
        <v>41086</v>
      </c>
      <c r="Q463" s="67" t="s">
        <v>501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1544</v>
      </c>
      <c r="F464" t="s">
        <v>1545</v>
      </c>
      <c r="G464" t="s">
        <v>3684</v>
      </c>
      <c r="H464" s="67" t="s">
        <v>4042</v>
      </c>
      <c r="I464" s="67">
        <v>41099</v>
      </c>
      <c r="J464" t="s">
        <v>3685</v>
      </c>
      <c r="K464" t="s">
        <v>3686</v>
      </c>
      <c r="L464" t="s">
        <v>6049</v>
      </c>
      <c r="M464" s="67" t="s">
        <v>3687</v>
      </c>
      <c r="N464" s="67" t="s">
        <v>5752</v>
      </c>
      <c r="O464" s="67" t="s">
        <v>2241</v>
      </c>
      <c r="P464" s="66">
        <v>41101</v>
      </c>
      <c r="Q464" s="67" t="s">
        <v>501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1609</v>
      </c>
      <c r="F465" t="s">
        <v>1545</v>
      </c>
      <c r="G465" t="s">
        <v>3709</v>
      </c>
      <c r="H465" s="67" t="s">
        <v>6050</v>
      </c>
      <c r="I465" s="67" t="s">
        <v>501</v>
      </c>
      <c r="J465" t="s">
        <v>3710</v>
      </c>
      <c r="K465" t="s">
        <v>5753</v>
      </c>
      <c r="L465" t="s">
        <v>5383</v>
      </c>
      <c r="M465" s="67" t="s">
        <v>3711</v>
      </c>
      <c r="N465" s="67" t="s">
        <v>501</v>
      </c>
      <c r="O465" s="67" t="s">
        <v>501</v>
      </c>
      <c r="P465" s="66" t="s">
        <v>501</v>
      </c>
      <c r="Q465" s="67" t="s">
        <v>5754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1609</v>
      </c>
      <c r="F466" t="s">
        <v>1545</v>
      </c>
      <c r="G466" t="s">
        <v>3712</v>
      </c>
      <c r="H466" s="67" t="s">
        <v>6153</v>
      </c>
      <c r="I466" s="67">
        <v>41121</v>
      </c>
      <c r="J466" t="s">
        <v>3713</v>
      </c>
      <c r="K466" t="s">
        <v>3714</v>
      </c>
      <c r="L466" t="s">
        <v>5384</v>
      </c>
      <c r="M466" s="67" t="s">
        <v>3715</v>
      </c>
      <c r="N466" s="67" t="s">
        <v>501</v>
      </c>
      <c r="O466" s="67" t="s">
        <v>501</v>
      </c>
      <c r="P466" s="66" t="s">
        <v>501</v>
      </c>
      <c r="Q466" s="67" t="s">
        <v>501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1544</v>
      </c>
      <c r="F467" t="s">
        <v>1545</v>
      </c>
      <c r="G467" t="s">
        <v>3716</v>
      </c>
      <c r="H467" s="67" t="s">
        <v>4824</v>
      </c>
      <c r="I467" s="67">
        <v>41088</v>
      </c>
      <c r="J467" t="s">
        <v>3717</v>
      </c>
      <c r="K467" t="s">
        <v>3718</v>
      </c>
      <c r="L467" t="s">
        <v>5385</v>
      </c>
      <c r="M467" s="67" t="s">
        <v>3719</v>
      </c>
      <c r="N467" s="67" t="s">
        <v>4825</v>
      </c>
      <c r="O467" s="67" t="s">
        <v>1674</v>
      </c>
      <c r="P467" s="66">
        <v>41088</v>
      </c>
      <c r="Q467" s="67" t="s">
        <v>501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1609</v>
      </c>
      <c r="F468" t="s">
        <v>1545</v>
      </c>
      <c r="G468" t="s">
        <v>3720</v>
      </c>
      <c r="H468" s="67" t="s">
        <v>501</v>
      </c>
      <c r="I468" s="67">
        <v>41121</v>
      </c>
      <c r="J468" t="s">
        <v>3721</v>
      </c>
      <c r="K468" t="s">
        <v>3722</v>
      </c>
      <c r="L468" t="s">
        <v>5386</v>
      </c>
      <c r="M468" s="67" t="s">
        <v>3723</v>
      </c>
      <c r="N468" s="67" t="s">
        <v>501</v>
      </c>
      <c r="O468" s="67" t="s">
        <v>501</v>
      </c>
      <c r="P468" s="66" t="s">
        <v>501</v>
      </c>
      <c r="Q468" s="67" t="s">
        <v>501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1544</v>
      </c>
      <c r="F469" t="s">
        <v>1545</v>
      </c>
      <c r="G469" t="s">
        <v>3724</v>
      </c>
      <c r="H469" s="67" t="s">
        <v>4010</v>
      </c>
      <c r="I469" s="67">
        <v>41065</v>
      </c>
      <c r="J469" t="s">
        <v>3725</v>
      </c>
      <c r="K469" t="s">
        <v>3726</v>
      </c>
      <c r="L469" t="s">
        <v>5387</v>
      </c>
      <c r="M469" s="67" t="s">
        <v>3727</v>
      </c>
      <c r="N469" s="67" t="s">
        <v>4027</v>
      </c>
      <c r="O469" s="67" t="s">
        <v>3771</v>
      </c>
      <c r="P469" s="66">
        <v>41066</v>
      </c>
      <c r="Q469" s="67" t="s">
        <v>501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1544</v>
      </c>
      <c r="F470" t="s">
        <v>1545</v>
      </c>
      <c r="G470" t="s">
        <v>3728</v>
      </c>
      <c r="H470" s="67" t="s">
        <v>5963</v>
      </c>
      <c r="I470" s="67">
        <v>41108</v>
      </c>
      <c r="J470" t="s">
        <v>3729</v>
      </c>
      <c r="K470" t="s">
        <v>3730</v>
      </c>
      <c r="L470" t="s">
        <v>5388</v>
      </c>
      <c r="M470" s="67" t="s">
        <v>3731</v>
      </c>
      <c r="N470" s="67" t="s">
        <v>5964</v>
      </c>
      <c r="O470" s="67" t="s">
        <v>1582</v>
      </c>
      <c r="P470" s="66">
        <v>41108</v>
      </c>
      <c r="Q470" s="67" t="s">
        <v>501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1544</v>
      </c>
      <c r="F471" t="s">
        <v>1545</v>
      </c>
      <c r="G471" t="s">
        <v>3732</v>
      </c>
      <c r="H471" s="67" t="s">
        <v>4826</v>
      </c>
      <c r="I471" s="67">
        <v>41089</v>
      </c>
      <c r="J471" t="s">
        <v>3733</v>
      </c>
      <c r="K471" t="s">
        <v>3734</v>
      </c>
      <c r="L471" t="s">
        <v>5389</v>
      </c>
      <c r="M471" s="67" t="s">
        <v>3735</v>
      </c>
      <c r="N471" s="67" t="s">
        <v>4862</v>
      </c>
      <c r="O471" s="67" t="s">
        <v>2726</v>
      </c>
      <c r="P471" s="66">
        <v>41089</v>
      </c>
      <c r="Q471" s="67" t="s">
        <v>501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1698</v>
      </c>
      <c r="F472" t="s">
        <v>1545</v>
      </c>
      <c r="G472" t="s">
        <v>3736</v>
      </c>
      <c r="H472" s="67" t="s">
        <v>501</v>
      </c>
      <c r="I472" s="67" t="s">
        <v>501</v>
      </c>
      <c r="J472" t="s">
        <v>3737</v>
      </c>
      <c r="K472" t="s">
        <v>5755</v>
      </c>
      <c r="L472" t="s">
        <v>5756</v>
      </c>
      <c r="M472" s="67" t="s">
        <v>3738</v>
      </c>
      <c r="N472" s="67" t="s">
        <v>501</v>
      </c>
      <c r="O472" s="67" t="s">
        <v>501</v>
      </c>
      <c r="P472" s="66" t="s">
        <v>501</v>
      </c>
      <c r="Q472" s="67" t="s">
        <v>5757</v>
      </c>
    </row>
    <row r="473" spans="1:17" ht="18" customHeight="1">
      <c r="A473" t="s">
        <v>6154</v>
      </c>
      <c r="B473">
        <v>3577</v>
      </c>
      <c r="C473" s="10">
        <v>41052</v>
      </c>
      <c r="D473">
        <v>41097</v>
      </c>
      <c r="E473" t="s">
        <v>1553</v>
      </c>
      <c r="F473" t="s">
        <v>1545</v>
      </c>
      <c r="G473" t="s">
        <v>1791</v>
      </c>
      <c r="H473" s="67" t="s">
        <v>501</v>
      </c>
      <c r="I473" s="67" t="s">
        <v>501</v>
      </c>
      <c r="J473" t="s">
        <v>3739</v>
      </c>
      <c r="K473" t="s">
        <v>3740</v>
      </c>
      <c r="L473" t="s">
        <v>5390</v>
      </c>
      <c r="M473" s="67" t="s">
        <v>3741</v>
      </c>
      <c r="N473" s="67" t="s">
        <v>501</v>
      </c>
      <c r="O473" s="67" t="s">
        <v>501</v>
      </c>
      <c r="P473" s="66" t="s">
        <v>501</v>
      </c>
      <c r="Q473" s="67" t="s">
        <v>6155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1698</v>
      </c>
      <c r="F474" t="s">
        <v>1545</v>
      </c>
      <c r="G474" t="s">
        <v>3742</v>
      </c>
      <c r="H474" s="67" t="s">
        <v>501</v>
      </c>
      <c r="I474" s="67" t="s">
        <v>501</v>
      </c>
      <c r="J474" t="s">
        <v>3743</v>
      </c>
      <c r="K474" t="s">
        <v>4661</v>
      </c>
      <c r="L474" t="s">
        <v>5391</v>
      </c>
      <c r="M474" s="67" t="s">
        <v>3744</v>
      </c>
      <c r="N474" s="67" t="s">
        <v>501</v>
      </c>
      <c r="O474" s="67" t="s">
        <v>501</v>
      </c>
      <c r="P474" s="66" t="s">
        <v>501</v>
      </c>
      <c r="Q474" s="67" t="s">
        <v>501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1698</v>
      </c>
      <c r="F475" t="s">
        <v>1545</v>
      </c>
      <c r="G475" t="s">
        <v>3745</v>
      </c>
      <c r="H475" s="67" t="s">
        <v>501</v>
      </c>
      <c r="I475" s="67" t="s">
        <v>501</v>
      </c>
      <c r="J475" t="s">
        <v>3746</v>
      </c>
      <c r="K475" t="s">
        <v>5546</v>
      </c>
      <c r="L475" t="s">
        <v>5392</v>
      </c>
      <c r="M475" s="67" t="s">
        <v>3747</v>
      </c>
      <c r="N475" s="67" t="s">
        <v>501</v>
      </c>
      <c r="O475" s="67" t="s">
        <v>501</v>
      </c>
      <c r="P475" s="66" t="s">
        <v>501</v>
      </c>
      <c r="Q475" s="67" t="s">
        <v>501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1544</v>
      </c>
      <c r="F476" t="s">
        <v>1545</v>
      </c>
      <c r="G476" t="s">
        <v>3801</v>
      </c>
      <c r="H476" s="67" t="s">
        <v>5393</v>
      </c>
      <c r="I476" s="67">
        <v>41093</v>
      </c>
      <c r="J476" t="s">
        <v>3802</v>
      </c>
      <c r="K476" t="s">
        <v>3803</v>
      </c>
      <c r="L476" t="s">
        <v>5394</v>
      </c>
      <c r="M476" s="67" t="s">
        <v>3804</v>
      </c>
      <c r="N476" s="67" t="s">
        <v>5395</v>
      </c>
      <c r="O476" s="67" t="s">
        <v>1582</v>
      </c>
      <c r="P476" s="66">
        <v>41094</v>
      </c>
      <c r="Q476" s="67" t="s">
        <v>501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1544</v>
      </c>
      <c r="F477" t="s">
        <v>1545</v>
      </c>
      <c r="G477" t="s">
        <v>3801</v>
      </c>
      <c r="H477" s="67" t="s">
        <v>4863</v>
      </c>
      <c r="I477" s="67">
        <v>41094</v>
      </c>
      <c r="J477" t="s">
        <v>3805</v>
      </c>
      <c r="K477" t="s">
        <v>3806</v>
      </c>
      <c r="L477" t="s">
        <v>5396</v>
      </c>
      <c r="M477" s="67" t="s">
        <v>3807</v>
      </c>
      <c r="N477" s="67" t="s">
        <v>5397</v>
      </c>
      <c r="O477" s="67" t="s">
        <v>5398</v>
      </c>
      <c r="P477" s="66">
        <v>41095</v>
      </c>
      <c r="Q477" s="67" t="s">
        <v>501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1698</v>
      </c>
      <c r="F478" t="s">
        <v>1545</v>
      </c>
      <c r="G478" t="s">
        <v>3801</v>
      </c>
      <c r="H478" s="67" t="s">
        <v>501</v>
      </c>
      <c r="I478" s="67" t="s">
        <v>501</v>
      </c>
      <c r="J478" t="s">
        <v>3808</v>
      </c>
      <c r="K478" t="s">
        <v>3809</v>
      </c>
      <c r="L478" t="s">
        <v>5399</v>
      </c>
      <c r="M478" s="67" t="s">
        <v>3810</v>
      </c>
      <c r="N478" s="67" t="s">
        <v>501</v>
      </c>
      <c r="O478" s="67" t="s">
        <v>501</v>
      </c>
      <c r="P478" s="66" t="s">
        <v>501</v>
      </c>
      <c r="Q478" s="67" t="s">
        <v>5342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1544</v>
      </c>
      <c r="F479" t="s">
        <v>1545</v>
      </c>
      <c r="G479" t="s">
        <v>3801</v>
      </c>
      <c r="H479" s="67" t="s">
        <v>5792</v>
      </c>
      <c r="I479" s="67">
        <v>41102</v>
      </c>
      <c r="J479" t="s">
        <v>3811</v>
      </c>
      <c r="K479" t="s">
        <v>5591</v>
      </c>
      <c r="L479" t="s">
        <v>5400</v>
      </c>
      <c r="M479" s="67" t="s">
        <v>3812</v>
      </c>
      <c r="N479" s="67" t="s">
        <v>5793</v>
      </c>
      <c r="O479" s="67" t="s">
        <v>5766</v>
      </c>
      <c r="P479" s="66">
        <v>41107</v>
      </c>
      <c r="Q479" s="67" t="s">
        <v>501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1553</v>
      </c>
      <c r="F480" t="s">
        <v>1545</v>
      </c>
      <c r="G480" t="s">
        <v>3801</v>
      </c>
      <c r="H480" s="67" t="s">
        <v>501</v>
      </c>
      <c r="I480" s="67" t="s">
        <v>501</v>
      </c>
      <c r="J480" t="s">
        <v>3813</v>
      </c>
      <c r="K480" t="s">
        <v>3814</v>
      </c>
      <c r="L480" t="s">
        <v>5401</v>
      </c>
      <c r="M480" s="67" t="s">
        <v>3815</v>
      </c>
      <c r="N480" s="67" t="s">
        <v>501</v>
      </c>
      <c r="O480" s="67" t="s">
        <v>501</v>
      </c>
      <c r="P480" s="66" t="s">
        <v>501</v>
      </c>
      <c r="Q480" s="67" t="s">
        <v>4057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1553</v>
      </c>
      <c r="F481" t="s">
        <v>1545</v>
      </c>
      <c r="G481" t="s">
        <v>3801</v>
      </c>
      <c r="H481" s="67" t="s">
        <v>501</v>
      </c>
      <c r="I481" s="67" t="s">
        <v>501</v>
      </c>
      <c r="J481" t="s">
        <v>3816</v>
      </c>
      <c r="K481" t="s">
        <v>3817</v>
      </c>
      <c r="L481" t="s">
        <v>5402</v>
      </c>
      <c r="M481" s="67" t="s">
        <v>3818</v>
      </c>
      <c r="N481" s="67" t="s">
        <v>501</v>
      </c>
      <c r="O481" s="67" t="s">
        <v>501</v>
      </c>
      <c r="P481" s="66" t="s">
        <v>501</v>
      </c>
      <c r="Q481" s="67" t="s">
        <v>4028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1553</v>
      </c>
      <c r="F482" t="s">
        <v>1545</v>
      </c>
      <c r="G482" t="s">
        <v>3801</v>
      </c>
      <c r="H482" s="67" t="s">
        <v>501</v>
      </c>
      <c r="I482" s="67" t="s">
        <v>501</v>
      </c>
      <c r="J482" t="s">
        <v>3819</v>
      </c>
      <c r="K482" t="s">
        <v>3820</v>
      </c>
      <c r="L482" t="s">
        <v>5403</v>
      </c>
      <c r="M482" s="67" t="s">
        <v>3821</v>
      </c>
      <c r="N482" s="67" t="s">
        <v>501</v>
      </c>
      <c r="O482" s="67" t="s">
        <v>501</v>
      </c>
      <c r="P482" s="66" t="s">
        <v>501</v>
      </c>
      <c r="Q482" s="67" t="s">
        <v>4058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1544</v>
      </c>
      <c r="F483" t="s">
        <v>1545</v>
      </c>
      <c r="G483" t="s">
        <v>3801</v>
      </c>
      <c r="H483" s="67" t="s">
        <v>6051</v>
      </c>
      <c r="I483" s="67" t="s">
        <v>501</v>
      </c>
      <c r="J483" t="s">
        <v>3822</v>
      </c>
      <c r="K483" t="s">
        <v>3823</v>
      </c>
      <c r="L483" t="s">
        <v>5404</v>
      </c>
      <c r="M483" s="67" t="s">
        <v>3824</v>
      </c>
      <c r="N483" s="67" t="s">
        <v>6476</v>
      </c>
      <c r="O483" s="67" t="s">
        <v>1606</v>
      </c>
      <c r="P483" s="66">
        <v>41114</v>
      </c>
      <c r="Q483" s="67" t="s">
        <v>4058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1544</v>
      </c>
      <c r="F484" t="s">
        <v>1545</v>
      </c>
      <c r="G484" t="s">
        <v>3801</v>
      </c>
      <c r="H484" s="67" t="s">
        <v>4864</v>
      </c>
      <c r="I484" s="67">
        <v>41093</v>
      </c>
      <c r="J484" t="s">
        <v>3825</v>
      </c>
      <c r="K484" t="s">
        <v>3826</v>
      </c>
      <c r="L484" t="s">
        <v>5405</v>
      </c>
      <c r="M484" s="67" t="s">
        <v>3827</v>
      </c>
      <c r="N484" s="67" t="s">
        <v>5406</v>
      </c>
      <c r="O484" s="67" t="s">
        <v>5407</v>
      </c>
      <c r="P484" s="66">
        <v>41094</v>
      </c>
      <c r="Q484" s="67" t="s">
        <v>501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1544</v>
      </c>
      <c r="F485" t="s">
        <v>1545</v>
      </c>
      <c r="G485" t="s">
        <v>3801</v>
      </c>
      <c r="H485" s="67" t="s">
        <v>5965</v>
      </c>
      <c r="I485" s="67">
        <v>41108</v>
      </c>
      <c r="J485" t="s">
        <v>3828</v>
      </c>
      <c r="K485" t="s">
        <v>3829</v>
      </c>
      <c r="L485" t="s">
        <v>5408</v>
      </c>
      <c r="M485" s="67" t="s">
        <v>3830</v>
      </c>
      <c r="N485" s="67" t="s">
        <v>5966</v>
      </c>
      <c r="O485" s="67" t="s">
        <v>5953</v>
      </c>
      <c r="P485" s="66">
        <v>41108</v>
      </c>
      <c r="Q485" s="67" t="s">
        <v>4029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1544</v>
      </c>
      <c r="F486" t="s">
        <v>1545</v>
      </c>
      <c r="G486" t="s">
        <v>3801</v>
      </c>
      <c r="H486" s="67" t="s">
        <v>5967</v>
      </c>
      <c r="I486" s="67">
        <v>41109</v>
      </c>
      <c r="J486" t="s">
        <v>3828</v>
      </c>
      <c r="K486" t="s">
        <v>3831</v>
      </c>
      <c r="L486" t="s">
        <v>5409</v>
      </c>
      <c r="M486" s="67" t="s">
        <v>3830</v>
      </c>
      <c r="N486" s="67" t="s">
        <v>6052</v>
      </c>
      <c r="O486" s="67" t="s">
        <v>5977</v>
      </c>
      <c r="P486" s="66">
        <v>41109</v>
      </c>
      <c r="Q486" s="67" t="s">
        <v>4043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1544</v>
      </c>
      <c r="F487" t="s">
        <v>1545</v>
      </c>
      <c r="G487" t="s">
        <v>3801</v>
      </c>
      <c r="H487" s="67" t="s">
        <v>5968</v>
      </c>
      <c r="I487" s="67">
        <v>41110</v>
      </c>
      <c r="J487" t="s">
        <v>3828</v>
      </c>
      <c r="K487" t="s">
        <v>3832</v>
      </c>
      <c r="L487" t="s">
        <v>5404</v>
      </c>
      <c r="M487" s="67" t="s">
        <v>3830</v>
      </c>
      <c r="N487" s="67" t="s">
        <v>6053</v>
      </c>
      <c r="O487" s="67" t="s">
        <v>5398</v>
      </c>
      <c r="P487" s="66">
        <v>41110</v>
      </c>
      <c r="Q487" s="67" t="s">
        <v>4031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1553</v>
      </c>
      <c r="F488" t="s">
        <v>1545</v>
      </c>
      <c r="G488" t="s">
        <v>3801</v>
      </c>
      <c r="H488" s="67" t="s">
        <v>501</v>
      </c>
      <c r="I488" s="67" t="s">
        <v>501</v>
      </c>
      <c r="J488" t="s">
        <v>3833</v>
      </c>
      <c r="K488" t="s">
        <v>3834</v>
      </c>
      <c r="L488" t="s">
        <v>5410</v>
      </c>
      <c r="M488" s="67" t="s">
        <v>3835</v>
      </c>
      <c r="N488" s="67" t="s">
        <v>501</v>
      </c>
      <c r="O488" s="67" t="s">
        <v>501</v>
      </c>
      <c r="P488" s="66" t="s">
        <v>501</v>
      </c>
      <c r="Q488" s="67" t="s">
        <v>6054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1544</v>
      </c>
      <c r="F489" t="s">
        <v>1545</v>
      </c>
      <c r="G489" t="s">
        <v>3801</v>
      </c>
      <c r="H489" s="67" t="s">
        <v>5969</v>
      </c>
      <c r="I489" s="67">
        <v>41110</v>
      </c>
      <c r="J489" t="s">
        <v>3828</v>
      </c>
      <c r="K489" t="s">
        <v>3836</v>
      </c>
      <c r="L489" t="s">
        <v>5411</v>
      </c>
      <c r="M489" s="67" t="s">
        <v>3830</v>
      </c>
      <c r="N489" s="67" t="s">
        <v>6156</v>
      </c>
      <c r="O489" s="67" t="s">
        <v>5398</v>
      </c>
      <c r="P489" s="66">
        <v>41114</v>
      </c>
      <c r="Q489" s="67" t="s">
        <v>4044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1553</v>
      </c>
      <c r="F490" t="s">
        <v>1545</v>
      </c>
      <c r="G490" t="s">
        <v>3801</v>
      </c>
      <c r="H490" s="67" t="s">
        <v>501</v>
      </c>
      <c r="I490" s="67" t="s">
        <v>501</v>
      </c>
      <c r="J490" t="s">
        <v>3837</v>
      </c>
      <c r="K490" t="s">
        <v>3838</v>
      </c>
      <c r="L490" t="s">
        <v>5412</v>
      </c>
      <c r="M490" s="67" t="s">
        <v>3839</v>
      </c>
      <c r="N490" s="67" t="s">
        <v>501</v>
      </c>
      <c r="O490" s="67" t="s">
        <v>501</v>
      </c>
      <c r="P490" s="66" t="s">
        <v>501</v>
      </c>
      <c r="Q490" s="67" t="s">
        <v>6055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1544</v>
      </c>
      <c r="F491" t="s">
        <v>1545</v>
      </c>
      <c r="G491" t="s">
        <v>3801</v>
      </c>
      <c r="H491" s="67" t="s">
        <v>6056</v>
      </c>
      <c r="I491" s="67">
        <v>41114</v>
      </c>
      <c r="J491" t="s">
        <v>3840</v>
      </c>
      <c r="K491" t="s">
        <v>4662</v>
      </c>
      <c r="L491" t="s">
        <v>5404</v>
      </c>
      <c r="M491" s="67" t="s">
        <v>3841</v>
      </c>
      <c r="N491" s="67" t="s">
        <v>6477</v>
      </c>
      <c r="O491" s="67" t="s">
        <v>5747</v>
      </c>
      <c r="P491" s="66">
        <v>41115</v>
      </c>
      <c r="Q491" s="67" t="s">
        <v>501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1544</v>
      </c>
      <c r="F492" t="s">
        <v>1545</v>
      </c>
      <c r="G492" t="s">
        <v>3801</v>
      </c>
      <c r="H492" s="67" t="s">
        <v>5413</v>
      </c>
      <c r="I492" s="67">
        <v>41100</v>
      </c>
      <c r="J492" t="s">
        <v>3842</v>
      </c>
      <c r="K492" t="s">
        <v>3843</v>
      </c>
      <c r="L492" t="s">
        <v>5414</v>
      </c>
      <c r="M492" s="67" t="s">
        <v>3844</v>
      </c>
      <c r="N492" s="67" t="s">
        <v>5794</v>
      </c>
      <c r="O492" s="67" t="s">
        <v>1635</v>
      </c>
      <c r="P492" s="66">
        <v>41114</v>
      </c>
      <c r="Q492" s="67" t="s">
        <v>501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1544</v>
      </c>
      <c r="F493" t="s">
        <v>1545</v>
      </c>
      <c r="G493" t="s">
        <v>3801</v>
      </c>
      <c r="H493" s="67" t="s">
        <v>5970</v>
      </c>
      <c r="I493" s="67">
        <v>41110</v>
      </c>
      <c r="J493" t="s">
        <v>3845</v>
      </c>
      <c r="K493" t="s">
        <v>3846</v>
      </c>
      <c r="L493" t="s">
        <v>5415</v>
      </c>
      <c r="M493" s="67" t="s">
        <v>3847</v>
      </c>
      <c r="N493" s="67" t="s">
        <v>6057</v>
      </c>
      <c r="O493" s="67" t="s">
        <v>6014</v>
      </c>
      <c r="P493" s="66">
        <v>41110</v>
      </c>
      <c r="Q493" s="67" t="s">
        <v>501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1544</v>
      </c>
      <c r="F494" t="s">
        <v>1545</v>
      </c>
      <c r="G494" t="s">
        <v>3801</v>
      </c>
      <c r="H494" s="67" t="s">
        <v>5971</v>
      </c>
      <c r="I494" s="67">
        <v>41110</v>
      </c>
      <c r="J494" t="s">
        <v>3848</v>
      </c>
      <c r="K494" t="s">
        <v>4663</v>
      </c>
      <c r="L494" t="s">
        <v>5416</v>
      </c>
      <c r="M494" s="67" t="s">
        <v>3849</v>
      </c>
      <c r="N494" s="67" t="s">
        <v>6058</v>
      </c>
      <c r="O494" s="67" t="s">
        <v>1562</v>
      </c>
      <c r="P494" s="66">
        <v>41114</v>
      </c>
      <c r="Q494" s="67" t="s">
        <v>501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1609</v>
      </c>
      <c r="F495" t="s">
        <v>1545</v>
      </c>
      <c r="G495" t="s">
        <v>3801</v>
      </c>
      <c r="H495" s="67" t="s">
        <v>5795</v>
      </c>
      <c r="I495" s="67">
        <v>41100</v>
      </c>
      <c r="J495" t="s">
        <v>3850</v>
      </c>
      <c r="K495" t="s">
        <v>3851</v>
      </c>
      <c r="L495" t="s">
        <v>5417</v>
      </c>
      <c r="M495" s="67" t="s">
        <v>3852</v>
      </c>
      <c r="N495" s="67" t="s">
        <v>5796</v>
      </c>
      <c r="O495" s="67" t="s">
        <v>5797</v>
      </c>
      <c r="P495" s="66" t="s">
        <v>501</v>
      </c>
      <c r="Q495" s="67" t="s">
        <v>501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1544</v>
      </c>
      <c r="F496" t="s">
        <v>1545</v>
      </c>
      <c r="G496" t="s">
        <v>3801</v>
      </c>
      <c r="H496" s="67" t="s">
        <v>5798</v>
      </c>
      <c r="I496" s="67">
        <v>41102</v>
      </c>
      <c r="J496" t="s">
        <v>3853</v>
      </c>
      <c r="K496" t="s">
        <v>3854</v>
      </c>
      <c r="L496" t="s">
        <v>5418</v>
      </c>
      <c r="M496" s="67" t="s">
        <v>3855</v>
      </c>
      <c r="N496" s="67" t="s">
        <v>5799</v>
      </c>
      <c r="O496" s="67" t="s">
        <v>1569</v>
      </c>
      <c r="P496" s="66">
        <v>41102</v>
      </c>
      <c r="Q496" s="67" t="s">
        <v>501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1609</v>
      </c>
      <c r="F497" t="s">
        <v>1545</v>
      </c>
      <c r="G497" t="s">
        <v>3801</v>
      </c>
      <c r="H497" s="67" t="s">
        <v>501</v>
      </c>
      <c r="I497" s="67">
        <v>41122</v>
      </c>
      <c r="J497" t="s">
        <v>3856</v>
      </c>
      <c r="K497" t="s">
        <v>5592</v>
      </c>
      <c r="L497" t="s">
        <v>5419</v>
      </c>
      <c r="M497" s="67" t="s">
        <v>3857</v>
      </c>
      <c r="N497" s="67" t="s">
        <v>501</v>
      </c>
      <c r="O497" s="67" t="s">
        <v>501</v>
      </c>
      <c r="P497" s="66" t="s">
        <v>501</v>
      </c>
      <c r="Q497" s="67" t="s">
        <v>501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1544</v>
      </c>
      <c r="F498" t="s">
        <v>1545</v>
      </c>
      <c r="G498" t="s">
        <v>3801</v>
      </c>
      <c r="H498" s="67" t="s">
        <v>5420</v>
      </c>
      <c r="I498" s="67">
        <v>41099</v>
      </c>
      <c r="J498" t="s">
        <v>3858</v>
      </c>
      <c r="K498" t="s">
        <v>3859</v>
      </c>
      <c r="L498" t="s">
        <v>5421</v>
      </c>
      <c r="M498" s="67" t="s">
        <v>3860</v>
      </c>
      <c r="N498" s="67" t="s">
        <v>5758</v>
      </c>
      <c r="O498" s="67" t="s">
        <v>5747</v>
      </c>
      <c r="P498" s="66">
        <v>41099</v>
      </c>
      <c r="Q498" s="67" t="s">
        <v>501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1698</v>
      </c>
      <c r="F499" t="s">
        <v>1545</v>
      </c>
      <c r="G499" t="s">
        <v>3861</v>
      </c>
      <c r="H499" s="67" t="s">
        <v>501</v>
      </c>
      <c r="I499" s="67" t="s">
        <v>501</v>
      </c>
      <c r="J499" t="s">
        <v>3862</v>
      </c>
      <c r="K499" t="s">
        <v>3863</v>
      </c>
      <c r="L499" t="s">
        <v>5422</v>
      </c>
      <c r="M499" s="67" t="s">
        <v>3864</v>
      </c>
      <c r="N499" s="67" t="s">
        <v>501</v>
      </c>
      <c r="O499" s="67" t="s">
        <v>501</v>
      </c>
      <c r="P499" s="66" t="s">
        <v>501</v>
      </c>
      <c r="Q499" s="67" t="s">
        <v>5423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1698</v>
      </c>
      <c r="F500" t="s">
        <v>1545</v>
      </c>
      <c r="G500" t="s">
        <v>3865</v>
      </c>
      <c r="H500" s="67" t="s">
        <v>501</v>
      </c>
      <c r="I500" s="67" t="s">
        <v>501</v>
      </c>
      <c r="J500" t="s">
        <v>3866</v>
      </c>
      <c r="K500" t="s">
        <v>3867</v>
      </c>
      <c r="L500" t="s">
        <v>5424</v>
      </c>
      <c r="M500" s="67" t="s">
        <v>5425</v>
      </c>
      <c r="N500" s="67" t="s">
        <v>501</v>
      </c>
      <c r="O500" s="67" t="s">
        <v>501</v>
      </c>
      <c r="P500" s="66" t="s">
        <v>501</v>
      </c>
      <c r="Q500" s="67" t="s">
        <v>5426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1544</v>
      </c>
      <c r="F501" t="s">
        <v>1787</v>
      </c>
      <c r="G501" t="s">
        <v>3868</v>
      </c>
      <c r="H501" s="67" t="s">
        <v>5427</v>
      </c>
      <c r="I501" s="67">
        <v>41094</v>
      </c>
      <c r="J501" t="s">
        <v>3869</v>
      </c>
      <c r="K501" t="s">
        <v>3870</v>
      </c>
      <c r="L501" t="s">
        <v>5428</v>
      </c>
      <c r="M501" s="67" t="s">
        <v>3871</v>
      </c>
      <c r="N501" s="67" t="s">
        <v>5429</v>
      </c>
      <c r="O501" s="67" t="s">
        <v>1817</v>
      </c>
      <c r="P501" s="66">
        <v>41094</v>
      </c>
      <c r="Q501" s="67" t="s">
        <v>501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1698</v>
      </c>
      <c r="F502" t="s">
        <v>1545</v>
      </c>
      <c r="G502" t="s">
        <v>3872</v>
      </c>
      <c r="H502" s="67" t="s">
        <v>501</v>
      </c>
      <c r="I502" s="67" t="s">
        <v>501</v>
      </c>
      <c r="J502" t="s">
        <v>3873</v>
      </c>
      <c r="K502" t="s">
        <v>5430</v>
      </c>
      <c r="L502" t="s">
        <v>5431</v>
      </c>
      <c r="M502" s="67" t="s">
        <v>3874</v>
      </c>
      <c r="N502" s="67" t="s">
        <v>501</v>
      </c>
      <c r="O502" s="67" t="s">
        <v>501</v>
      </c>
      <c r="P502" s="66" t="s">
        <v>501</v>
      </c>
      <c r="Q502" s="67" t="s">
        <v>5432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1698</v>
      </c>
      <c r="F503" t="s">
        <v>1545</v>
      </c>
      <c r="G503" t="s">
        <v>3875</v>
      </c>
      <c r="H503" s="67" t="s">
        <v>501</v>
      </c>
      <c r="I503" s="67" t="s">
        <v>501</v>
      </c>
      <c r="J503" t="s">
        <v>3876</v>
      </c>
      <c r="K503" t="s">
        <v>5433</v>
      </c>
      <c r="L503" t="s">
        <v>5434</v>
      </c>
      <c r="M503" s="67" t="s">
        <v>5435</v>
      </c>
      <c r="N503" s="67" t="s">
        <v>501</v>
      </c>
      <c r="O503" s="67" t="s">
        <v>501</v>
      </c>
      <c r="P503" s="66" t="s">
        <v>501</v>
      </c>
      <c r="Q503" s="67" t="s">
        <v>5436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1544</v>
      </c>
      <c r="F504" t="s">
        <v>1787</v>
      </c>
      <c r="G504" t="s">
        <v>3877</v>
      </c>
      <c r="H504" s="67" t="s">
        <v>5437</v>
      </c>
      <c r="I504" s="67">
        <v>41093</v>
      </c>
      <c r="J504" t="s">
        <v>3878</v>
      </c>
      <c r="K504" t="s">
        <v>4751</v>
      </c>
      <c r="L504" t="s">
        <v>5438</v>
      </c>
      <c r="M504" s="67" t="s">
        <v>3879</v>
      </c>
      <c r="N504" s="67" t="s">
        <v>5439</v>
      </c>
      <c r="O504" s="67" t="s">
        <v>4439</v>
      </c>
      <c r="P504" s="66">
        <v>41093</v>
      </c>
      <c r="Q504" s="67" t="s">
        <v>501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1544</v>
      </c>
      <c r="F505" t="s">
        <v>1787</v>
      </c>
      <c r="G505" t="s">
        <v>3880</v>
      </c>
      <c r="H505" s="67" t="s">
        <v>5440</v>
      </c>
      <c r="I505" s="67">
        <v>41096</v>
      </c>
      <c r="J505" t="s">
        <v>4752</v>
      </c>
      <c r="K505" t="s">
        <v>4753</v>
      </c>
      <c r="L505" t="s">
        <v>5441</v>
      </c>
      <c r="M505" s="67" t="s">
        <v>5800</v>
      </c>
      <c r="N505" s="67" t="s">
        <v>5593</v>
      </c>
      <c r="O505" s="67" t="s">
        <v>5594</v>
      </c>
      <c r="P505" s="66">
        <v>41103</v>
      </c>
      <c r="Q505" s="67" t="s">
        <v>501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1698</v>
      </c>
      <c r="F506" t="s">
        <v>1545</v>
      </c>
      <c r="G506" t="s">
        <v>3881</v>
      </c>
      <c r="H506" s="67" t="s">
        <v>501</v>
      </c>
      <c r="I506" s="67" t="s">
        <v>501</v>
      </c>
      <c r="J506" t="s">
        <v>3882</v>
      </c>
      <c r="K506" t="s">
        <v>5442</v>
      </c>
      <c r="L506" t="s">
        <v>5443</v>
      </c>
      <c r="M506" s="67" t="s">
        <v>3883</v>
      </c>
      <c r="N506" s="67" t="s">
        <v>501</v>
      </c>
      <c r="O506" s="67" t="s">
        <v>501</v>
      </c>
      <c r="P506" s="66" t="s">
        <v>501</v>
      </c>
      <c r="Q506" s="67" t="s">
        <v>5444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1698</v>
      </c>
      <c r="F507" t="s">
        <v>1545</v>
      </c>
      <c r="G507" t="s">
        <v>3884</v>
      </c>
      <c r="H507" s="67" t="s">
        <v>501</v>
      </c>
      <c r="I507" s="67" t="s">
        <v>501</v>
      </c>
      <c r="J507" t="s">
        <v>3885</v>
      </c>
      <c r="K507" t="s">
        <v>3886</v>
      </c>
      <c r="L507" t="s">
        <v>5445</v>
      </c>
      <c r="M507" s="67" t="s">
        <v>5446</v>
      </c>
      <c r="N507" s="67" t="s">
        <v>501</v>
      </c>
      <c r="O507" s="67" t="s">
        <v>501</v>
      </c>
      <c r="P507" s="66" t="s">
        <v>501</v>
      </c>
      <c r="Q507" s="67" t="s">
        <v>5447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1609</v>
      </c>
      <c r="F508" t="s">
        <v>1787</v>
      </c>
      <c r="G508" t="s">
        <v>3887</v>
      </c>
      <c r="H508" s="67" t="s">
        <v>5801</v>
      </c>
      <c r="I508" s="67">
        <v>41100</v>
      </c>
      <c r="J508" t="s">
        <v>3888</v>
      </c>
      <c r="K508" t="s">
        <v>3889</v>
      </c>
      <c r="L508" t="s">
        <v>5448</v>
      </c>
      <c r="M508" s="67" t="s">
        <v>3890</v>
      </c>
      <c r="N508" s="67" t="s">
        <v>501</v>
      </c>
      <c r="O508" s="67" t="s">
        <v>501</v>
      </c>
      <c r="P508" s="66" t="s">
        <v>501</v>
      </c>
      <c r="Q508" s="67" t="s">
        <v>501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1698</v>
      </c>
      <c r="F509" t="s">
        <v>1545</v>
      </c>
      <c r="G509" t="s">
        <v>3891</v>
      </c>
      <c r="H509" s="67" t="s">
        <v>501</v>
      </c>
      <c r="I509" s="67" t="s">
        <v>501</v>
      </c>
      <c r="J509" t="s">
        <v>3892</v>
      </c>
      <c r="K509" t="s">
        <v>3893</v>
      </c>
      <c r="L509" t="s">
        <v>5449</v>
      </c>
      <c r="M509" s="67" t="s">
        <v>5450</v>
      </c>
      <c r="N509" s="67" t="s">
        <v>501</v>
      </c>
      <c r="O509" s="67" t="s">
        <v>501</v>
      </c>
      <c r="P509" s="66" t="s">
        <v>501</v>
      </c>
      <c r="Q509" s="67" t="s">
        <v>5451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1609</v>
      </c>
      <c r="F510" t="s">
        <v>1545</v>
      </c>
      <c r="G510" t="s">
        <v>3894</v>
      </c>
      <c r="H510" s="67" t="s">
        <v>4948</v>
      </c>
      <c r="I510" s="67">
        <v>41093</v>
      </c>
      <c r="J510" t="s">
        <v>3895</v>
      </c>
      <c r="K510" t="s">
        <v>3896</v>
      </c>
      <c r="L510" t="s">
        <v>5452</v>
      </c>
      <c r="M510" s="67" t="s">
        <v>3897</v>
      </c>
      <c r="N510" s="67" t="s">
        <v>5453</v>
      </c>
      <c r="O510" s="67" t="s">
        <v>1967</v>
      </c>
      <c r="P510" s="66" t="s">
        <v>501</v>
      </c>
      <c r="Q510" s="67" t="s">
        <v>501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1698</v>
      </c>
      <c r="F511" t="s">
        <v>1545</v>
      </c>
      <c r="G511" t="s">
        <v>3898</v>
      </c>
      <c r="H511" s="67" t="s">
        <v>501</v>
      </c>
      <c r="I511" s="67" t="s">
        <v>501</v>
      </c>
      <c r="J511" t="s">
        <v>3899</v>
      </c>
      <c r="K511" t="s">
        <v>4664</v>
      </c>
      <c r="L511" t="s">
        <v>5454</v>
      </c>
      <c r="M511" s="67" t="s">
        <v>3900</v>
      </c>
      <c r="N511" s="67" t="s">
        <v>501</v>
      </c>
      <c r="O511" s="67" t="s">
        <v>501</v>
      </c>
      <c r="P511" s="66" t="s">
        <v>501</v>
      </c>
      <c r="Q511" s="67" t="s">
        <v>501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1544</v>
      </c>
      <c r="F512" t="s">
        <v>1545</v>
      </c>
      <c r="G512" t="s">
        <v>3901</v>
      </c>
      <c r="H512" s="67" t="s">
        <v>5972</v>
      </c>
      <c r="I512" s="67">
        <v>41110</v>
      </c>
      <c r="J512" t="s">
        <v>3902</v>
      </c>
      <c r="K512" t="s">
        <v>3903</v>
      </c>
      <c r="L512" t="s">
        <v>5455</v>
      </c>
      <c r="M512" s="67" t="s">
        <v>3904</v>
      </c>
      <c r="N512" s="67" t="s">
        <v>6059</v>
      </c>
      <c r="O512" s="67" t="s">
        <v>501</v>
      </c>
      <c r="P512" s="66">
        <v>41110</v>
      </c>
      <c r="Q512" s="67" t="s">
        <v>501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1544</v>
      </c>
      <c r="F513" t="s">
        <v>1787</v>
      </c>
      <c r="G513" t="s">
        <v>3905</v>
      </c>
      <c r="H513" s="67" t="s">
        <v>5802</v>
      </c>
      <c r="I513" s="67">
        <v>41101</v>
      </c>
      <c r="J513" t="s">
        <v>4754</v>
      </c>
      <c r="K513" t="s">
        <v>4755</v>
      </c>
      <c r="L513" t="s">
        <v>5456</v>
      </c>
      <c r="M513" s="67" t="s">
        <v>3906</v>
      </c>
      <c r="N513" s="67" t="s">
        <v>5803</v>
      </c>
      <c r="O513" s="67" t="s">
        <v>5804</v>
      </c>
      <c r="P513" s="66">
        <v>41103</v>
      </c>
      <c r="Q513" s="67" t="s">
        <v>501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1609</v>
      </c>
      <c r="F514" t="s">
        <v>1545</v>
      </c>
      <c r="G514" t="s">
        <v>3907</v>
      </c>
      <c r="H514" s="67" t="s">
        <v>4665</v>
      </c>
      <c r="I514" s="67" t="s">
        <v>501</v>
      </c>
      <c r="J514" t="s">
        <v>3908</v>
      </c>
      <c r="K514" t="s">
        <v>3909</v>
      </c>
      <c r="L514" t="s">
        <v>5457</v>
      </c>
      <c r="M514" s="67" t="s">
        <v>6060</v>
      </c>
      <c r="N514" s="67" t="s">
        <v>501</v>
      </c>
      <c r="O514" s="67" t="s">
        <v>501</v>
      </c>
      <c r="P514" s="66" t="s">
        <v>501</v>
      </c>
      <c r="Q514" s="67" t="s">
        <v>6061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1698</v>
      </c>
      <c r="F515" t="s">
        <v>1545</v>
      </c>
      <c r="G515" t="s">
        <v>3910</v>
      </c>
      <c r="H515" s="67" t="s">
        <v>501</v>
      </c>
      <c r="I515" s="67" t="s">
        <v>501</v>
      </c>
      <c r="J515" t="s">
        <v>3911</v>
      </c>
      <c r="K515" t="s">
        <v>5458</v>
      </c>
      <c r="L515" t="s">
        <v>5459</v>
      </c>
      <c r="M515" s="67" t="s">
        <v>3912</v>
      </c>
      <c r="N515" s="67" t="s">
        <v>501</v>
      </c>
      <c r="O515" s="67" t="s">
        <v>501</v>
      </c>
      <c r="P515" s="66" t="s">
        <v>501</v>
      </c>
      <c r="Q515" s="67" t="s">
        <v>5460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1544</v>
      </c>
      <c r="F516" t="s">
        <v>1545</v>
      </c>
      <c r="G516" t="s">
        <v>3913</v>
      </c>
      <c r="H516" s="67" t="s">
        <v>4744</v>
      </c>
      <c r="I516" s="67">
        <v>41087</v>
      </c>
      <c r="J516" t="s">
        <v>3914</v>
      </c>
      <c r="K516" t="s">
        <v>3915</v>
      </c>
      <c r="L516" t="s">
        <v>5461</v>
      </c>
      <c r="M516" s="67" t="s">
        <v>3916</v>
      </c>
      <c r="N516" s="67" t="s">
        <v>4756</v>
      </c>
      <c r="O516" s="67" t="s">
        <v>1674</v>
      </c>
      <c r="P516" s="66">
        <v>41087</v>
      </c>
      <c r="Q516" s="67" t="s">
        <v>501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1544</v>
      </c>
      <c r="F517" t="s">
        <v>1545</v>
      </c>
      <c r="G517" t="s">
        <v>3917</v>
      </c>
      <c r="H517" s="67" t="s">
        <v>4666</v>
      </c>
      <c r="I517" s="67">
        <v>41087</v>
      </c>
      <c r="J517" t="s">
        <v>3918</v>
      </c>
      <c r="K517" t="s">
        <v>3919</v>
      </c>
      <c r="L517" t="s">
        <v>5805</v>
      </c>
      <c r="M517" s="67" t="s">
        <v>3920</v>
      </c>
      <c r="N517" s="67" t="s">
        <v>4757</v>
      </c>
      <c r="O517" s="67" t="s">
        <v>4758</v>
      </c>
      <c r="P517" s="66">
        <v>41087</v>
      </c>
      <c r="Q517" s="67" t="s">
        <v>501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1544</v>
      </c>
      <c r="F518" t="s">
        <v>1787</v>
      </c>
      <c r="G518" t="s">
        <v>3921</v>
      </c>
      <c r="H518" s="67" t="s">
        <v>4949</v>
      </c>
      <c r="I518" s="67">
        <v>41092</v>
      </c>
      <c r="J518" t="s">
        <v>3922</v>
      </c>
      <c r="K518" t="s">
        <v>3923</v>
      </c>
      <c r="L518" t="s">
        <v>6062</v>
      </c>
      <c r="M518" s="67" t="s">
        <v>3924</v>
      </c>
      <c r="N518" s="67" t="s">
        <v>5462</v>
      </c>
      <c r="O518" s="67" t="s">
        <v>1817</v>
      </c>
      <c r="P518" s="66">
        <v>41092</v>
      </c>
      <c r="Q518" s="67" t="s">
        <v>501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1609</v>
      </c>
      <c r="F519" t="s">
        <v>1545</v>
      </c>
      <c r="G519" t="s">
        <v>3925</v>
      </c>
      <c r="H519" s="67" t="s">
        <v>5973</v>
      </c>
      <c r="I519" s="67">
        <v>41109</v>
      </c>
      <c r="J519" t="s">
        <v>3926</v>
      </c>
      <c r="K519" t="s">
        <v>5463</v>
      </c>
      <c r="L519" t="s">
        <v>5464</v>
      </c>
      <c r="M519" s="67" t="s">
        <v>3927</v>
      </c>
      <c r="N519" s="67" t="s">
        <v>6063</v>
      </c>
      <c r="O519" s="67" t="s">
        <v>1582</v>
      </c>
      <c r="P519" s="66" t="s">
        <v>501</v>
      </c>
      <c r="Q519" s="67" t="s">
        <v>5465</v>
      </c>
    </row>
    <row r="520" spans="1:17" ht="18" customHeight="1">
      <c r="A520">
        <v>3611</v>
      </c>
      <c r="B520">
        <v>3611</v>
      </c>
      <c r="C520" s="10">
        <v>41057</v>
      </c>
      <c r="D520">
        <v>41143</v>
      </c>
      <c r="E520" t="s">
        <v>1544</v>
      </c>
      <c r="F520" t="s">
        <v>1545</v>
      </c>
      <c r="G520" t="s">
        <v>3801</v>
      </c>
      <c r="H520" s="67" t="s">
        <v>5974</v>
      </c>
      <c r="I520" s="67">
        <v>41109</v>
      </c>
      <c r="J520" t="s">
        <v>3928</v>
      </c>
      <c r="K520" t="s">
        <v>3929</v>
      </c>
      <c r="L520" t="s">
        <v>5466</v>
      </c>
      <c r="M520" s="67" t="s">
        <v>3930</v>
      </c>
      <c r="N520" s="67" t="s">
        <v>6064</v>
      </c>
      <c r="O520" s="67" t="s">
        <v>6478</v>
      </c>
      <c r="P520" s="66">
        <v>41117</v>
      </c>
      <c r="Q520" s="67" t="s">
        <v>4059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1544</v>
      </c>
      <c r="F521" t="s">
        <v>1545</v>
      </c>
      <c r="G521" t="s">
        <v>4011</v>
      </c>
      <c r="H521" s="67" t="s">
        <v>5975</v>
      </c>
      <c r="I521" s="67">
        <v>41108</v>
      </c>
      <c r="J521" t="s">
        <v>4012</v>
      </c>
      <c r="K521" t="s">
        <v>4013</v>
      </c>
      <c r="L521" t="s">
        <v>5467</v>
      </c>
      <c r="M521" s="67" t="s">
        <v>4014</v>
      </c>
      <c r="N521" s="67" t="s">
        <v>5976</v>
      </c>
      <c r="O521" s="67" t="s">
        <v>5977</v>
      </c>
      <c r="P521" s="66">
        <v>41109</v>
      </c>
      <c r="Q521" s="67" t="s">
        <v>501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1698</v>
      </c>
      <c r="F522" t="s">
        <v>1545</v>
      </c>
      <c r="G522" t="s">
        <v>1563</v>
      </c>
      <c r="H522" s="67" t="s">
        <v>501</v>
      </c>
      <c r="I522" s="67" t="s">
        <v>501</v>
      </c>
      <c r="J522" t="s">
        <v>4015</v>
      </c>
      <c r="K522" t="s">
        <v>4016</v>
      </c>
      <c r="L522" t="s">
        <v>5468</v>
      </c>
      <c r="M522" s="67" t="s">
        <v>4017</v>
      </c>
      <c r="N522" s="67" t="s">
        <v>501</v>
      </c>
      <c r="O522" s="67" t="s">
        <v>501</v>
      </c>
      <c r="P522" s="66" t="s">
        <v>501</v>
      </c>
      <c r="Q522" s="67" t="s">
        <v>501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1698</v>
      </c>
      <c r="F523" t="s">
        <v>1545</v>
      </c>
      <c r="G523" t="s">
        <v>1916</v>
      </c>
      <c r="H523" s="67" t="s">
        <v>501</v>
      </c>
      <c r="I523" s="67" t="s">
        <v>501</v>
      </c>
      <c r="J523" t="s">
        <v>4018</v>
      </c>
      <c r="K523" t="s">
        <v>4019</v>
      </c>
      <c r="L523" t="s">
        <v>5112</v>
      </c>
      <c r="M523" s="67" t="s">
        <v>4020</v>
      </c>
      <c r="N523" s="67" t="s">
        <v>501</v>
      </c>
      <c r="O523" s="67" t="s">
        <v>501</v>
      </c>
      <c r="P523" s="66" t="s">
        <v>501</v>
      </c>
      <c r="Q523" s="67" t="s">
        <v>501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1544</v>
      </c>
      <c r="F524" t="s">
        <v>1787</v>
      </c>
      <c r="G524" t="s">
        <v>4071</v>
      </c>
      <c r="H524" s="67" t="s">
        <v>5806</v>
      </c>
      <c r="I524" s="67">
        <v>41102</v>
      </c>
      <c r="J524" t="s">
        <v>4072</v>
      </c>
      <c r="K524" t="s">
        <v>4073</v>
      </c>
      <c r="L524">
        <v>35930112</v>
      </c>
      <c r="M524" s="67" t="s">
        <v>4074</v>
      </c>
      <c r="N524" s="67" t="s">
        <v>5807</v>
      </c>
      <c r="O524" s="67" t="s">
        <v>5549</v>
      </c>
      <c r="P524" s="66">
        <v>41103</v>
      </c>
      <c r="Q524" s="67" t="s">
        <v>4075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1544</v>
      </c>
      <c r="F525" t="s">
        <v>1787</v>
      </c>
      <c r="G525" t="s">
        <v>4071</v>
      </c>
      <c r="H525" s="67" t="s">
        <v>5978</v>
      </c>
      <c r="I525" s="67">
        <v>41108</v>
      </c>
      <c r="J525" t="s">
        <v>4076</v>
      </c>
      <c r="K525" t="s">
        <v>4077</v>
      </c>
      <c r="L525">
        <v>35930160</v>
      </c>
      <c r="M525" s="67" t="s">
        <v>4078</v>
      </c>
      <c r="N525" s="67" t="s">
        <v>5979</v>
      </c>
      <c r="O525" s="67" t="s">
        <v>5980</v>
      </c>
      <c r="P525" s="66">
        <v>41109</v>
      </c>
      <c r="Q525" s="67" t="s">
        <v>4079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1544</v>
      </c>
      <c r="F526" t="s">
        <v>1787</v>
      </c>
      <c r="G526" t="s">
        <v>4071</v>
      </c>
      <c r="H526" s="67" t="s">
        <v>5808</v>
      </c>
      <c r="I526" s="67">
        <v>41103</v>
      </c>
      <c r="J526" t="s">
        <v>4080</v>
      </c>
      <c r="K526" t="s">
        <v>4081</v>
      </c>
      <c r="L526" t="s">
        <v>6065</v>
      </c>
      <c r="M526" s="67" t="s">
        <v>4082</v>
      </c>
      <c r="N526" s="67" t="s">
        <v>5809</v>
      </c>
      <c r="O526" s="67" t="s">
        <v>4420</v>
      </c>
      <c r="P526" s="66">
        <v>41103</v>
      </c>
      <c r="Q526" s="67" t="s">
        <v>4083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1553</v>
      </c>
      <c r="F527" t="s">
        <v>1545</v>
      </c>
      <c r="G527" t="s">
        <v>1791</v>
      </c>
      <c r="H527" s="67" t="s">
        <v>501</v>
      </c>
      <c r="I527" s="67" t="s">
        <v>501</v>
      </c>
      <c r="J527" t="s">
        <v>4084</v>
      </c>
      <c r="K527" t="s">
        <v>4085</v>
      </c>
      <c r="L527">
        <v>35930462</v>
      </c>
      <c r="M527" s="67" t="s">
        <v>4086</v>
      </c>
      <c r="N527" s="67" t="s">
        <v>501</v>
      </c>
      <c r="O527" s="67" t="s">
        <v>501</v>
      </c>
      <c r="P527" s="66" t="s">
        <v>501</v>
      </c>
      <c r="Q527" s="67" t="s">
        <v>4442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1544</v>
      </c>
      <c r="F528" t="s">
        <v>1787</v>
      </c>
      <c r="G528" t="s">
        <v>4071</v>
      </c>
      <c r="H528" s="67" t="s">
        <v>6066</v>
      </c>
      <c r="I528" s="67">
        <v>41109</v>
      </c>
      <c r="J528" t="s">
        <v>4087</v>
      </c>
      <c r="K528" t="s">
        <v>4088</v>
      </c>
      <c r="L528">
        <v>35930125</v>
      </c>
      <c r="M528" s="67" t="s">
        <v>4089</v>
      </c>
      <c r="N528" s="67" t="s">
        <v>6067</v>
      </c>
      <c r="O528" s="67" t="s">
        <v>6068</v>
      </c>
      <c r="P528" s="66">
        <v>41114</v>
      </c>
      <c r="Q528" s="67" t="s">
        <v>4090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1609</v>
      </c>
      <c r="F529" t="s">
        <v>1787</v>
      </c>
      <c r="G529" t="s">
        <v>4071</v>
      </c>
      <c r="H529" s="67" t="s">
        <v>5810</v>
      </c>
      <c r="I529" s="67">
        <v>41102</v>
      </c>
      <c r="J529" t="s">
        <v>4091</v>
      </c>
      <c r="K529" t="s">
        <v>4092</v>
      </c>
      <c r="L529">
        <v>35930409</v>
      </c>
      <c r="M529" s="67" t="s">
        <v>4093</v>
      </c>
      <c r="N529" s="67" t="s">
        <v>501</v>
      </c>
      <c r="O529" s="67" t="s">
        <v>501</v>
      </c>
      <c r="P529" s="66" t="s">
        <v>501</v>
      </c>
      <c r="Q529" s="67" t="s">
        <v>4094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1553</v>
      </c>
      <c r="F530" t="s">
        <v>1545</v>
      </c>
      <c r="G530" t="s">
        <v>4095</v>
      </c>
      <c r="H530" s="67" t="s">
        <v>501</v>
      </c>
      <c r="I530" s="67">
        <v>41117</v>
      </c>
      <c r="J530" t="s">
        <v>4096</v>
      </c>
      <c r="K530" t="s">
        <v>4097</v>
      </c>
      <c r="L530">
        <v>39740000</v>
      </c>
      <c r="M530" s="67" t="s">
        <v>4098</v>
      </c>
      <c r="N530" s="67" t="s">
        <v>501</v>
      </c>
      <c r="O530" s="67" t="s">
        <v>501</v>
      </c>
      <c r="P530" s="66" t="s">
        <v>501</v>
      </c>
      <c r="Q530" s="67" t="s">
        <v>4827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1553</v>
      </c>
      <c r="F531" t="s">
        <v>1545</v>
      </c>
      <c r="G531" t="s">
        <v>4095</v>
      </c>
      <c r="H531" s="67" t="s">
        <v>6479</v>
      </c>
      <c r="I531" s="67">
        <v>41120</v>
      </c>
      <c r="J531" t="s">
        <v>4099</v>
      </c>
      <c r="K531" t="s">
        <v>4100</v>
      </c>
      <c r="L531">
        <v>39740000</v>
      </c>
      <c r="M531" s="67" t="s">
        <v>4101</v>
      </c>
      <c r="N531" s="67" t="s">
        <v>6480</v>
      </c>
      <c r="O531" s="67" t="s">
        <v>6182</v>
      </c>
      <c r="P531" s="66" t="s">
        <v>501</v>
      </c>
      <c r="Q531" s="67" t="s">
        <v>4443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1544</v>
      </c>
      <c r="F532" t="s">
        <v>1545</v>
      </c>
      <c r="G532" t="s">
        <v>4095</v>
      </c>
      <c r="H532" s="67" t="s">
        <v>6481</v>
      </c>
      <c r="I532" s="67">
        <v>41120</v>
      </c>
      <c r="J532" t="s">
        <v>4102</v>
      </c>
      <c r="K532" t="s">
        <v>4103</v>
      </c>
      <c r="L532">
        <v>39740000</v>
      </c>
      <c r="M532" s="67" t="s">
        <v>4104</v>
      </c>
      <c r="N532" s="67" t="s">
        <v>6482</v>
      </c>
      <c r="O532" s="67" t="s">
        <v>6211</v>
      </c>
      <c r="P532" s="66">
        <v>41120</v>
      </c>
      <c r="Q532" s="67" t="s">
        <v>4105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1553</v>
      </c>
      <c r="F533" t="s">
        <v>1545</v>
      </c>
      <c r="G533" t="s">
        <v>4095</v>
      </c>
      <c r="H533" s="67" t="s">
        <v>6483</v>
      </c>
      <c r="I533" s="67">
        <v>41120</v>
      </c>
      <c r="J533" t="s">
        <v>4106</v>
      </c>
      <c r="K533" t="s">
        <v>4107</v>
      </c>
      <c r="L533">
        <v>39740000</v>
      </c>
      <c r="M533" s="67" t="s">
        <v>4104</v>
      </c>
      <c r="N533" s="67" t="s">
        <v>6484</v>
      </c>
      <c r="O533" s="67" t="s">
        <v>6182</v>
      </c>
      <c r="P533" s="66" t="s">
        <v>501</v>
      </c>
      <c r="Q533" s="67" t="s">
        <v>4444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1609</v>
      </c>
      <c r="F534" t="s">
        <v>1545</v>
      </c>
      <c r="G534" t="s">
        <v>4095</v>
      </c>
      <c r="H534" s="67" t="s">
        <v>6280</v>
      </c>
      <c r="I534" s="67">
        <v>41117</v>
      </c>
      <c r="J534" t="s">
        <v>4108</v>
      </c>
      <c r="K534" t="s">
        <v>4109</v>
      </c>
      <c r="L534">
        <v>39740000</v>
      </c>
      <c r="M534" s="67" t="s">
        <v>4104</v>
      </c>
      <c r="N534" s="67" t="s">
        <v>6485</v>
      </c>
      <c r="O534" s="67" t="s">
        <v>6182</v>
      </c>
      <c r="P534" s="66" t="s">
        <v>501</v>
      </c>
      <c r="Q534" s="67" t="s">
        <v>4110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1544</v>
      </c>
      <c r="F535" t="s">
        <v>1787</v>
      </c>
      <c r="G535" t="s">
        <v>4071</v>
      </c>
      <c r="H535" s="67" t="s">
        <v>5981</v>
      </c>
      <c r="I535" s="67">
        <v>41108</v>
      </c>
      <c r="J535" t="s">
        <v>4111</v>
      </c>
      <c r="K535" t="s">
        <v>4112</v>
      </c>
      <c r="L535">
        <v>35931023</v>
      </c>
      <c r="M535" s="67" t="s">
        <v>4113</v>
      </c>
      <c r="N535" s="67" t="s">
        <v>5982</v>
      </c>
      <c r="O535" s="67" t="s">
        <v>1817</v>
      </c>
      <c r="P535" s="66">
        <v>41109</v>
      </c>
      <c r="Q535" s="67" t="s">
        <v>4114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1553</v>
      </c>
      <c r="F536" t="s">
        <v>1545</v>
      </c>
      <c r="G536" t="s">
        <v>2917</v>
      </c>
      <c r="H536" s="67" t="s">
        <v>501</v>
      </c>
      <c r="I536" s="67" t="s">
        <v>501</v>
      </c>
      <c r="J536" t="s">
        <v>4115</v>
      </c>
      <c r="K536" t="s">
        <v>4116</v>
      </c>
      <c r="L536">
        <v>39873000</v>
      </c>
      <c r="M536" s="67" t="s">
        <v>4117</v>
      </c>
      <c r="N536" s="67" t="s">
        <v>501</v>
      </c>
      <c r="O536" s="67" t="s">
        <v>501</v>
      </c>
      <c r="P536" s="66" t="s">
        <v>501</v>
      </c>
      <c r="Q536" s="67" t="s">
        <v>4828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1553</v>
      </c>
      <c r="F537" t="s">
        <v>1545</v>
      </c>
      <c r="G537" t="s">
        <v>4118</v>
      </c>
      <c r="H537" s="67" t="s">
        <v>501</v>
      </c>
      <c r="I537" s="67">
        <v>41121</v>
      </c>
      <c r="J537" t="s">
        <v>4119</v>
      </c>
      <c r="K537" t="s">
        <v>4120</v>
      </c>
      <c r="L537">
        <v>38770000</v>
      </c>
      <c r="M537" s="67" t="s">
        <v>4121</v>
      </c>
      <c r="N537" s="67" t="s">
        <v>501</v>
      </c>
      <c r="O537" s="67" t="s">
        <v>501</v>
      </c>
      <c r="P537" s="66" t="s">
        <v>501</v>
      </c>
      <c r="Q537" s="67" t="s">
        <v>4445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1553</v>
      </c>
      <c r="F538" t="s">
        <v>1545</v>
      </c>
      <c r="G538" t="s">
        <v>175</v>
      </c>
      <c r="H538" s="67" t="s">
        <v>501</v>
      </c>
      <c r="I538" s="67" t="s">
        <v>501</v>
      </c>
      <c r="J538" t="s">
        <v>4122</v>
      </c>
      <c r="K538" t="s">
        <v>4123</v>
      </c>
      <c r="L538">
        <v>39800000</v>
      </c>
      <c r="M538" s="67" t="s">
        <v>4124</v>
      </c>
      <c r="N538" s="67" t="s">
        <v>501</v>
      </c>
      <c r="O538" s="67" t="s">
        <v>501</v>
      </c>
      <c r="P538" s="66" t="s">
        <v>501</v>
      </c>
      <c r="Q538" s="67" t="s">
        <v>4446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1609</v>
      </c>
      <c r="F539" t="s">
        <v>1545</v>
      </c>
      <c r="G539" t="s">
        <v>175</v>
      </c>
      <c r="H539" s="67" t="s">
        <v>5811</v>
      </c>
      <c r="I539" s="67">
        <v>41101</v>
      </c>
      <c r="J539" t="s">
        <v>4125</v>
      </c>
      <c r="K539" t="s">
        <v>4126</v>
      </c>
      <c r="L539">
        <v>39800000</v>
      </c>
      <c r="M539" s="67" t="s">
        <v>4127</v>
      </c>
      <c r="N539" s="67" t="s">
        <v>5812</v>
      </c>
      <c r="O539" s="67" t="s">
        <v>5813</v>
      </c>
      <c r="P539" s="66" t="s">
        <v>501</v>
      </c>
      <c r="Q539" s="67" t="s">
        <v>4128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1553</v>
      </c>
      <c r="F540" t="s">
        <v>1545</v>
      </c>
      <c r="G540" t="s">
        <v>175</v>
      </c>
      <c r="H540" s="67" t="s">
        <v>501</v>
      </c>
      <c r="I540" s="67" t="s">
        <v>501</v>
      </c>
      <c r="J540" t="s">
        <v>4129</v>
      </c>
      <c r="K540" t="s">
        <v>4130</v>
      </c>
      <c r="L540">
        <v>39800000</v>
      </c>
      <c r="M540" s="67" t="s">
        <v>4131</v>
      </c>
      <c r="N540" s="67" t="s">
        <v>501</v>
      </c>
      <c r="O540" s="67" t="s">
        <v>501</v>
      </c>
      <c r="P540" s="66" t="s">
        <v>501</v>
      </c>
      <c r="Q540" s="67" t="s">
        <v>4829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1553</v>
      </c>
      <c r="F541" t="s">
        <v>1545</v>
      </c>
      <c r="G541" t="s">
        <v>175</v>
      </c>
      <c r="H541" s="67" t="s">
        <v>501</v>
      </c>
      <c r="I541" s="67" t="s">
        <v>501</v>
      </c>
      <c r="J541" t="s">
        <v>4132</v>
      </c>
      <c r="K541" t="s">
        <v>4133</v>
      </c>
      <c r="L541">
        <v>39800000</v>
      </c>
      <c r="M541" s="67" t="s">
        <v>4134</v>
      </c>
      <c r="N541" s="67" t="s">
        <v>501</v>
      </c>
      <c r="O541" s="67" t="s">
        <v>501</v>
      </c>
      <c r="P541" s="66" t="s">
        <v>501</v>
      </c>
      <c r="Q541" s="67" t="s">
        <v>4447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1553</v>
      </c>
      <c r="F542" t="s">
        <v>1545</v>
      </c>
      <c r="G542" t="s">
        <v>175</v>
      </c>
      <c r="H542" s="67" t="s">
        <v>501</v>
      </c>
      <c r="I542" s="67" t="s">
        <v>501</v>
      </c>
      <c r="J542" t="s">
        <v>4135</v>
      </c>
      <c r="K542" t="s">
        <v>4136</v>
      </c>
      <c r="L542">
        <v>39800000</v>
      </c>
      <c r="M542" s="67" t="s">
        <v>4124</v>
      </c>
      <c r="N542" s="67" t="s">
        <v>501</v>
      </c>
      <c r="O542" s="67" t="s">
        <v>501</v>
      </c>
      <c r="P542" s="66" t="s">
        <v>501</v>
      </c>
      <c r="Q542" s="67" t="s">
        <v>4448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1609</v>
      </c>
      <c r="F543" t="s">
        <v>1545</v>
      </c>
      <c r="G543" t="s">
        <v>175</v>
      </c>
      <c r="H543" s="67" t="s">
        <v>5814</v>
      </c>
      <c r="I543" s="67">
        <v>41102</v>
      </c>
      <c r="J543" t="s">
        <v>4137</v>
      </c>
      <c r="K543" t="s">
        <v>4138</v>
      </c>
      <c r="L543">
        <v>39800000</v>
      </c>
      <c r="M543" s="67" t="s">
        <v>4139</v>
      </c>
      <c r="N543" s="67" t="s">
        <v>5815</v>
      </c>
      <c r="O543" s="67" t="s">
        <v>3278</v>
      </c>
      <c r="P543" s="66" t="s">
        <v>501</v>
      </c>
      <c r="Q543" s="67" t="s">
        <v>4140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1698</v>
      </c>
      <c r="F544" t="s">
        <v>1545</v>
      </c>
      <c r="G544" t="s">
        <v>175</v>
      </c>
      <c r="H544" s="67" t="s">
        <v>501</v>
      </c>
      <c r="I544" s="67" t="s">
        <v>501</v>
      </c>
      <c r="J544" t="s">
        <v>4141</v>
      </c>
      <c r="K544" t="s">
        <v>4142</v>
      </c>
      <c r="L544">
        <v>39800000</v>
      </c>
      <c r="M544" s="67" t="s">
        <v>4143</v>
      </c>
      <c r="N544" s="67" t="s">
        <v>501</v>
      </c>
      <c r="O544" s="67" t="s">
        <v>501</v>
      </c>
      <c r="P544" s="66" t="s">
        <v>501</v>
      </c>
      <c r="Q544" s="67" t="s">
        <v>4144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1553</v>
      </c>
      <c r="F545" t="s">
        <v>1545</v>
      </c>
      <c r="G545" t="s">
        <v>175</v>
      </c>
      <c r="H545" s="67" t="s">
        <v>501</v>
      </c>
      <c r="I545" s="67" t="s">
        <v>501</v>
      </c>
      <c r="J545" t="s">
        <v>4145</v>
      </c>
      <c r="K545" t="s">
        <v>4146</v>
      </c>
      <c r="L545">
        <v>39800000</v>
      </c>
      <c r="M545" s="67" t="s">
        <v>4147</v>
      </c>
      <c r="N545" s="67" t="s">
        <v>501</v>
      </c>
      <c r="O545" s="67" t="s">
        <v>501</v>
      </c>
      <c r="P545" s="66" t="s">
        <v>501</v>
      </c>
      <c r="Q545" s="67" t="s">
        <v>4449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1544</v>
      </c>
      <c r="F546" t="s">
        <v>1545</v>
      </c>
      <c r="G546" t="s">
        <v>4148</v>
      </c>
      <c r="H546" s="67" t="s">
        <v>6223</v>
      </c>
      <c r="I546" s="67">
        <v>41117</v>
      </c>
      <c r="J546" t="s">
        <v>4149</v>
      </c>
      <c r="K546" t="s">
        <v>4150</v>
      </c>
      <c r="L546">
        <v>39830000</v>
      </c>
      <c r="M546" s="67" t="s">
        <v>4151</v>
      </c>
      <c r="N546" s="67" t="s">
        <v>6224</v>
      </c>
      <c r="O546" s="67" t="s">
        <v>6225</v>
      </c>
      <c r="P546" s="66">
        <v>41117</v>
      </c>
      <c r="Q546" s="67" t="s">
        <v>4152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1553</v>
      </c>
      <c r="F547" t="s">
        <v>1545</v>
      </c>
      <c r="G547" t="s">
        <v>4148</v>
      </c>
      <c r="H547" s="67" t="s">
        <v>6281</v>
      </c>
      <c r="I547" s="67">
        <v>41120</v>
      </c>
      <c r="J547" t="s">
        <v>4153</v>
      </c>
      <c r="K547" t="s">
        <v>4154</v>
      </c>
      <c r="L547">
        <v>39830000</v>
      </c>
      <c r="M547" s="67" t="s">
        <v>4155</v>
      </c>
      <c r="N547" s="67" t="s">
        <v>6486</v>
      </c>
      <c r="O547" s="67" t="s">
        <v>6465</v>
      </c>
      <c r="P547" s="66" t="s">
        <v>501</v>
      </c>
      <c r="Q547" s="67" t="s">
        <v>4450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1544</v>
      </c>
      <c r="F548" t="s">
        <v>1787</v>
      </c>
      <c r="G548" t="s">
        <v>4071</v>
      </c>
      <c r="H548" s="67" t="s">
        <v>5983</v>
      </c>
      <c r="I548" s="67">
        <v>41107</v>
      </c>
      <c r="J548" t="s">
        <v>4076</v>
      </c>
      <c r="K548" t="s">
        <v>4156</v>
      </c>
      <c r="L548" t="s">
        <v>6069</v>
      </c>
      <c r="M548" s="67" t="s">
        <v>4157</v>
      </c>
      <c r="N548" s="67" t="s">
        <v>5984</v>
      </c>
      <c r="O548" s="67" t="s">
        <v>1817</v>
      </c>
      <c r="P548" s="66">
        <v>41108</v>
      </c>
      <c r="Q548" s="67" t="s">
        <v>4158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1544</v>
      </c>
      <c r="F549" t="s">
        <v>1787</v>
      </c>
      <c r="G549" t="s">
        <v>4071</v>
      </c>
      <c r="H549" s="67" t="s">
        <v>6070</v>
      </c>
      <c r="I549" s="67">
        <v>41108</v>
      </c>
      <c r="J549" t="s">
        <v>4159</v>
      </c>
      <c r="K549" t="s">
        <v>4160</v>
      </c>
      <c r="L549">
        <v>35930198</v>
      </c>
      <c r="M549" s="67" t="s">
        <v>4161</v>
      </c>
      <c r="N549" s="67" t="s">
        <v>6071</v>
      </c>
      <c r="O549" s="67" t="s">
        <v>1817</v>
      </c>
      <c r="P549" s="66">
        <v>41109</v>
      </c>
      <c r="Q549" s="67" t="s">
        <v>4162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1609</v>
      </c>
      <c r="F550" t="s">
        <v>1545</v>
      </c>
      <c r="G550" t="s">
        <v>175</v>
      </c>
      <c r="H550" s="67" t="s">
        <v>6487</v>
      </c>
      <c r="I550" s="67">
        <v>41120</v>
      </c>
      <c r="J550" t="s">
        <v>4163</v>
      </c>
      <c r="K550" t="s">
        <v>4164</v>
      </c>
      <c r="L550">
        <v>39800000</v>
      </c>
      <c r="M550" s="67" t="s">
        <v>4165</v>
      </c>
      <c r="N550" s="67" t="s">
        <v>501</v>
      </c>
      <c r="O550" s="67" t="s">
        <v>501</v>
      </c>
      <c r="P550" s="66" t="s">
        <v>501</v>
      </c>
      <c r="Q550" s="67" t="s">
        <v>4166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1698</v>
      </c>
      <c r="F551" t="s">
        <v>1545</v>
      </c>
      <c r="G551" t="s">
        <v>175</v>
      </c>
      <c r="H551" s="67" t="s">
        <v>501</v>
      </c>
      <c r="I551" s="67" t="s">
        <v>501</v>
      </c>
      <c r="J551" t="s">
        <v>4167</v>
      </c>
      <c r="K551" t="s">
        <v>5469</v>
      </c>
      <c r="L551">
        <v>39800000</v>
      </c>
      <c r="M551" s="67" t="s">
        <v>4168</v>
      </c>
      <c r="N551" s="67" t="s">
        <v>501</v>
      </c>
      <c r="O551" s="67" t="s">
        <v>501</v>
      </c>
      <c r="P551" s="66" t="s">
        <v>501</v>
      </c>
      <c r="Q551" s="67" t="s">
        <v>5470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1553</v>
      </c>
      <c r="F552" t="s">
        <v>1545</v>
      </c>
      <c r="G552" t="s">
        <v>175</v>
      </c>
      <c r="H552" s="67" t="s">
        <v>501</v>
      </c>
      <c r="I552" s="67" t="s">
        <v>501</v>
      </c>
      <c r="J552" t="s">
        <v>4169</v>
      </c>
      <c r="K552" t="s">
        <v>4170</v>
      </c>
      <c r="L552">
        <v>39800000</v>
      </c>
      <c r="M552" s="67" t="s">
        <v>4124</v>
      </c>
      <c r="N552" s="67" t="s">
        <v>501</v>
      </c>
      <c r="O552" s="67" t="s">
        <v>501</v>
      </c>
      <c r="P552" s="66" t="s">
        <v>501</v>
      </c>
      <c r="Q552" s="67" t="s">
        <v>4830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1544</v>
      </c>
      <c r="F553" t="s">
        <v>1545</v>
      </c>
      <c r="G553" t="s">
        <v>175</v>
      </c>
      <c r="H553" s="67" t="s">
        <v>5985</v>
      </c>
      <c r="I553" s="67">
        <v>41110</v>
      </c>
      <c r="J553" t="s">
        <v>4171</v>
      </c>
      <c r="K553" t="s">
        <v>4172</v>
      </c>
      <c r="L553">
        <v>39800000</v>
      </c>
      <c r="M553" s="67" t="s">
        <v>4173</v>
      </c>
      <c r="N553" s="67" t="s">
        <v>6072</v>
      </c>
      <c r="O553" s="67" t="s">
        <v>1717</v>
      </c>
      <c r="P553" s="66">
        <v>41110</v>
      </c>
      <c r="Q553" s="67" t="s">
        <v>4174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1553</v>
      </c>
      <c r="F554" t="s">
        <v>1545</v>
      </c>
      <c r="G554" t="s">
        <v>175</v>
      </c>
      <c r="H554" s="67" t="s">
        <v>501</v>
      </c>
      <c r="I554" s="67" t="s">
        <v>501</v>
      </c>
      <c r="J554" t="s">
        <v>4210</v>
      </c>
      <c r="K554" t="s">
        <v>4211</v>
      </c>
      <c r="L554">
        <v>39800000</v>
      </c>
      <c r="M554" s="67" t="s">
        <v>4212</v>
      </c>
      <c r="N554" s="67" t="s">
        <v>501</v>
      </c>
      <c r="O554" s="67" t="s">
        <v>501</v>
      </c>
      <c r="P554" s="66" t="s">
        <v>501</v>
      </c>
      <c r="Q554" s="67" t="s">
        <v>4831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1698</v>
      </c>
      <c r="F555" t="s">
        <v>1545</v>
      </c>
      <c r="G555" t="s">
        <v>175</v>
      </c>
      <c r="H555" s="67" t="s">
        <v>501</v>
      </c>
      <c r="I555" s="67" t="s">
        <v>501</v>
      </c>
      <c r="J555" t="s">
        <v>4213</v>
      </c>
      <c r="K555" t="s">
        <v>4214</v>
      </c>
      <c r="L555">
        <v>39800000</v>
      </c>
      <c r="M555" s="67" t="s">
        <v>4215</v>
      </c>
      <c r="N555" s="67" t="s">
        <v>501</v>
      </c>
      <c r="O555" s="67" t="s">
        <v>501</v>
      </c>
      <c r="P555" s="66" t="s">
        <v>501</v>
      </c>
      <c r="Q555" s="67" t="s">
        <v>4216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1698</v>
      </c>
      <c r="F556" t="s">
        <v>1545</v>
      </c>
      <c r="G556" t="s">
        <v>4148</v>
      </c>
      <c r="H556" s="67" t="s">
        <v>501</v>
      </c>
      <c r="I556" s="67" t="s">
        <v>501</v>
      </c>
      <c r="J556" t="s">
        <v>4217</v>
      </c>
      <c r="K556" t="s">
        <v>5759</v>
      </c>
      <c r="L556" t="s">
        <v>5760</v>
      </c>
      <c r="M556" s="67" t="s">
        <v>4218</v>
      </c>
      <c r="N556" s="67" t="s">
        <v>501</v>
      </c>
      <c r="O556" s="67" t="s">
        <v>501</v>
      </c>
      <c r="P556" s="66" t="s">
        <v>501</v>
      </c>
      <c r="Q556" s="67" t="s">
        <v>5761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1553</v>
      </c>
      <c r="F557" t="s">
        <v>1545</v>
      </c>
      <c r="G557" t="s">
        <v>4148</v>
      </c>
      <c r="H557" s="67" t="s">
        <v>501</v>
      </c>
      <c r="I557" s="67" t="s">
        <v>501</v>
      </c>
      <c r="J557" t="s">
        <v>4219</v>
      </c>
      <c r="K557" t="s">
        <v>4220</v>
      </c>
      <c r="L557">
        <v>39830000</v>
      </c>
      <c r="M557" s="67" t="s">
        <v>4218</v>
      </c>
      <c r="N557" s="67" t="s">
        <v>501</v>
      </c>
      <c r="O557" s="67" t="s">
        <v>501</v>
      </c>
      <c r="P557" s="66" t="s">
        <v>501</v>
      </c>
      <c r="Q557" s="67" t="s">
        <v>4832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1698</v>
      </c>
      <c r="F558" t="s">
        <v>1545</v>
      </c>
      <c r="G558" t="s">
        <v>4853</v>
      </c>
      <c r="H558" s="67" t="s">
        <v>501</v>
      </c>
      <c r="I558" s="67" t="s">
        <v>501</v>
      </c>
      <c r="J558" t="s">
        <v>4221</v>
      </c>
      <c r="K558" t="s">
        <v>4222</v>
      </c>
      <c r="L558">
        <v>35865000</v>
      </c>
      <c r="M558" s="67" t="s">
        <v>4223</v>
      </c>
      <c r="N558" s="67" t="s">
        <v>501</v>
      </c>
      <c r="O558" s="67" t="s">
        <v>501</v>
      </c>
      <c r="P558" s="66" t="s">
        <v>501</v>
      </c>
      <c r="Q558" s="67" t="s">
        <v>5471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1698</v>
      </c>
      <c r="F559" t="s">
        <v>1545</v>
      </c>
      <c r="G559" t="s">
        <v>4148</v>
      </c>
      <c r="H559" s="67" t="s">
        <v>501</v>
      </c>
      <c r="I559" s="67" t="s">
        <v>501</v>
      </c>
      <c r="J559" t="s">
        <v>4224</v>
      </c>
      <c r="K559" t="s">
        <v>4225</v>
      </c>
      <c r="L559">
        <v>39830000</v>
      </c>
      <c r="M559" s="67" t="s">
        <v>4155</v>
      </c>
      <c r="N559" s="67" t="s">
        <v>501</v>
      </c>
      <c r="O559" s="67" t="s">
        <v>501</v>
      </c>
      <c r="P559" s="66" t="s">
        <v>501</v>
      </c>
      <c r="Q559" s="67" t="s">
        <v>4226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1609</v>
      </c>
      <c r="F560" t="s">
        <v>1545</v>
      </c>
      <c r="G560" t="s">
        <v>4148</v>
      </c>
      <c r="H560" s="67" t="s">
        <v>501</v>
      </c>
      <c r="I560" s="67">
        <v>41121</v>
      </c>
      <c r="J560" t="s">
        <v>4227</v>
      </c>
      <c r="K560" t="s">
        <v>4228</v>
      </c>
      <c r="L560">
        <v>39830000</v>
      </c>
      <c r="M560" s="67" t="s">
        <v>4155</v>
      </c>
      <c r="N560" s="67" t="s">
        <v>501</v>
      </c>
      <c r="O560" s="67" t="s">
        <v>501</v>
      </c>
      <c r="P560" s="66" t="s">
        <v>501</v>
      </c>
      <c r="Q560" s="67" t="s">
        <v>4229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1698</v>
      </c>
      <c r="F561" t="s">
        <v>1545</v>
      </c>
      <c r="G561" t="s">
        <v>4148</v>
      </c>
      <c r="H561" s="67" t="s">
        <v>501</v>
      </c>
      <c r="I561" s="67" t="s">
        <v>501</v>
      </c>
      <c r="J561" t="s">
        <v>4230</v>
      </c>
      <c r="K561" t="s">
        <v>4231</v>
      </c>
      <c r="L561">
        <v>39830000</v>
      </c>
      <c r="M561" s="67" t="s">
        <v>4232</v>
      </c>
      <c r="N561" s="67" t="s">
        <v>501</v>
      </c>
      <c r="O561" s="67" t="s">
        <v>501</v>
      </c>
      <c r="P561" s="66" t="s">
        <v>501</v>
      </c>
      <c r="Q561" s="67" t="s">
        <v>4233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1553</v>
      </c>
      <c r="F562" t="s">
        <v>1545</v>
      </c>
      <c r="G562" t="s">
        <v>2917</v>
      </c>
      <c r="H562" s="67" t="s">
        <v>501</v>
      </c>
      <c r="I562" s="67" t="s">
        <v>501</v>
      </c>
      <c r="J562" t="s">
        <v>4234</v>
      </c>
      <c r="K562" t="s">
        <v>4235</v>
      </c>
      <c r="L562">
        <v>39873000</v>
      </c>
      <c r="M562" s="67" t="s">
        <v>4236</v>
      </c>
      <c r="N562" s="67" t="s">
        <v>501</v>
      </c>
      <c r="O562" s="67" t="s">
        <v>501</v>
      </c>
      <c r="P562" s="66" t="s">
        <v>501</v>
      </c>
      <c r="Q562" s="67" t="s">
        <v>4865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1553</v>
      </c>
      <c r="F563" t="s">
        <v>1545</v>
      </c>
      <c r="G563" t="s">
        <v>2917</v>
      </c>
      <c r="H563" s="67" t="s">
        <v>501</v>
      </c>
      <c r="I563" s="67" t="s">
        <v>501</v>
      </c>
      <c r="J563" t="s">
        <v>4237</v>
      </c>
      <c r="K563" t="s">
        <v>4238</v>
      </c>
      <c r="L563">
        <v>39873000</v>
      </c>
      <c r="M563" s="67" t="s">
        <v>4236</v>
      </c>
      <c r="N563" s="67" t="s">
        <v>501</v>
      </c>
      <c r="O563" s="67" t="s">
        <v>501</v>
      </c>
      <c r="P563" s="66" t="s">
        <v>501</v>
      </c>
      <c r="Q563" s="67" t="s">
        <v>4866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1553</v>
      </c>
      <c r="F564" t="s">
        <v>1545</v>
      </c>
      <c r="G564" t="s">
        <v>4196</v>
      </c>
      <c r="H564" s="67" t="s">
        <v>501</v>
      </c>
      <c r="I564" s="67" t="s">
        <v>501</v>
      </c>
      <c r="J564" t="s">
        <v>4239</v>
      </c>
      <c r="K564" t="s">
        <v>4240</v>
      </c>
      <c r="L564">
        <v>39860000</v>
      </c>
      <c r="M564" s="67" t="s">
        <v>4241</v>
      </c>
      <c r="N564" s="67" t="s">
        <v>501</v>
      </c>
      <c r="O564" s="67" t="s">
        <v>501</v>
      </c>
      <c r="P564" s="66" t="s">
        <v>501</v>
      </c>
      <c r="Q564" s="67" t="s">
        <v>5595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1553</v>
      </c>
      <c r="F565" t="s">
        <v>1545</v>
      </c>
      <c r="G565" t="s">
        <v>4196</v>
      </c>
      <c r="H565" s="67" t="s">
        <v>501</v>
      </c>
      <c r="I565" s="67" t="s">
        <v>501</v>
      </c>
      <c r="J565" t="s">
        <v>4242</v>
      </c>
      <c r="K565" t="s">
        <v>4243</v>
      </c>
      <c r="L565">
        <v>39860000</v>
      </c>
      <c r="M565" s="67" t="s">
        <v>4241</v>
      </c>
      <c r="N565" s="67" t="s">
        <v>501</v>
      </c>
      <c r="O565" s="67" t="s">
        <v>501</v>
      </c>
      <c r="P565" s="66" t="s">
        <v>501</v>
      </c>
      <c r="Q565" s="67" t="s">
        <v>4867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1553</v>
      </c>
      <c r="F566" t="s">
        <v>1545</v>
      </c>
      <c r="G566" t="s">
        <v>4196</v>
      </c>
      <c r="H566" s="67" t="s">
        <v>501</v>
      </c>
      <c r="I566" s="67" t="s">
        <v>501</v>
      </c>
      <c r="J566" t="s">
        <v>4244</v>
      </c>
      <c r="K566" t="s">
        <v>4245</v>
      </c>
      <c r="L566">
        <v>39860000</v>
      </c>
      <c r="M566" s="67" t="s">
        <v>4241</v>
      </c>
      <c r="N566" s="67" t="s">
        <v>501</v>
      </c>
      <c r="O566" s="67" t="s">
        <v>501</v>
      </c>
      <c r="P566" s="66" t="s">
        <v>501</v>
      </c>
      <c r="Q566" s="67" t="s">
        <v>4868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1698</v>
      </c>
      <c r="F567" t="s">
        <v>1545</v>
      </c>
      <c r="G567" t="s">
        <v>4196</v>
      </c>
      <c r="H567" s="67" t="s">
        <v>501</v>
      </c>
      <c r="I567" s="67" t="s">
        <v>501</v>
      </c>
      <c r="J567" t="s">
        <v>4246</v>
      </c>
      <c r="K567" t="s">
        <v>4247</v>
      </c>
      <c r="L567">
        <v>39860000</v>
      </c>
      <c r="M567" s="67" t="s">
        <v>4241</v>
      </c>
      <c r="N567" s="67" t="s">
        <v>501</v>
      </c>
      <c r="O567" s="67" t="s">
        <v>501</v>
      </c>
      <c r="P567" s="66" t="s">
        <v>501</v>
      </c>
      <c r="Q567" s="67" t="s">
        <v>4248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1544</v>
      </c>
      <c r="F568" t="s">
        <v>1545</v>
      </c>
      <c r="G568" t="s">
        <v>4196</v>
      </c>
      <c r="H568" s="67" t="s">
        <v>6157</v>
      </c>
      <c r="I568" s="67">
        <v>41116</v>
      </c>
      <c r="J568" t="s">
        <v>4249</v>
      </c>
      <c r="K568" t="s">
        <v>4250</v>
      </c>
      <c r="L568">
        <v>39860000</v>
      </c>
      <c r="M568" s="67" t="s">
        <v>4241</v>
      </c>
      <c r="N568" s="67" t="s">
        <v>6177</v>
      </c>
      <c r="O568" s="67" t="s">
        <v>2726</v>
      </c>
      <c r="P568" s="66">
        <v>41120</v>
      </c>
      <c r="Q568" s="67" t="s">
        <v>4251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1609</v>
      </c>
      <c r="F569" t="s">
        <v>1545</v>
      </c>
      <c r="G569" t="s">
        <v>4196</v>
      </c>
      <c r="H569" s="67" t="s">
        <v>6226</v>
      </c>
      <c r="I569" s="67">
        <v>41116</v>
      </c>
      <c r="J569" t="s">
        <v>4252</v>
      </c>
      <c r="K569" t="s">
        <v>4253</v>
      </c>
      <c r="L569">
        <v>39860000</v>
      </c>
      <c r="M569" s="67" t="s">
        <v>4241</v>
      </c>
      <c r="N569" s="67" t="s">
        <v>6227</v>
      </c>
      <c r="O569" s="67" t="s">
        <v>2726</v>
      </c>
      <c r="P569" s="66" t="s">
        <v>501</v>
      </c>
      <c r="Q569" s="67" t="s">
        <v>4254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1609</v>
      </c>
      <c r="F570" t="s">
        <v>1545</v>
      </c>
      <c r="G570" t="s">
        <v>4196</v>
      </c>
      <c r="H570" s="67" t="s">
        <v>501</v>
      </c>
      <c r="I570" s="67">
        <v>41148</v>
      </c>
      <c r="J570" t="s">
        <v>4255</v>
      </c>
      <c r="K570" t="s">
        <v>4256</v>
      </c>
      <c r="L570">
        <v>39860000</v>
      </c>
      <c r="M570" s="67" t="s">
        <v>4241</v>
      </c>
      <c r="N570" s="67" t="s">
        <v>501</v>
      </c>
      <c r="O570" s="67" t="s">
        <v>501</v>
      </c>
      <c r="P570" s="66" t="s">
        <v>501</v>
      </c>
      <c r="Q570" s="67" t="s">
        <v>4257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1553</v>
      </c>
      <c r="F571" t="s">
        <v>1545</v>
      </c>
      <c r="G571" t="s">
        <v>4196</v>
      </c>
      <c r="H571" s="67" t="s">
        <v>501</v>
      </c>
      <c r="I571" s="67" t="s">
        <v>501</v>
      </c>
      <c r="J571" t="s">
        <v>4258</v>
      </c>
      <c r="K571" t="s">
        <v>4259</v>
      </c>
      <c r="L571">
        <v>39860000</v>
      </c>
      <c r="M571" s="67" t="s">
        <v>4241</v>
      </c>
      <c r="N571" s="67" t="s">
        <v>501</v>
      </c>
      <c r="O571" s="67" t="s">
        <v>501</v>
      </c>
      <c r="P571" s="66" t="s">
        <v>501</v>
      </c>
      <c r="Q571" s="67" t="s">
        <v>5596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1544</v>
      </c>
      <c r="F572" t="s">
        <v>1545</v>
      </c>
      <c r="G572" t="s">
        <v>175</v>
      </c>
      <c r="H572" s="67" t="s">
        <v>5816</v>
      </c>
      <c r="I572" s="67">
        <v>41106</v>
      </c>
      <c r="J572" t="s">
        <v>4260</v>
      </c>
      <c r="K572" t="s">
        <v>4261</v>
      </c>
      <c r="L572">
        <v>39800000</v>
      </c>
      <c r="M572" s="67" t="s">
        <v>4124</v>
      </c>
      <c r="N572" s="67" t="s">
        <v>5852</v>
      </c>
      <c r="O572" s="67" t="s">
        <v>1717</v>
      </c>
      <c r="P572" s="66">
        <v>41113</v>
      </c>
      <c r="Q572" s="67" t="s">
        <v>4262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1698</v>
      </c>
      <c r="F573" t="s">
        <v>1545</v>
      </c>
      <c r="G573" t="s">
        <v>2689</v>
      </c>
      <c r="H573" s="67" t="s">
        <v>501</v>
      </c>
      <c r="I573" s="67" t="s">
        <v>501</v>
      </c>
      <c r="J573" t="s">
        <v>2690</v>
      </c>
      <c r="K573" t="s">
        <v>2693</v>
      </c>
      <c r="L573" t="s">
        <v>5291</v>
      </c>
      <c r="M573" s="67" t="s">
        <v>2692</v>
      </c>
      <c r="N573" s="67" t="s">
        <v>501</v>
      </c>
      <c r="O573" s="67" t="s">
        <v>501</v>
      </c>
      <c r="P573" s="67" t="s">
        <v>501</v>
      </c>
      <c r="Q573" s="67" t="s">
        <v>501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1544</v>
      </c>
      <c r="F574" t="s">
        <v>1545</v>
      </c>
      <c r="G574" t="s">
        <v>175</v>
      </c>
      <c r="H574" s="67" t="s">
        <v>5817</v>
      </c>
      <c r="I574" s="67">
        <v>41108</v>
      </c>
      <c r="J574" t="s">
        <v>4263</v>
      </c>
      <c r="K574" t="s">
        <v>4264</v>
      </c>
      <c r="L574">
        <v>39800000</v>
      </c>
      <c r="M574" s="67" t="s">
        <v>4265</v>
      </c>
      <c r="N574" s="67" t="s">
        <v>5986</v>
      </c>
      <c r="O574" s="67" t="s">
        <v>1717</v>
      </c>
      <c r="P574" s="66">
        <v>41115</v>
      </c>
      <c r="Q574" s="67" t="s">
        <v>4266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1698</v>
      </c>
      <c r="F575" t="s">
        <v>1545</v>
      </c>
      <c r="G575" t="s">
        <v>4197</v>
      </c>
      <c r="H575" s="67" t="s">
        <v>501</v>
      </c>
      <c r="I575" s="67" t="s">
        <v>501</v>
      </c>
      <c r="J575" t="s">
        <v>4267</v>
      </c>
      <c r="K575" t="s">
        <v>4268</v>
      </c>
      <c r="L575">
        <v>39695000</v>
      </c>
      <c r="M575" s="67" t="s">
        <v>4269</v>
      </c>
      <c r="N575" s="67" t="s">
        <v>501</v>
      </c>
      <c r="O575" s="67" t="s">
        <v>501</v>
      </c>
      <c r="P575" s="66" t="s">
        <v>501</v>
      </c>
      <c r="Q575" s="67" t="s">
        <v>4270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1698</v>
      </c>
      <c r="F576" t="s">
        <v>1545</v>
      </c>
      <c r="G576" t="s">
        <v>2121</v>
      </c>
      <c r="H576" s="67" t="s">
        <v>501</v>
      </c>
      <c r="I576" s="67" t="s">
        <v>501</v>
      </c>
      <c r="J576" t="s">
        <v>4271</v>
      </c>
      <c r="K576" t="s">
        <v>4272</v>
      </c>
      <c r="L576">
        <v>39685000</v>
      </c>
      <c r="M576" s="67" t="s">
        <v>4273</v>
      </c>
      <c r="N576" s="67" t="s">
        <v>501</v>
      </c>
      <c r="O576" s="67" t="s">
        <v>501</v>
      </c>
      <c r="P576" s="66" t="s">
        <v>501</v>
      </c>
      <c r="Q576" s="67" t="s">
        <v>4274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1698</v>
      </c>
      <c r="F577" t="s">
        <v>1545</v>
      </c>
      <c r="G577" t="s">
        <v>175</v>
      </c>
      <c r="H577" s="67" t="s">
        <v>501</v>
      </c>
      <c r="I577" s="67" t="s">
        <v>501</v>
      </c>
      <c r="J577" t="s">
        <v>4275</v>
      </c>
      <c r="K577" t="s">
        <v>4276</v>
      </c>
      <c r="L577">
        <v>39800000</v>
      </c>
      <c r="M577" s="67" t="s">
        <v>4215</v>
      </c>
      <c r="N577" s="67" t="s">
        <v>501</v>
      </c>
      <c r="O577" s="67" t="s">
        <v>501</v>
      </c>
      <c r="P577" s="66" t="s">
        <v>501</v>
      </c>
      <c r="Q577" s="67" t="s">
        <v>4277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1698</v>
      </c>
      <c r="F578" t="s">
        <v>1545</v>
      </c>
      <c r="G578" t="s">
        <v>175</v>
      </c>
      <c r="H578" s="67" t="s">
        <v>501</v>
      </c>
      <c r="I578" s="67" t="s">
        <v>501</v>
      </c>
      <c r="J578" t="s">
        <v>4278</v>
      </c>
      <c r="K578" t="s">
        <v>4279</v>
      </c>
      <c r="L578">
        <v>39800000</v>
      </c>
      <c r="M578" s="67" t="s">
        <v>4280</v>
      </c>
      <c r="N578" s="67" t="s">
        <v>501</v>
      </c>
      <c r="O578" s="67" t="s">
        <v>501</v>
      </c>
      <c r="P578" s="66" t="s">
        <v>501</v>
      </c>
      <c r="Q578" s="67" t="s">
        <v>4281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1609</v>
      </c>
      <c r="F579" t="s">
        <v>1545</v>
      </c>
      <c r="G579" t="s">
        <v>4118</v>
      </c>
      <c r="H579" s="67" t="s">
        <v>6158</v>
      </c>
      <c r="I579" s="67">
        <v>41122</v>
      </c>
      <c r="J579" t="s">
        <v>4282</v>
      </c>
      <c r="K579" t="s">
        <v>4283</v>
      </c>
      <c r="L579">
        <v>38770000</v>
      </c>
      <c r="M579" s="67" t="s">
        <v>4284</v>
      </c>
      <c r="N579" s="67" t="s">
        <v>501</v>
      </c>
      <c r="O579" s="67" t="s">
        <v>501</v>
      </c>
      <c r="P579" s="66" t="s">
        <v>501</v>
      </c>
      <c r="Q579" s="67" t="s">
        <v>4285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1698</v>
      </c>
      <c r="F580" t="s">
        <v>1545</v>
      </c>
      <c r="G580" t="s">
        <v>175</v>
      </c>
      <c r="H580" s="67" t="s">
        <v>501</v>
      </c>
      <c r="I580" s="67" t="s">
        <v>501</v>
      </c>
      <c r="J580" t="s">
        <v>4286</v>
      </c>
      <c r="K580" t="s">
        <v>4287</v>
      </c>
      <c r="L580">
        <v>39800000</v>
      </c>
      <c r="M580" s="67" t="s">
        <v>4288</v>
      </c>
      <c r="N580" s="67" t="s">
        <v>501</v>
      </c>
      <c r="O580" s="67" t="s">
        <v>501</v>
      </c>
      <c r="P580" s="66" t="s">
        <v>501</v>
      </c>
      <c r="Q580" s="67" t="s">
        <v>4289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1698</v>
      </c>
      <c r="F581" t="s">
        <v>1545</v>
      </c>
      <c r="G581" t="s">
        <v>175</v>
      </c>
      <c r="H581" s="67" t="s">
        <v>501</v>
      </c>
      <c r="I581" s="67" t="s">
        <v>501</v>
      </c>
      <c r="J581" t="s">
        <v>4290</v>
      </c>
      <c r="K581" t="s">
        <v>4291</v>
      </c>
      <c r="L581">
        <v>39800000</v>
      </c>
      <c r="M581" s="67" t="s">
        <v>4292</v>
      </c>
      <c r="N581" s="67" t="s">
        <v>501</v>
      </c>
      <c r="O581" s="67" t="s">
        <v>501</v>
      </c>
      <c r="P581" s="66" t="s">
        <v>501</v>
      </c>
      <c r="Q581" s="67" t="s">
        <v>4293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1698</v>
      </c>
      <c r="F582" t="s">
        <v>1545</v>
      </c>
      <c r="G582" t="s">
        <v>175</v>
      </c>
      <c r="H582" s="67" t="s">
        <v>501</v>
      </c>
      <c r="I582" s="67" t="s">
        <v>501</v>
      </c>
      <c r="J582" t="s">
        <v>4294</v>
      </c>
      <c r="K582" t="s">
        <v>4295</v>
      </c>
      <c r="L582">
        <v>39800000</v>
      </c>
      <c r="M582" s="67" t="s">
        <v>4215</v>
      </c>
      <c r="N582" s="67" t="s">
        <v>501</v>
      </c>
      <c r="O582" s="67" t="s">
        <v>501</v>
      </c>
      <c r="P582" s="66" t="s">
        <v>501</v>
      </c>
      <c r="Q582" s="67" t="s">
        <v>4296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1698</v>
      </c>
      <c r="F583" t="s">
        <v>1545</v>
      </c>
      <c r="G583" t="s">
        <v>175</v>
      </c>
      <c r="H583" s="67" t="s">
        <v>501</v>
      </c>
      <c r="I583" s="67" t="s">
        <v>501</v>
      </c>
      <c r="J583" t="s">
        <v>4297</v>
      </c>
      <c r="K583" t="s">
        <v>4298</v>
      </c>
      <c r="L583">
        <v>39800000</v>
      </c>
      <c r="M583" s="67" t="s">
        <v>4299</v>
      </c>
      <c r="N583" s="67" t="s">
        <v>501</v>
      </c>
      <c r="O583" s="67" t="s">
        <v>501</v>
      </c>
      <c r="P583" s="66" t="s">
        <v>501</v>
      </c>
      <c r="Q583" s="67" t="s">
        <v>4300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1698</v>
      </c>
      <c r="F584" t="s">
        <v>1545</v>
      </c>
      <c r="G584" t="s">
        <v>175</v>
      </c>
      <c r="H584" s="67" t="s">
        <v>501</v>
      </c>
      <c r="I584" s="67" t="s">
        <v>501</v>
      </c>
      <c r="J584" t="s">
        <v>4301</v>
      </c>
      <c r="K584" t="s">
        <v>4302</v>
      </c>
      <c r="L584">
        <v>39800000</v>
      </c>
      <c r="M584" s="67" t="s">
        <v>4303</v>
      </c>
      <c r="N584" s="67" t="s">
        <v>501</v>
      </c>
      <c r="O584" s="67" t="s">
        <v>501</v>
      </c>
      <c r="P584" s="66" t="s">
        <v>501</v>
      </c>
      <c r="Q584" s="67" t="s">
        <v>4304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1698</v>
      </c>
      <c r="F585" t="s">
        <v>1545</v>
      </c>
      <c r="G585" t="s">
        <v>4095</v>
      </c>
      <c r="H585" s="67" t="s">
        <v>501</v>
      </c>
      <c r="I585" s="67" t="s">
        <v>501</v>
      </c>
      <c r="J585" t="s">
        <v>4305</v>
      </c>
      <c r="K585" t="s">
        <v>4306</v>
      </c>
      <c r="L585">
        <v>39740000</v>
      </c>
      <c r="M585" s="67" t="s">
        <v>4104</v>
      </c>
      <c r="N585" s="67" t="s">
        <v>501</v>
      </c>
      <c r="O585" s="67" t="s">
        <v>501</v>
      </c>
      <c r="P585" s="66" t="s">
        <v>501</v>
      </c>
      <c r="Q585" s="67" t="s">
        <v>4307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1698</v>
      </c>
      <c r="F586" t="s">
        <v>1545</v>
      </c>
      <c r="G586" t="s">
        <v>4095</v>
      </c>
      <c r="H586" s="67" t="s">
        <v>501</v>
      </c>
      <c r="I586" s="67" t="s">
        <v>501</v>
      </c>
      <c r="J586" t="s">
        <v>4308</v>
      </c>
      <c r="K586" t="s">
        <v>4309</v>
      </c>
      <c r="L586">
        <v>39740000</v>
      </c>
      <c r="M586" s="67" t="s">
        <v>4104</v>
      </c>
      <c r="N586" s="67" t="s">
        <v>501</v>
      </c>
      <c r="O586" s="67" t="s">
        <v>501</v>
      </c>
      <c r="P586" s="66" t="s">
        <v>501</v>
      </c>
      <c r="Q586" s="67" t="s">
        <v>4310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1698</v>
      </c>
      <c r="F587" t="s">
        <v>1545</v>
      </c>
      <c r="G587" t="s">
        <v>4095</v>
      </c>
      <c r="H587" s="67" t="s">
        <v>501</v>
      </c>
      <c r="I587" s="67" t="s">
        <v>501</v>
      </c>
      <c r="J587" t="s">
        <v>4311</v>
      </c>
      <c r="K587" t="s">
        <v>4312</v>
      </c>
      <c r="L587">
        <v>39740000</v>
      </c>
      <c r="M587" s="67" t="s">
        <v>4104</v>
      </c>
      <c r="N587" s="67" t="s">
        <v>501</v>
      </c>
      <c r="O587" s="67" t="s">
        <v>501</v>
      </c>
      <c r="P587" s="66" t="s">
        <v>501</v>
      </c>
      <c r="Q587" s="67" t="s">
        <v>4313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1609</v>
      </c>
      <c r="F588" t="s">
        <v>1545</v>
      </c>
      <c r="G588" t="s">
        <v>4198</v>
      </c>
      <c r="H588" s="67" t="s">
        <v>6228</v>
      </c>
      <c r="I588" s="67">
        <v>41117</v>
      </c>
      <c r="J588" t="s">
        <v>4314</v>
      </c>
      <c r="K588" t="s">
        <v>4315</v>
      </c>
      <c r="L588">
        <v>35894000</v>
      </c>
      <c r="M588" s="67" t="s">
        <v>4316</v>
      </c>
      <c r="N588" s="67" t="s">
        <v>6282</v>
      </c>
      <c r="O588" s="67" t="s">
        <v>6182</v>
      </c>
      <c r="P588" s="66" t="s">
        <v>501</v>
      </c>
      <c r="Q588" s="67" t="s">
        <v>4317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1544</v>
      </c>
      <c r="F589" t="s">
        <v>1545</v>
      </c>
      <c r="G589" t="s">
        <v>2443</v>
      </c>
      <c r="H589" s="67" t="s">
        <v>5818</v>
      </c>
      <c r="I589" s="67">
        <v>41103</v>
      </c>
      <c r="J589" t="s">
        <v>4318</v>
      </c>
      <c r="K589" t="s">
        <v>4319</v>
      </c>
      <c r="L589" t="s">
        <v>5242</v>
      </c>
      <c r="M589" s="67" t="s">
        <v>4320</v>
      </c>
      <c r="N589" s="67" t="s">
        <v>5819</v>
      </c>
      <c r="O589" s="67" t="s">
        <v>5773</v>
      </c>
      <c r="P589" s="66">
        <v>41103</v>
      </c>
      <c r="Q589" s="67" t="s">
        <v>4321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1698</v>
      </c>
      <c r="F590" t="s">
        <v>1545</v>
      </c>
      <c r="G590" t="s">
        <v>2443</v>
      </c>
      <c r="H590" s="67" t="s">
        <v>501</v>
      </c>
      <c r="I590" s="67" t="s">
        <v>501</v>
      </c>
      <c r="J590" t="s">
        <v>4322</v>
      </c>
      <c r="K590" t="s">
        <v>4323</v>
      </c>
      <c r="L590">
        <v>35970000</v>
      </c>
      <c r="M590" s="67" t="s">
        <v>4324</v>
      </c>
      <c r="N590" s="67" t="s">
        <v>501</v>
      </c>
      <c r="O590" s="67" t="s">
        <v>501</v>
      </c>
      <c r="P590" s="66" t="s">
        <v>501</v>
      </c>
      <c r="Q590" s="67" t="s">
        <v>4325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1698</v>
      </c>
      <c r="F591" t="s">
        <v>1545</v>
      </c>
      <c r="G591" t="s">
        <v>4196</v>
      </c>
      <c r="H591" s="67" t="s">
        <v>501</v>
      </c>
      <c r="I591" s="67" t="s">
        <v>501</v>
      </c>
      <c r="J591" t="s">
        <v>4326</v>
      </c>
      <c r="K591" t="s">
        <v>4327</v>
      </c>
      <c r="L591">
        <v>39860000</v>
      </c>
      <c r="M591" s="67" t="s">
        <v>4241</v>
      </c>
      <c r="N591" s="67" t="s">
        <v>501</v>
      </c>
      <c r="O591" s="67" t="s">
        <v>501</v>
      </c>
      <c r="P591" s="66" t="s">
        <v>501</v>
      </c>
      <c r="Q591" s="67" t="s">
        <v>4328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1698</v>
      </c>
      <c r="F592" t="s">
        <v>1545</v>
      </c>
      <c r="G592" t="s">
        <v>4199</v>
      </c>
      <c r="H592" s="67" t="s">
        <v>501</v>
      </c>
      <c r="I592" s="67" t="s">
        <v>501</v>
      </c>
      <c r="J592" t="s">
        <v>4329</v>
      </c>
      <c r="K592" t="s">
        <v>4330</v>
      </c>
      <c r="L592">
        <v>35800000</v>
      </c>
      <c r="M592" s="67" t="s">
        <v>4331</v>
      </c>
      <c r="N592" s="67" t="s">
        <v>501</v>
      </c>
      <c r="O592" s="67" t="s">
        <v>501</v>
      </c>
      <c r="P592" s="66" t="s">
        <v>501</v>
      </c>
      <c r="Q592" s="67" t="s">
        <v>4332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1698</v>
      </c>
      <c r="F593" t="s">
        <v>1545</v>
      </c>
      <c r="G593" t="s">
        <v>181</v>
      </c>
      <c r="H593" s="67" t="s">
        <v>501</v>
      </c>
      <c r="I593" s="67" t="s">
        <v>501</v>
      </c>
      <c r="J593" t="s">
        <v>4333</v>
      </c>
      <c r="K593" t="s">
        <v>4334</v>
      </c>
      <c r="L593" t="s">
        <v>5005</v>
      </c>
      <c r="M593" s="67" t="s">
        <v>4335</v>
      </c>
      <c r="N593" s="67" t="s">
        <v>501</v>
      </c>
      <c r="O593" s="67" t="s">
        <v>501</v>
      </c>
      <c r="P593" s="66" t="s">
        <v>501</v>
      </c>
      <c r="Q593" s="67" t="s">
        <v>4336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1544</v>
      </c>
      <c r="F594" t="s">
        <v>1545</v>
      </c>
      <c r="G594" t="s">
        <v>2443</v>
      </c>
      <c r="H594" s="67" t="s">
        <v>5597</v>
      </c>
      <c r="I594" s="67">
        <v>41103</v>
      </c>
      <c r="J594" t="s">
        <v>4337</v>
      </c>
      <c r="K594" t="s">
        <v>4338</v>
      </c>
      <c r="L594" t="s">
        <v>5242</v>
      </c>
      <c r="M594" s="67" t="s">
        <v>4339</v>
      </c>
      <c r="N594" s="67" t="s">
        <v>5820</v>
      </c>
      <c r="O594" s="67" t="s">
        <v>5398</v>
      </c>
      <c r="P594" s="66">
        <v>41103</v>
      </c>
      <c r="Q594" s="67" t="s">
        <v>4340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1698</v>
      </c>
      <c r="F595" t="s">
        <v>1545</v>
      </c>
      <c r="G595" t="s">
        <v>4196</v>
      </c>
      <c r="H595" s="67" t="s">
        <v>501</v>
      </c>
      <c r="I595" s="67" t="s">
        <v>501</v>
      </c>
      <c r="J595" t="s">
        <v>4341</v>
      </c>
      <c r="K595" t="s">
        <v>4342</v>
      </c>
      <c r="L595">
        <v>39860000</v>
      </c>
      <c r="M595" s="67" t="s">
        <v>4241</v>
      </c>
      <c r="N595" s="67" t="s">
        <v>501</v>
      </c>
      <c r="O595" s="67" t="s">
        <v>501</v>
      </c>
      <c r="P595" s="66" t="s">
        <v>501</v>
      </c>
      <c r="Q595" s="67" t="s">
        <v>4343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1698</v>
      </c>
      <c r="F596" t="s">
        <v>1545</v>
      </c>
      <c r="G596" t="s">
        <v>2443</v>
      </c>
      <c r="H596" s="67" t="s">
        <v>501</v>
      </c>
      <c r="I596" s="67" t="s">
        <v>501</v>
      </c>
      <c r="J596" t="s">
        <v>4344</v>
      </c>
      <c r="K596" t="s">
        <v>4345</v>
      </c>
      <c r="L596">
        <v>35970000</v>
      </c>
      <c r="M596" s="67" t="s">
        <v>4346</v>
      </c>
      <c r="N596" s="67" t="s">
        <v>501</v>
      </c>
      <c r="O596" s="67" t="s">
        <v>501</v>
      </c>
      <c r="P596" s="66" t="s">
        <v>501</v>
      </c>
      <c r="Q596" s="67" t="s">
        <v>4347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1698</v>
      </c>
      <c r="F597" t="s">
        <v>1545</v>
      </c>
      <c r="G597" t="s">
        <v>2443</v>
      </c>
      <c r="H597" s="67" t="s">
        <v>501</v>
      </c>
      <c r="I597" s="67" t="s">
        <v>501</v>
      </c>
      <c r="J597" t="s">
        <v>4348</v>
      </c>
      <c r="K597" t="s">
        <v>4349</v>
      </c>
      <c r="L597">
        <v>35970000</v>
      </c>
      <c r="M597" s="67" t="s">
        <v>4350</v>
      </c>
      <c r="N597" s="67" t="s">
        <v>501</v>
      </c>
      <c r="O597" s="67" t="s">
        <v>501</v>
      </c>
      <c r="P597" s="66" t="s">
        <v>501</v>
      </c>
      <c r="Q597" s="67" t="s">
        <v>4351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1544</v>
      </c>
      <c r="F598" t="s">
        <v>1545</v>
      </c>
      <c r="G598" t="s">
        <v>2443</v>
      </c>
      <c r="H598" s="67" t="s">
        <v>5821</v>
      </c>
      <c r="I598" s="67">
        <v>41101</v>
      </c>
      <c r="J598" t="s">
        <v>4352</v>
      </c>
      <c r="K598" t="s">
        <v>4353</v>
      </c>
      <c r="L598" t="s">
        <v>5242</v>
      </c>
      <c r="M598" s="67" t="s">
        <v>4354</v>
      </c>
      <c r="N598" s="67" t="s">
        <v>5822</v>
      </c>
      <c r="O598" s="67" t="s">
        <v>1562</v>
      </c>
      <c r="P598" s="66">
        <v>41107</v>
      </c>
      <c r="Q598" s="67" t="s">
        <v>4355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1544</v>
      </c>
      <c r="F599" t="s">
        <v>1545</v>
      </c>
      <c r="G599" t="s">
        <v>2443</v>
      </c>
      <c r="H599" s="67" t="s">
        <v>5598</v>
      </c>
      <c r="I599" s="67">
        <v>41102</v>
      </c>
      <c r="J599" t="s">
        <v>4356</v>
      </c>
      <c r="K599" t="s">
        <v>4357</v>
      </c>
      <c r="L599" t="s">
        <v>5242</v>
      </c>
      <c r="M599" s="67" t="s">
        <v>4358</v>
      </c>
      <c r="N599" s="67" t="s">
        <v>5823</v>
      </c>
      <c r="O599" s="67" t="s">
        <v>5824</v>
      </c>
      <c r="P599" s="66">
        <v>41107</v>
      </c>
      <c r="Q599" s="67" t="s">
        <v>4869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1698</v>
      </c>
      <c r="F600" t="s">
        <v>1545</v>
      </c>
      <c r="G600" t="s">
        <v>2443</v>
      </c>
      <c r="H600" s="67" t="s">
        <v>501</v>
      </c>
      <c r="I600" s="67" t="s">
        <v>501</v>
      </c>
      <c r="J600" t="s">
        <v>4359</v>
      </c>
      <c r="K600" t="s">
        <v>4360</v>
      </c>
      <c r="L600">
        <v>35970000</v>
      </c>
      <c r="M600" s="67" t="s">
        <v>4361</v>
      </c>
      <c r="N600" s="67" t="s">
        <v>501</v>
      </c>
      <c r="O600" s="67" t="s">
        <v>501</v>
      </c>
      <c r="P600" s="66" t="s">
        <v>501</v>
      </c>
      <c r="Q600" s="67" t="s">
        <v>4362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1544</v>
      </c>
      <c r="F601" t="s">
        <v>1545</v>
      </c>
      <c r="G601" t="s">
        <v>2443</v>
      </c>
      <c r="H601" s="67" t="s">
        <v>5599</v>
      </c>
      <c r="I601" s="67">
        <v>41107</v>
      </c>
      <c r="J601" t="s">
        <v>4363</v>
      </c>
      <c r="K601" t="s">
        <v>4364</v>
      </c>
      <c r="L601" t="s">
        <v>5242</v>
      </c>
      <c r="M601" s="67" t="s">
        <v>4365</v>
      </c>
      <c r="N601" s="67" t="s">
        <v>5987</v>
      </c>
      <c r="O601" s="67" t="s">
        <v>501</v>
      </c>
      <c r="P601" s="66">
        <v>41107</v>
      </c>
      <c r="Q601" s="67" t="s">
        <v>4366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1698</v>
      </c>
      <c r="F602" t="s">
        <v>1545</v>
      </c>
      <c r="G602" t="s">
        <v>4118</v>
      </c>
      <c r="H602" s="67" t="s">
        <v>501</v>
      </c>
      <c r="I602" s="67" t="s">
        <v>501</v>
      </c>
      <c r="J602" t="s">
        <v>4367</v>
      </c>
      <c r="K602" t="s">
        <v>4368</v>
      </c>
      <c r="L602">
        <v>38770000</v>
      </c>
      <c r="M602" s="67" t="s">
        <v>4369</v>
      </c>
      <c r="N602" s="67" t="s">
        <v>501</v>
      </c>
      <c r="O602" s="67" t="s">
        <v>501</v>
      </c>
      <c r="P602" s="66" t="s">
        <v>501</v>
      </c>
      <c r="Q602" s="67" t="s">
        <v>4370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1544</v>
      </c>
      <c r="F603" t="s">
        <v>1545</v>
      </c>
      <c r="G603" t="s">
        <v>4118</v>
      </c>
      <c r="H603" s="67" t="s">
        <v>6159</v>
      </c>
      <c r="I603" s="67">
        <v>41115</v>
      </c>
      <c r="J603" t="s">
        <v>4371</v>
      </c>
      <c r="K603" t="s">
        <v>4372</v>
      </c>
      <c r="L603">
        <v>38770000</v>
      </c>
      <c r="M603" s="67" t="s">
        <v>4373</v>
      </c>
      <c r="N603" s="67" t="s">
        <v>6178</v>
      </c>
      <c r="O603" s="67" t="s">
        <v>6179</v>
      </c>
      <c r="P603" s="66">
        <v>41120</v>
      </c>
      <c r="Q603" s="67" t="s">
        <v>4374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1544</v>
      </c>
      <c r="F604" t="s">
        <v>1545</v>
      </c>
      <c r="G604" t="s">
        <v>2764</v>
      </c>
      <c r="H604" s="67" t="s">
        <v>6160</v>
      </c>
      <c r="I604" s="67">
        <v>41116</v>
      </c>
      <c r="J604" t="s">
        <v>4375</v>
      </c>
      <c r="K604" t="s">
        <v>4376</v>
      </c>
      <c r="L604">
        <v>38570000</v>
      </c>
      <c r="M604" s="67" t="s">
        <v>4377</v>
      </c>
      <c r="N604" s="67" t="s">
        <v>6229</v>
      </c>
      <c r="O604" s="67" t="s">
        <v>2747</v>
      </c>
      <c r="P604" s="66">
        <v>41120</v>
      </c>
      <c r="Q604" s="67" t="s">
        <v>4451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1698</v>
      </c>
      <c r="F605" t="s">
        <v>1545</v>
      </c>
      <c r="G605" t="s">
        <v>2871</v>
      </c>
      <c r="H605" s="67" t="s">
        <v>501</v>
      </c>
      <c r="I605" s="67" t="s">
        <v>501</v>
      </c>
      <c r="J605" t="s">
        <v>4378</v>
      </c>
      <c r="K605" t="s">
        <v>4379</v>
      </c>
      <c r="L605">
        <v>38785000</v>
      </c>
      <c r="M605" s="67" t="s">
        <v>4380</v>
      </c>
      <c r="N605" s="67" t="s">
        <v>501</v>
      </c>
      <c r="O605" s="67" t="s">
        <v>501</v>
      </c>
      <c r="P605" s="66" t="s">
        <v>501</v>
      </c>
      <c r="Q605" s="67" t="s">
        <v>4381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1698</v>
      </c>
      <c r="F606" t="s">
        <v>1545</v>
      </c>
      <c r="G606" t="s">
        <v>2871</v>
      </c>
      <c r="H606" s="67" t="s">
        <v>501</v>
      </c>
      <c r="I606" s="67" t="s">
        <v>501</v>
      </c>
      <c r="J606" t="s">
        <v>4382</v>
      </c>
      <c r="K606" t="s">
        <v>4383</v>
      </c>
      <c r="L606">
        <v>38785000</v>
      </c>
      <c r="M606" s="67" t="s">
        <v>4384</v>
      </c>
      <c r="N606" s="67" t="s">
        <v>501</v>
      </c>
      <c r="O606" s="67" t="s">
        <v>501</v>
      </c>
      <c r="P606" s="66" t="s">
        <v>501</v>
      </c>
      <c r="Q606" s="67" t="s">
        <v>4385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1698</v>
      </c>
      <c r="F607" t="s">
        <v>1545</v>
      </c>
      <c r="G607" t="s">
        <v>2871</v>
      </c>
      <c r="H607" s="67" t="s">
        <v>501</v>
      </c>
      <c r="I607" s="67" t="s">
        <v>501</v>
      </c>
      <c r="J607" t="s">
        <v>4386</v>
      </c>
      <c r="K607" t="s">
        <v>4387</v>
      </c>
      <c r="L607">
        <v>38785000</v>
      </c>
      <c r="M607" s="67" t="s">
        <v>2874</v>
      </c>
      <c r="N607" s="67" t="s">
        <v>501</v>
      </c>
      <c r="O607" s="67" t="s">
        <v>501</v>
      </c>
      <c r="P607" s="66" t="s">
        <v>501</v>
      </c>
      <c r="Q607" s="67" t="s">
        <v>4388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1698</v>
      </c>
      <c r="F608" t="s">
        <v>1545</v>
      </c>
      <c r="G608" t="s">
        <v>2764</v>
      </c>
      <c r="H608" s="67" t="s">
        <v>501</v>
      </c>
      <c r="I608" s="67" t="s">
        <v>501</v>
      </c>
      <c r="J608" t="s">
        <v>4411</v>
      </c>
      <c r="K608" t="s">
        <v>4412</v>
      </c>
      <c r="L608">
        <v>38570000</v>
      </c>
      <c r="M608" s="67" t="s">
        <v>4413</v>
      </c>
      <c r="N608" s="67" t="s">
        <v>501</v>
      </c>
      <c r="O608" s="67" t="s">
        <v>501</v>
      </c>
      <c r="P608" s="66" t="s">
        <v>501</v>
      </c>
      <c r="Q608" s="67" t="s">
        <v>4414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1544</v>
      </c>
      <c r="F609" t="s">
        <v>1545</v>
      </c>
      <c r="G609" t="s">
        <v>181</v>
      </c>
      <c r="H609" s="67" t="s">
        <v>6230</v>
      </c>
      <c r="I609" s="67">
        <v>41116</v>
      </c>
      <c r="J609" t="s">
        <v>4452</v>
      </c>
      <c r="K609" t="s">
        <v>4453</v>
      </c>
      <c r="L609" t="s">
        <v>5005</v>
      </c>
      <c r="M609" s="67" t="s">
        <v>4454</v>
      </c>
      <c r="N609" s="67" t="s">
        <v>6231</v>
      </c>
      <c r="O609" s="67" t="s">
        <v>6232</v>
      </c>
      <c r="P609" s="66">
        <v>41117</v>
      </c>
      <c r="Q609" s="67" t="s">
        <v>4455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1544</v>
      </c>
      <c r="F610" t="s">
        <v>1545</v>
      </c>
      <c r="G610" t="s">
        <v>2443</v>
      </c>
      <c r="H610" s="67" t="s">
        <v>5825</v>
      </c>
      <c r="I610" s="67">
        <v>41103</v>
      </c>
      <c r="J610" t="s">
        <v>4456</v>
      </c>
      <c r="K610" t="s">
        <v>4457</v>
      </c>
      <c r="L610">
        <v>35970000</v>
      </c>
      <c r="M610" s="67" t="s">
        <v>4458</v>
      </c>
      <c r="N610" s="67" t="s">
        <v>5826</v>
      </c>
      <c r="O610" s="67" t="s">
        <v>1635</v>
      </c>
      <c r="P610" s="66">
        <v>41115</v>
      </c>
      <c r="Q610" s="67" t="s">
        <v>4459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1553</v>
      </c>
      <c r="F611" t="s">
        <v>1545</v>
      </c>
      <c r="G611" t="s">
        <v>4197</v>
      </c>
      <c r="H611" s="67" t="s">
        <v>501</v>
      </c>
      <c r="I611" s="67" t="s">
        <v>501</v>
      </c>
      <c r="J611" t="s">
        <v>4460</v>
      </c>
      <c r="K611" t="s">
        <v>4461</v>
      </c>
      <c r="L611" t="s">
        <v>5827</v>
      </c>
      <c r="M611" s="67" t="s">
        <v>4462</v>
      </c>
      <c r="N611" s="67" t="s">
        <v>501</v>
      </c>
      <c r="O611" s="67" t="s">
        <v>501</v>
      </c>
      <c r="P611" s="66" t="s">
        <v>501</v>
      </c>
      <c r="Q611" s="67" t="s">
        <v>5828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1698</v>
      </c>
      <c r="F612" t="s">
        <v>1545</v>
      </c>
      <c r="G612" t="s">
        <v>175</v>
      </c>
      <c r="H612" s="67" t="s">
        <v>501</v>
      </c>
      <c r="I612" s="67" t="s">
        <v>501</v>
      </c>
      <c r="J612" t="s">
        <v>4463</v>
      </c>
      <c r="K612" t="s">
        <v>4464</v>
      </c>
      <c r="L612">
        <v>39800000</v>
      </c>
      <c r="M612" s="67" t="s">
        <v>4465</v>
      </c>
      <c r="N612" s="67" t="s">
        <v>501</v>
      </c>
      <c r="O612" s="67" t="s">
        <v>501</v>
      </c>
      <c r="P612" s="66" t="s">
        <v>501</v>
      </c>
      <c r="Q612" s="67" t="s">
        <v>4466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1544</v>
      </c>
      <c r="F613" t="s">
        <v>1545</v>
      </c>
      <c r="G613" t="s">
        <v>4467</v>
      </c>
      <c r="H613" s="67" t="s">
        <v>5829</v>
      </c>
      <c r="I613" s="67">
        <v>41106</v>
      </c>
      <c r="J613" t="s">
        <v>4468</v>
      </c>
      <c r="K613" t="s">
        <v>4469</v>
      </c>
      <c r="L613" t="s">
        <v>5830</v>
      </c>
      <c r="M613" s="67" t="s">
        <v>4470</v>
      </c>
      <c r="N613" s="67" t="s">
        <v>5853</v>
      </c>
      <c r="O613" s="67" t="s">
        <v>5854</v>
      </c>
      <c r="P613" s="66">
        <v>41106</v>
      </c>
      <c r="Q613" s="67" t="s">
        <v>4471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1553</v>
      </c>
      <c r="F614" t="s">
        <v>1545</v>
      </c>
      <c r="G614" t="s">
        <v>4467</v>
      </c>
      <c r="H614" s="67" t="s">
        <v>501</v>
      </c>
      <c r="I614" s="67" t="s">
        <v>501</v>
      </c>
      <c r="J614" t="s">
        <v>4472</v>
      </c>
      <c r="K614" t="s">
        <v>4473</v>
      </c>
      <c r="L614" t="s">
        <v>5830</v>
      </c>
      <c r="M614" s="67" t="s">
        <v>4474</v>
      </c>
      <c r="N614" s="67" t="s">
        <v>501</v>
      </c>
      <c r="O614" s="67" t="s">
        <v>501</v>
      </c>
      <c r="P614" s="66" t="s">
        <v>501</v>
      </c>
      <c r="Q614" s="67" t="s">
        <v>5831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1609</v>
      </c>
      <c r="F615" t="s">
        <v>1545</v>
      </c>
      <c r="G615" t="s">
        <v>4467</v>
      </c>
      <c r="H615" s="67" t="s">
        <v>5832</v>
      </c>
      <c r="I615" s="67" t="s">
        <v>501</v>
      </c>
      <c r="J615" t="s">
        <v>4475</v>
      </c>
      <c r="K615" t="s">
        <v>4476</v>
      </c>
      <c r="L615">
        <v>35470000</v>
      </c>
      <c r="M615" s="67" t="s">
        <v>4477</v>
      </c>
      <c r="N615" s="67" t="s">
        <v>501</v>
      </c>
      <c r="O615" s="67" t="s">
        <v>501</v>
      </c>
      <c r="P615" s="66" t="s">
        <v>501</v>
      </c>
      <c r="Q615" s="67" t="s">
        <v>4478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1544</v>
      </c>
      <c r="F616" t="s">
        <v>1545</v>
      </c>
      <c r="G616" t="s">
        <v>4667</v>
      </c>
      <c r="H616" s="67" t="s">
        <v>6180</v>
      </c>
      <c r="I616" s="67">
        <v>41117</v>
      </c>
      <c r="J616" t="s">
        <v>4668</v>
      </c>
      <c r="K616" t="s">
        <v>4669</v>
      </c>
      <c r="L616">
        <v>35878000</v>
      </c>
      <c r="M616" s="67" t="s">
        <v>4670</v>
      </c>
      <c r="N616" s="67" t="s">
        <v>6181</v>
      </c>
      <c r="O616" s="67" t="s">
        <v>6182</v>
      </c>
      <c r="P616" s="66">
        <v>41116</v>
      </c>
      <c r="Q616" s="67" t="s">
        <v>4671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1698</v>
      </c>
      <c r="F617" t="s">
        <v>1545</v>
      </c>
      <c r="G617" t="s">
        <v>4672</v>
      </c>
      <c r="H617" s="67" t="s">
        <v>501</v>
      </c>
      <c r="I617" s="67" t="s">
        <v>501</v>
      </c>
      <c r="J617" t="s">
        <v>4673</v>
      </c>
      <c r="K617" t="s">
        <v>4674</v>
      </c>
      <c r="L617" t="s">
        <v>5988</v>
      </c>
      <c r="M617" s="67" t="s">
        <v>5989</v>
      </c>
      <c r="N617" s="67" t="s">
        <v>501</v>
      </c>
      <c r="O617" s="67" t="s">
        <v>501</v>
      </c>
      <c r="P617" s="66" t="s">
        <v>501</v>
      </c>
      <c r="Q617" s="67" t="s">
        <v>4675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1698</v>
      </c>
      <c r="F618" t="s">
        <v>1787</v>
      </c>
      <c r="G618" t="s">
        <v>4676</v>
      </c>
      <c r="H618" s="67" t="s">
        <v>501</v>
      </c>
      <c r="I618" s="67" t="s">
        <v>501</v>
      </c>
      <c r="J618" t="s">
        <v>4677</v>
      </c>
      <c r="K618" t="s">
        <v>4678</v>
      </c>
      <c r="L618" t="s">
        <v>5472</v>
      </c>
      <c r="M618" s="67" t="s">
        <v>4679</v>
      </c>
      <c r="N618" s="67" t="s">
        <v>501</v>
      </c>
      <c r="O618" s="67" t="s">
        <v>501</v>
      </c>
      <c r="P618" s="66" t="s">
        <v>501</v>
      </c>
      <c r="Q618" s="67" t="s">
        <v>4680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1698</v>
      </c>
      <c r="F619" t="s">
        <v>1787</v>
      </c>
      <c r="G619" t="s">
        <v>4676</v>
      </c>
      <c r="H619" s="67" t="s">
        <v>501</v>
      </c>
      <c r="I619" s="67" t="s">
        <v>501</v>
      </c>
      <c r="J619" t="s">
        <v>4681</v>
      </c>
      <c r="K619" t="s">
        <v>4682</v>
      </c>
      <c r="L619" t="s">
        <v>5473</v>
      </c>
      <c r="M619" s="67" t="s">
        <v>4683</v>
      </c>
      <c r="N619" s="67" t="s">
        <v>501</v>
      </c>
      <c r="O619" s="67" t="s">
        <v>501</v>
      </c>
      <c r="P619" s="66" t="s">
        <v>501</v>
      </c>
      <c r="Q619" s="67" t="s">
        <v>4684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1609</v>
      </c>
      <c r="F620" t="s">
        <v>1787</v>
      </c>
      <c r="G620" t="s">
        <v>4676</v>
      </c>
      <c r="H620" s="67" t="s">
        <v>6488</v>
      </c>
      <c r="I620" s="67">
        <v>41121</v>
      </c>
      <c r="J620" t="s">
        <v>4685</v>
      </c>
      <c r="K620" t="s">
        <v>4686</v>
      </c>
      <c r="L620" t="s">
        <v>5474</v>
      </c>
      <c r="M620" s="67" t="s">
        <v>4687</v>
      </c>
      <c r="N620" s="67" t="s">
        <v>6489</v>
      </c>
      <c r="O620" s="67" t="s">
        <v>501</v>
      </c>
      <c r="P620" s="66" t="s">
        <v>501</v>
      </c>
      <c r="Q620" s="67" t="s">
        <v>4688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1544</v>
      </c>
      <c r="F621" t="s">
        <v>1787</v>
      </c>
      <c r="G621" t="s">
        <v>4676</v>
      </c>
      <c r="H621" s="67" t="s">
        <v>6161</v>
      </c>
      <c r="I621" s="67">
        <v>41114</v>
      </c>
      <c r="J621" t="s">
        <v>4012</v>
      </c>
      <c r="K621" t="s">
        <v>4689</v>
      </c>
      <c r="L621" t="s">
        <v>5475</v>
      </c>
      <c r="M621" s="67" t="s">
        <v>4690</v>
      </c>
      <c r="N621" s="67" t="s">
        <v>6183</v>
      </c>
      <c r="O621" s="67" t="s">
        <v>6184</v>
      </c>
      <c r="P621" s="66">
        <v>41114</v>
      </c>
      <c r="Q621" s="67" t="s">
        <v>4691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1544</v>
      </c>
      <c r="F622" t="s">
        <v>1787</v>
      </c>
      <c r="G622" t="s">
        <v>4676</v>
      </c>
      <c r="H622" s="67" t="s">
        <v>6185</v>
      </c>
      <c r="I622" s="67">
        <v>41116</v>
      </c>
      <c r="J622" t="s">
        <v>4692</v>
      </c>
      <c r="K622" t="s">
        <v>4693</v>
      </c>
      <c r="L622" t="s">
        <v>5476</v>
      </c>
      <c r="M622" s="67" t="s">
        <v>4694</v>
      </c>
      <c r="N622" s="67" t="s">
        <v>6233</v>
      </c>
      <c r="O622" s="67" t="s">
        <v>1817</v>
      </c>
      <c r="P622" s="66">
        <v>41116</v>
      </c>
      <c r="Q622" s="67" t="s">
        <v>4695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1544</v>
      </c>
      <c r="F623" t="s">
        <v>1787</v>
      </c>
      <c r="G623" t="s">
        <v>4676</v>
      </c>
      <c r="H623" s="67" t="s">
        <v>6283</v>
      </c>
      <c r="I623" s="67">
        <v>41117</v>
      </c>
      <c r="J623" t="s">
        <v>4696</v>
      </c>
      <c r="K623" t="s">
        <v>4697</v>
      </c>
      <c r="L623" t="s">
        <v>5477</v>
      </c>
      <c r="M623" s="67" t="s">
        <v>4698</v>
      </c>
      <c r="N623" s="67" t="s">
        <v>6284</v>
      </c>
      <c r="O623" s="67" t="s">
        <v>1817</v>
      </c>
      <c r="P623" s="66">
        <v>41117</v>
      </c>
      <c r="Q623" s="67" t="s">
        <v>4699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1698</v>
      </c>
      <c r="F624" t="s">
        <v>1787</v>
      </c>
      <c r="G624" t="s">
        <v>4676</v>
      </c>
      <c r="H624" s="67" t="s">
        <v>501</v>
      </c>
      <c r="I624" s="67" t="s">
        <v>501</v>
      </c>
      <c r="J624" t="s">
        <v>4700</v>
      </c>
      <c r="K624" t="s">
        <v>4701</v>
      </c>
      <c r="L624" t="s">
        <v>5478</v>
      </c>
      <c r="M624" s="67" t="s">
        <v>4702</v>
      </c>
      <c r="N624" s="67" t="s">
        <v>501</v>
      </c>
      <c r="O624" s="67" t="s">
        <v>501</v>
      </c>
      <c r="P624" s="66" t="s">
        <v>501</v>
      </c>
      <c r="Q624" s="67" t="s">
        <v>4703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1698</v>
      </c>
      <c r="F625" t="s">
        <v>1787</v>
      </c>
      <c r="G625" t="s">
        <v>4676</v>
      </c>
      <c r="H625" s="67" t="s">
        <v>501</v>
      </c>
      <c r="I625" s="67" t="s">
        <v>501</v>
      </c>
      <c r="J625" t="s">
        <v>4700</v>
      </c>
      <c r="K625" t="s">
        <v>4704</v>
      </c>
      <c r="L625" t="s">
        <v>5479</v>
      </c>
      <c r="M625" s="67" t="s">
        <v>4705</v>
      </c>
      <c r="N625" s="67" t="s">
        <v>501</v>
      </c>
      <c r="O625" s="67" t="s">
        <v>501</v>
      </c>
      <c r="P625" s="66" t="s">
        <v>501</v>
      </c>
      <c r="Q625" s="67" t="s">
        <v>4706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1609</v>
      </c>
      <c r="F626" t="s">
        <v>1787</v>
      </c>
      <c r="G626" t="s">
        <v>4676</v>
      </c>
      <c r="H626" s="67" t="s">
        <v>6073</v>
      </c>
      <c r="I626" s="67">
        <v>41110</v>
      </c>
      <c r="J626" t="s">
        <v>4707</v>
      </c>
      <c r="K626" t="s">
        <v>4708</v>
      </c>
      <c r="L626" t="s">
        <v>5480</v>
      </c>
      <c r="M626" s="67" t="s">
        <v>4709</v>
      </c>
      <c r="N626" s="67" t="s">
        <v>6074</v>
      </c>
      <c r="O626" s="67" t="s">
        <v>4439</v>
      </c>
      <c r="P626" s="66" t="s">
        <v>501</v>
      </c>
      <c r="Q626" s="67" t="s">
        <v>4710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1544</v>
      </c>
      <c r="F627" t="s">
        <v>1787</v>
      </c>
      <c r="G627" t="s">
        <v>4676</v>
      </c>
      <c r="H627" s="67" t="s">
        <v>6186</v>
      </c>
      <c r="I627" s="67">
        <v>41116</v>
      </c>
      <c r="J627" t="s">
        <v>4711</v>
      </c>
      <c r="K627" t="s">
        <v>4712</v>
      </c>
      <c r="L627" t="s">
        <v>5481</v>
      </c>
      <c r="M627" s="67" t="s">
        <v>4713</v>
      </c>
      <c r="N627" s="67" t="s">
        <v>6234</v>
      </c>
      <c r="O627" s="67" t="s">
        <v>6235</v>
      </c>
      <c r="P627" s="66">
        <v>41120</v>
      </c>
      <c r="Q627" s="67" t="s">
        <v>4714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1544</v>
      </c>
      <c r="F628" t="s">
        <v>1787</v>
      </c>
      <c r="G628" t="s">
        <v>4676</v>
      </c>
      <c r="H628" s="67" t="s">
        <v>6285</v>
      </c>
      <c r="I628" s="67">
        <v>41117</v>
      </c>
      <c r="J628" t="s">
        <v>4715</v>
      </c>
      <c r="K628" t="s">
        <v>4716</v>
      </c>
      <c r="L628" t="s">
        <v>6286</v>
      </c>
      <c r="M628" s="67" t="s">
        <v>4717</v>
      </c>
      <c r="N628" s="67" t="s">
        <v>6490</v>
      </c>
      <c r="O628" s="67" t="s">
        <v>6491</v>
      </c>
      <c r="P628" s="66">
        <v>41117</v>
      </c>
      <c r="Q628" s="67" t="s">
        <v>4718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1544</v>
      </c>
      <c r="F629" t="s">
        <v>1787</v>
      </c>
      <c r="G629" t="s">
        <v>4676</v>
      </c>
      <c r="H629" s="67" t="s">
        <v>6287</v>
      </c>
      <c r="I629" s="67">
        <v>41117</v>
      </c>
      <c r="J629" t="s">
        <v>4719</v>
      </c>
      <c r="K629" t="s">
        <v>4720</v>
      </c>
      <c r="L629" t="s">
        <v>5482</v>
      </c>
      <c r="M629" s="67" t="s">
        <v>4721</v>
      </c>
      <c r="N629" s="67" t="s">
        <v>6288</v>
      </c>
      <c r="O629" s="67" t="s">
        <v>6184</v>
      </c>
      <c r="P629" s="66">
        <v>41117</v>
      </c>
      <c r="Q629" s="67" t="s">
        <v>4722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1544</v>
      </c>
      <c r="F630" t="s">
        <v>1787</v>
      </c>
      <c r="G630" t="s">
        <v>4676</v>
      </c>
      <c r="H630" s="67" t="s">
        <v>6162</v>
      </c>
      <c r="I630" s="67">
        <v>41115</v>
      </c>
      <c r="J630" t="s">
        <v>4723</v>
      </c>
      <c r="K630" t="s">
        <v>4724</v>
      </c>
      <c r="L630" t="s">
        <v>5483</v>
      </c>
      <c r="M630" s="67" t="s">
        <v>4725</v>
      </c>
      <c r="N630" s="67" t="s">
        <v>6492</v>
      </c>
      <c r="O630" s="67" t="s">
        <v>4439</v>
      </c>
      <c r="P630" s="66">
        <v>41115</v>
      </c>
      <c r="Q630" s="67" t="s">
        <v>4726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1544</v>
      </c>
      <c r="F631" t="s">
        <v>1787</v>
      </c>
      <c r="G631" t="s">
        <v>4676</v>
      </c>
      <c r="H631" s="67" t="s">
        <v>6187</v>
      </c>
      <c r="I631" s="67">
        <v>41116</v>
      </c>
      <c r="J631" t="s">
        <v>4727</v>
      </c>
      <c r="K631" t="s">
        <v>4728</v>
      </c>
      <c r="L631" t="s">
        <v>5484</v>
      </c>
      <c r="M631" s="67" t="s">
        <v>4729</v>
      </c>
      <c r="N631" s="67" t="s">
        <v>6236</v>
      </c>
      <c r="O631" s="67" t="s">
        <v>501</v>
      </c>
      <c r="P631" s="66">
        <v>41116</v>
      </c>
      <c r="Q631" s="67" t="s">
        <v>4730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1544</v>
      </c>
      <c r="F632" t="s">
        <v>1787</v>
      </c>
      <c r="G632" t="s">
        <v>4676</v>
      </c>
      <c r="H632" s="67" t="s">
        <v>6163</v>
      </c>
      <c r="I632" s="67">
        <v>41115</v>
      </c>
      <c r="J632" t="s">
        <v>4731</v>
      </c>
      <c r="K632" t="s">
        <v>4732</v>
      </c>
      <c r="L632" t="s">
        <v>5485</v>
      </c>
      <c r="M632" s="67" t="s">
        <v>4733</v>
      </c>
      <c r="N632" s="67" t="s">
        <v>6188</v>
      </c>
      <c r="O632" s="67" t="s">
        <v>6189</v>
      </c>
      <c r="P632" s="66">
        <v>41116</v>
      </c>
      <c r="Q632" s="67" t="s">
        <v>4734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1553</v>
      </c>
      <c r="F633" t="s">
        <v>1545</v>
      </c>
      <c r="G633" t="s">
        <v>4746</v>
      </c>
      <c r="H633" s="67" t="s">
        <v>501</v>
      </c>
      <c r="I633" s="67" t="s">
        <v>501</v>
      </c>
      <c r="J633" t="s">
        <v>4759</v>
      </c>
      <c r="K633" t="s">
        <v>4760</v>
      </c>
      <c r="L633" t="s">
        <v>5833</v>
      </c>
      <c r="M633" s="67" t="s">
        <v>4761</v>
      </c>
      <c r="N633" s="67" t="s">
        <v>501</v>
      </c>
      <c r="O633" s="67" t="s">
        <v>501</v>
      </c>
      <c r="P633" s="66" t="s">
        <v>501</v>
      </c>
      <c r="Q633" s="67" t="s">
        <v>5834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1609</v>
      </c>
      <c r="F634" t="s">
        <v>1545</v>
      </c>
      <c r="G634" t="s">
        <v>4746</v>
      </c>
      <c r="H634" s="67" t="s">
        <v>6493</v>
      </c>
      <c r="I634" s="67">
        <v>41121</v>
      </c>
      <c r="J634" t="s">
        <v>4759</v>
      </c>
      <c r="K634" t="s">
        <v>4762</v>
      </c>
      <c r="L634">
        <v>38760000</v>
      </c>
      <c r="M634" s="67" t="s">
        <v>4763</v>
      </c>
      <c r="N634" s="67" t="s">
        <v>6494</v>
      </c>
      <c r="O634" s="67" t="s">
        <v>6145</v>
      </c>
      <c r="P634" s="66" t="s">
        <v>501</v>
      </c>
      <c r="Q634" s="67" t="s">
        <v>4764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1698</v>
      </c>
      <c r="F635" t="s">
        <v>1787</v>
      </c>
      <c r="G635" t="s">
        <v>4676</v>
      </c>
      <c r="H635" s="67" t="s">
        <v>501</v>
      </c>
      <c r="I635" s="67" t="s">
        <v>501</v>
      </c>
      <c r="J635" t="s">
        <v>4870</v>
      </c>
      <c r="K635" t="s">
        <v>4871</v>
      </c>
      <c r="L635" t="s">
        <v>5486</v>
      </c>
      <c r="M635" s="67" t="s">
        <v>4872</v>
      </c>
      <c r="N635" s="67" t="s">
        <v>501</v>
      </c>
      <c r="O635" s="67" t="s">
        <v>501</v>
      </c>
      <c r="P635" s="67" t="s">
        <v>501</v>
      </c>
      <c r="Q635" s="67" t="s">
        <v>501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1698</v>
      </c>
      <c r="F636" t="s">
        <v>1787</v>
      </c>
      <c r="G636" t="s">
        <v>4676</v>
      </c>
      <c r="H636" s="67" t="s">
        <v>501</v>
      </c>
      <c r="I636" s="67" t="s">
        <v>501</v>
      </c>
      <c r="J636" t="s">
        <v>4873</v>
      </c>
      <c r="K636" t="s">
        <v>4874</v>
      </c>
      <c r="L636" t="s">
        <v>5487</v>
      </c>
      <c r="M636" s="67" t="s">
        <v>4875</v>
      </c>
      <c r="N636" s="67" t="s">
        <v>501</v>
      </c>
      <c r="O636" s="67" t="s">
        <v>501</v>
      </c>
      <c r="P636" s="67" t="s">
        <v>501</v>
      </c>
      <c r="Q636" s="67" t="s">
        <v>501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1609</v>
      </c>
      <c r="F637" t="s">
        <v>1787</v>
      </c>
      <c r="G637" t="s">
        <v>4676</v>
      </c>
      <c r="H637" s="67" t="s">
        <v>6495</v>
      </c>
      <c r="I637" s="67">
        <v>41121</v>
      </c>
      <c r="J637" t="s">
        <v>4876</v>
      </c>
      <c r="K637" t="s">
        <v>4877</v>
      </c>
      <c r="L637" t="s">
        <v>5488</v>
      </c>
      <c r="M637" s="67" t="s">
        <v>4878</v>
      </c>
      <c r="N637" s="67" t="s">
        <v>6496</v>
      </c>
      <c r="O637" s="67" t="s">
        <v>6235</v>
      </c>
      <c r="P637" s="67" t="s">
        <v>501</v>
      </c>
      <c r="Q637" s="67" t="s">
        <v>501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1698</v>
      </c>
      <c r="F638" t="s">
        <v>1787</v>
      </c>
      <c r="G638" t="s">
        <v>4676</v>
      </c>
      <c r="H638" s="67" t="s">
        <v>501</v>
      </c>
      <c r="I638" s="67" t="s">
        <v>501</v>
      </c>
      <c r="J638" t="s">
        <v>4879</v>
      </c>
      <c r="K638" t="s">
        <v>4880</v>
      </c>
      <c r="L638" t="s">
        <v>5489</v>
      </c>
      <c r="M638" s="67" t="s">
        <v>4881</v>
      </c>
      <c r="N638" s="67" t="s">
        <v>501</v>
      </c>
      <c r="O638" s="67" t="s">
        <v>501</v>
      </c>
      <c r="P638" s="67" t="s">
        <v>501</v>
      </c>
      <c r="Q638" s="67" t="s">
        <v>501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1698</v>
      </c>
      <c r="F639" t="s">
        <v>1787</v>
      </c>
      <c r="G639" t="s">
        <v>4676</v>
      </c>
      <c r="H639" s="67" t="s">
        <v>501</v>
      </c>
      <c r="I639" s="67" t="s">
        <v>501</v>
      </c>
      <c r="J639" t="s">
        <v>4882</v>
      </c>
      <c r="K639" t="s">
        <v>4883</v>
      </c>
      <c r="L639" t="s">
        <v>5490</v>
      </c>
      <c r="M639" s="67" t="s">
        <v>4884</v>
      </c>
      <c r="N639" s="67" t="s">
        <v>501</v>
      </c>
      <c r="O639" s="67" t="s">
        <v>501</v>
      </c>
      <c r="P639" s="67" t="s">
        <v>501</v>
      </c>
      <c r="Q639" s="67" t="s">
        <v>501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1698</v>
      </c>
      <c r="F640" t="s">
        <v>1787</v>
      </c>
      <c r="G640" t="s">
        <v>4676</v>
      </c>
      <c r="H640" s="67" t="s">
        <v>501</v>
      </c>
      <c r="I640" s="67" t="s">
        <v>501</v>
      </c>
      <c r="J640" t="s">
        <v>4885</v>
      </c>
      <c r="K640" t="s">
        <v>4886</v>
      </c>
      <c r="L640" t="s">
        <v>5491</v>
      </c>
      <c r="M640" s="67" t="s">
        <v>4887</v>
      </c>
      <c r="N640" s="67" t="s">
        <v>501</v>
      </c>
      <c r="O640" s="67" t="s">
        <v>501</v>
      </c>
      <c r="P640" s="67" t="s">
        <v>501</v>
      </c>
      <c r="Q640" s="67" t="s">
        <v>501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1698</v>
      </c>
      <c r="F641" t="s">
        <v>1787</v>
      </c>
      <c r="G641" t="s">
        <v>4676</v>
      </c>
      <c r="H641" s="67" t="s">
        <v>501</v>
      </c>
      <c r="I641" s="67" t="s">
        <v>501</v>
      </c>
      <c r="J641" t="s">
        <v>4888</v>
      </c>
      <c r="K641" t="s">
        <v>4889</v>
      </c>
      <c r="L641" t="s">
        <v>5492</v>
      </c>
      <c r="M641" s="67" t="s">
        <v>4890</v>
      </c>
      <c r="N641" s="67" t="s">
        <v>501</v>
      </c>
      <c r="O641" s="67" t="s">
        <v>501</v>
      </c>
      <c r="P641" s="67" t="s">
        <v>501</v>
      </c>
      <c r="Q641" s="67" t="s">
        <v>501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1698</v>
      </c>
      <c r="F642" t="s">
        <v>1787</v>
      </c>
      <c r="G642" t="s">
        <v>4676</v>
      </c>
      <c r="H642" s="67" t="s">
        <v>501</v>
      </c>
      <c r="I642" s="67" t="s">
        <v>501</v>
      </c>
      <c r="J642" t="s">
        <v>4891</v>
      </c>
      <c r="K642" t="s">
        <v>4892</v>
      </c>
      <c r="L642" t="s">
        <v>5493</v>
      </c>
      <c r="M642" s="67" t="s">
        <v>4893</v>
      </c>
      <c r="N642" s="67" t="s">
        <v>501</v>
      </c>
      <c r="O642" s="67" t="s">
        <v>501</v>
      </c>
      <c r="P642" s="67" t="s">
        <v>501</v>
      </c>
      <c r="Q642" s="67" t="s">
        <v>501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1698</v>
      </c>
      <c r="F643" t="s">
        <v>1787</v>
      </c>
      <c r="G643" t="s">
        <v>4676</v>
      </c>
      <c r="H643" s="67" t="s">
        <v>501</v>
      </c>
      <c r="I643" s="67" t="s">
        <v>501</v>
      </c>
      <c r="J643" t="s">
        <v>4894</v>
      </c>
      <c r="K643" t="s">
        <v>4895</v>
      </c>
      <c r="L643" t="s">
        <v>5494</v>
      </c>
      <c r="M643" s="67" t="s">
        <v>4896</v>
      </c>
      <c r="N643" s="67" t="s">
        <v>501</v>
      </c>
      <c r="O643" s="67" t="s">
        <v>501</v>
      </c>
      <c r="P643" s="67" t="s">
        <v>501</v>
      </c>
      <c r="Q643" s="67" t="s">
        <v>501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1698</v>
      </c>
      <c r="F644" t="s">
        <v>1787</v>
      </c>
      <c r="G644" t="s">
        <v>4676</v>
      </c>
      <c r="H644" s="67" t="s">
        <v>501</v>
      </c>
      <c r="I644" s="67" t="s">
        <v>501</v>
      </c>
      <c r="J644" t="s">
        <v>4897</v>
      </c>
      <c r="K644" t="s">
        <v>4898</v>
      </c>
      <c r="L644" t="s">
        <v>5495</v>
      </c>
      <c r="M644" s="67" t="s">
        <v>4899</v>
      </c>
      <c r="N644" s="67" t="s">
        <v>501</v>
      </c>
      <c r="O644" s="67" t="s">
        <v>501</v>
      </c>
      <c r="P644" s="67" t="s">
        <v>501</v>
      </c>
      <c r="Q644" s="67" t="s">
        <v>501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1698</v>
      </c>
      <c r="F645" t="s">
        <v>1787</v>
      </c>
      <c r="G645" t="s">
        <v>4676</v>
      </c>
      <c r="H645" s="67" t="s">
        <v>501</v>
      </c>
      <c r="I645" s="67" t="s">
        <v>501</v>
      </c>
      <c r="J645" t="s">
        <v>4900</v>
      </c>
      <c r="K645" t="s">
        <v>4901</v>
      </c>
      <c r="L645" t="s">
        <v>5496</v>
      </c>
      <c r="M645" s="67" t="s">
        <v>4902</v>
      </c>
      <c r="N645" s="67" t="s">
        <v>501</v>
      </c>
      <c r="O645" s="67" t="s">
        <v>501</v>
      </c>
      <c r="P645" s="67" t="s">
        <v>501</v>
      </c>
      <c r="Q645" s="67" t="s">
        <v>501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1698</v>
      </c>
      <c r="F646" t="s">
        <v>1787</v>
      </c>
      <c r="G646" t="s">
        <v>4676</v>
      </c>
      <c r="H646" s="67" t="s">
        <v>501</v>
      </c>
      <c r="I646" s="67" t="s">
        <v>501</v>
      </c>
      <c r="J646" t="s">
        <v>4903</v>
      </c>
      <c r="K646" t="s">
        <v>4904</v>
      </c>
      <c r="L646" t="s">
        <v>5497</v>
      </c>
      <c r="M646" s="67" t="s">
        <v>4905</v>
      </c>
      <c r="N646" s="67" t="s">
        <v>501</v>
      </c>
      <c r="O646" s="67" t="s">
        <v>501</v>
      </c>
      <c r="P646" s="67" t="s">
        <v>501</v>
      </c>
      <c r="Q646" s="67" t="s">
        <v>501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1698</v>
      </c>
      <c r="F647" t="s">
        <v>1787</v>
      </c>
      <c r="G647" t="s">
        <v>4676</v>
      </c>
      <c r="H647" s="67" t="s">
        <v>501</v>
      </c>
      <c r="I647" s="67" t="s">
        <v>501</v>
      </c>
      <c r="J647" t="s">
        <v>4906</v>
      </c>
      <c r="K647" t="s">
        <v>4907</v>
      </c>
      <c r="L647" t="s">
        <v>5498</v>
      </c>
      <c r="M647" s="67" t="s">
        <v>4908</v>
      </c>
      <c r="N647" s="67" t="s">
        <v>501</v>
      </c>
      <c r="O647" s="67" t="s">
        <v>501</v>
      </c>
      <c r="P647" s="67" t="s">
        <v>501</v>
      </c>
      <c r="Q647" s="67" t="s">
        <v>501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1698</v>
      </c>
      <c r="F648" t="s">
        <v>1787</v>
      </c>
      <c r="G648" t="s">
        <v>4676</v>
      </c>
      <c r="H648" s="67" t="s">
        <v>501</v>
      </c>
      <c r="I648" s="67" t="s">
        <v>501</v>
      </c>
      <c r="J648" t="s">
        <v>4909</v>
      </c>
      <c r="K648" t="s">
        <v>4910</v>
      </c>
      <c r="L648" t="s">
        <v>5499</v>
      </c>
      <c r="M648" s="67" t="s">
        <v>4911</v>
      </c>
      <c r="N648" s="67" t="s">
        <v>501</v>
      </c>
      <c r="O648" s="67" t="s">
        <v>501</v>
      </c>
      <c r="P648" s="67" t="s">
        <v>501</v>
      </c>
      <c r="Q648" s="67" t="s">
        <v>501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1698</v>
      </c>
      <c r="F649" t="s">
        <v>1787</v>
      </c>
      <c r="G649" t="s">
        <v>4676</v>
      </c>
      <c r="H649" s="67" t="s">
        <v>501</v>
      </c>
      <c r="I649" s="67" t="s">
        <v>501</v>
      </c>
      <c r="J649" t="s">
        <v>4912</v>
      </c>
      <c r="K649" t="s">
        <v>4913</v>
      </c>
      <c r="L649" t="s">
        <v>5500</v>
      </c>
      <c r="M649" s="67" t="s">
        <v>4914</v>
      </c>
      <c r="N649" s="67" t="s">
        <v>501</v>
      </c>
      <c r="O649" s="67" t="s">
        <v>501</v>
      </c>
      <c r="P649" s="67" t="s">
        <v>501</v>
      </c>
      <c r="Q649" s="67" t="s">
        <v>501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1698</v>
      </c>
      <c r="F650" t="s">
        <v>1787</v>
      </c>
      <c r="G650" t="s">
        <v>4676</v>
      </c>
      <c r="H650" s="67" t="s">
        <v>501</v>
      </c>
      <c r="I650" s="67" t="s">
        <v>501</v>
      </c>
      <c r="J650" t="s">
        <v>4912</v>
      </c>
      <c r="K650" t="s">
        <v>4913</v>
      </c>
      <c r="L650" t="s">
        <v>5500</v>
      </c>
      <c r="M650" s="67" t="s">
        <v>4914</v>
      </c>
      <c r="N650" s="67" t="s">
        <v>501</v>
      </c>
      <c r="O650" s="67" t="s">
        <v>501</v>
      </c>
      <c r="P650" s="67" t="s">
        <v>501</v>
      </c>
      <c r="Q650" s="67" t="s">
        <v>501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1698</v>
      </c>
      <c r="F651" t="s">
        <v>1787</v>
      </c>
      <c r="G651" t="s">
        <v>4676</v>
      </c>
      <c r="H651" s="67" t="s">
        <v>501</v>
      </c>
      <c r="I651" s="67" t="s">
        <v>501</v>
      </c>
      <c r="J651" t="s">
        <v>4912</v>
      </c>
      <c r="K651" t="s">
        <v>4913</v>
      </c>
      <c r="L651" t="s">
        <v>5500</v>
      </c>
      <c r="M651" s="67" t="s">
        <v>4914</v>
      </c>
      <c r="N651" s="67" t="s">
        <v>501</v>
      </c>
      <c r="O651" s="67" t="s">
        <v>501</v>
      </c>
      <c r="P651" s="67" t="s">
        <v>501</v>
      </c>
      <c r="Q651" s="67" t="s">
        <v>501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1698</v>
      </c>
      <c r="F652" t="s">
        <v>1787</v>
      </c>
      <c r="G652" t="s">
        <v>4676</v>
      </c>
      <c r="H652" s="67" t="s">
        <v>501</v>
      </c>
      <c r="I652" s="67" t="s">
        <v>501</v>
      </c>
      <c r="J652" t="s">
        <v>4915</v>
      </c>
      <c r="K652" t="s">
        <v>4916</v>
      </c>
      <c r="L652" t="s">
        <v>5501</v>
      </c>
      <c r="M652" s="67" t="s">
        <v>4917</v>
      </c>
      <c r="N652" s="67" t="s">
        <v>501</v>
      </c>
      <c r="O652" s="67" t="s">
        <v>501</v>
      </c>
      <c r="P652" s="67" t="s">
        <v>501</v>
      </c>
      <c r="Q652" s="67" t="s">
        <v>501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1698</v>
      </c>
      <c r="F653" t="s">
        <v>1787</v>
      </c>
      <c r="G653" t="s">
        <v>4676</v>
      </c>
      <c r="H653" s="67" t="s">
        <v>501</v>
      </c>
      <c r="I653" s="67" t="s">
        <v>501</v>
      </c>
      <c r="J653" t="s">
        <v>4915</v>
      </c>
      <c r="K653" t="s">
        <v>4916</v>
      </c>
      <c r="L653" t="s">
        <v>5502</v>
      </c>
      <c r="M653" s="67" t="s">
        <v>4917</v>
      </c>
      <c r="N653" s="67" t="s">
        <v>501</v>
      </c>
      <c r="O653" s="67" t="s">
        <v>501</v>
      </c>
      <c r="P653" s="67" t="s">
        <v>501</v>
      </c>
      <c r="Q653" s="67" t="s">
        <v>501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1698</v>
      </c>
      <c r="F654" t="s">
        <v>1787</v>
      </c>
      <c r="G654" t="s">
        <v>4676</v>
      </c>
      <c r="H654" s="67" t="s">
        <v>501</v>
      </c>
      <c r="I654" s="67" t="s">
        <v>501</v>
      </c>
      <c r="J654" t="s">
        <v>4915</v>
      </c>
      <c r="K654" t="s">
        <v>4918</v>
      </c>
      <c r="L654" t="s">
        <v>5502</v>
      </c>
      <c r="M654" s="67" t="s">
        <v>4917</v>
      </c>
      <c r="N654" s="67" t="s">
        <v>501</v>
      </c>
      <c r="O654" s="67" t="s">
        <v>501</v>
      </c>
      <c r="P654" s="67" t="s">
        <v>501</v>
      </c>
      <c r="Q654" s="67" t="s">
        <v>501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1698</v>
      </c>
      <c r="F655" t="s">
        <v>1787</v>
      </c>
      <c r="G655" t="s">
        <v>4676</v>
      </c>
      <c r="H655" s="67" t="s">
        <v>501</v>
      </c>
      <c r="I655" s="67" t="s">
        <v>501</v>
      </c>
      <c r="J655" t="s">
        <v>4919</v>
      </c>
      <c r="K655" t="s">
        <v>4920</v>
      </c>
      <c r="L655" t="s">
        <v>5503</v>
      </c>
      <c r="M655" s="67" t="s">
        <v>4921</v>
      </c>
      <c r="N655" s="67" t="s">
        <v>501</v>
      </c>
      <c r="O655" s="67" t="s">
        <v>501</v>
      </c>
      <c r="P655" s="67" t="s">
        <v>501</v>
      </c>
      <c r="Q655" s="67" t="s">
        <v>501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1698</v>
      </c>
      <c r="F656" t="s">
        <v>1787</v>
      </c>
      <c r="G656" t="s">
        <v>4676</v>
      </c>
      <c r="H656" s="67" t="s">
        <v>501</v>
      </c>
      <c r="I656" s="67" t="s">
        <v>501</v>
      </c>
      <c r="J656" t="s">
        <v>4950</v>
      </c>
      <c r="K656" t="s">
        <v>4951</v>
      </c>
      <c r="L656" t="s">
        <v>5504</v>
      </c>
      <c r="M656" s="67" t="s">
        <v>4952</v>
      </c>
      <c r="N656" s="67" t="s">
        <v>501</v>
      </c>
      <c r="O656" s="67" t="s">
        <v>501</v>
      </c>
      <c r="P656" s="67" t="s">
        <v>501</v>
      </c>
      <c r="Q656" s="67" t="s">
        <v>501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1698</v>
      </c>
      <c r="F657" t="s">
        <v>1787</v>
      </c>
      <c r="G657" t="s">
        <v>4676</v>
      </c>
      <c r="H657" s="67" t="s">
        <v>501</v>
      </c>
      <c r="I657" s="67" t="s">
        <v>501</v>
      </c>
      <c r="J657" t="s">
        <v>4912</v>
      </c>
      <c r="K657" t="s">
        <v>4953</v>
      </c>
      <c r="L657" t="s">
        <v>5505</v>
      </c>
      <c r="M657" s="67" t="s">
        <v>4954</v>
      </c>
      <c r="N657" s="67" t="s">
        <v>501</v>
      </c>
      <c r="O657" s="67" t="s">
        <v>501</v>
      </c>
      <c r="P657" s="67" t="s">
        <v>501</v>
      </c>
      <c r="Q657" s="67" t="s">
        <v>501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1544</v>
      </c>
      <c r="F658" t="s">
        <v>1787</v>
      </c>
      <c r="G658" t="s">
        <v>1777</v>
      </c>
      <c r="H658" s="67" t="s">
        <v>5547</v>
      </c>
      <c r="I658">
        <v>41095</v>
      </c>
      <c r="J658" t="s">
        <v>5506</v>
      </c>
      <c r="K658" t="s">
        <v>5507</v>
      </c>
      <c r="L658" t="s">
        <v>5508</v>
      </c>
      <c r="M658" t="s">
        <v>5509</v>
      </c>
      <c r="N658" s="67" t="s">
        <v>5548</v>
      </c>
      <c r="O658" s="67" t="s">
        <v>5549</v>
      </c>
      <c r="P658" s="67">
        <v>41096</v>
      </c>
      <c r="Q658" s="67" t="s">
        <v>501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1553</v>
      </c>
      <c r="F659" t="s">
        <v>1545</v>
      </c>
      <c r="G659" t="s">
        <v>175</v>
      </c>
      <c r="H659" s="67" t="s">
        <v>501</v>
      </c>
      <c r="I659" s="67" t="s">
        <v>501</v>
      </c>
      <c r="J659" t="s">
        <v>5600</v>
      </c>
      <c r="K659" t="s">
        <v>5601</v>
      </c>
      <c r="L659" t="s">
        <v>6075</v>
      </c>
      <c r="M659" t="s">
        <v>5602</v>
      </c>
      <c r="N659" s="67" t="s">
        <v>501</v>
      </c>
      <c r="O659" s="67" t="s">
        <v>501</v>
      </c>
      <c r="P659" s="67" t="s">
        <v>501</v>
      </c>
      <c r="Q659" s="67" t="s">
        <v>6076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1698</v>
      </c>
      <c r="F660" t="s">
        <v>1545</v>
      </c>
      <c r="G660" t="s">
        <v>175</v>
      </c>
      <c r="H660" s="67" t="s">
        <v>501</v>
      </c>
      <c r="I660" s="67" t="s">
        <v>501</v>
      </c>
      <c r="J660" t="s">
        <v>5603</v>
      </c>
      <c r="K660" t="s">
        <v>5604</v>
      </c>
      <c r="L660">
        <v>39800000</v>
      </c>
      <c r="M660" t="s">
        <v>5605</v>
      </c>
      <c r="N660" s="67" t="s">
        <v>501</v>
      </c>
      <c r="O660" s="67" t="s">
        <v>501</v>
      </c>
      <c r="P660" s="67" t="s">
        <v>501</v>
      </c>
      <c r="Q660" s="67" t="s">
        <v>501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1698</v>
      </c>
      <c r="F661" t="s">
        <v>1545</v>
      </c>
      <c r="G661" t="s">
        <v>175</v>
      </c>
      <c r="H661" s="67" t="s">
        <v>501</v>
      </c>
      <c r="I661" s="67" t="s">
        <v>501</v>
      </c>
      <c r="J661" t="s">
        <v>5606</v>
      </c>
      <c r="K661" t="s">
        <v>5607</v>
      </c>
      <c r="L661">
        <v>39800000</v>
      </c>
      <c r="M661" t="s">
        <v>5608</v>
      </c>
      <c r="N661" s="67" t="s">
        <v>501</v>
      </c>
      <c r="O661" s="67" t="s">
        <v>501</v>
      </c>
      <c r="P661" s="67" t="s">
        <v>501</v>
      </c>
      <c r="Q661" s="67" t="s">
        <v>501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1698</v>
      </c>
      <c r="F662" t="s">
        <v>1545</v>
      </c>
      <c r="G662" t="s">
        <v>5571</v>
      </c>
      <c r="H662" s="67" t="s">
        <v>501</v>
      </c>
      <c r="I662" s="67" t="s">
        <v>501</v>
      </c>
      <c r="J662" t="s">
        <v>5609</v>
      </c>
      <c r="K662" t="s">
        <v>5610</v>
      </c>
      <c r="L662">
        <v>35138000</v>
      </c>
      <c r="M662" t="s">
        <v>5611</v>
      </c>
      <c r="N662" s="67" t="s">
        <v>501</v>
      </c>
      <c r="O662" s="67" t="s">
        <v>501</v>
      </c>
      <c r="P662" s="67" t="s">
        <v>501</v>
      </c>
      <c r="Q662" s="67" t="s">
        <v>501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1698</v>
      </c>
      <c r="F663" t="s">
        <v>1545</v>
      </c>
      <c r="G663" t="s">
        <v>5571</v>
      </c>
      <c r="H663" s="67" t="s">
        <v>501</v>
      </c>
      <c r="I663" s="67" t="s">
        <v>501</v>
      </c>
      <c r="J663" t="s">
        <v>5612</v>
      </c>
      <c r="K663" t="s">
        <v>5613</v>
      </c>
      <c r="L663">
        <v>35138000</v>
      </c>
      <c r="M663" t="s">
        <v>5611</v>
      </c>
      <c r="N663" s="67" t="s">
        <v>501</v>
      </c>
      <c r="O663" s="67" t="s">
        <v>501</v>
      </c>
      <c r="P663" s="67" t="s">
        <v>501</v>
      </c>
      <c r="Q663" s="67" t="s">
        <v>501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1698</v>
      </c>
      <c r="F664" t="s">
        <v>1545</v>
      </c>
      <c r="G664" t="s">
        <v>5571</v>
      </c>
      <c r="H664" s="67" t="s">
        <v>501</v>
      </c>
      <c r="I664" s="67" t="s">
        <v>501</v>
      </c>
      <c r="J664" t="s">
        <v>5614</v>
      </c>
      <c r="K664" t="s">
        <v>5615</v>
      </c>
      <c r="L664">
        <v>35138000</v>
      </c>
      <c r="M664" t="s">
        <v>5611</v>
      </c>
      <c r="N664" s="67" t="s">
        <v>501</v>
      </c>
      <c r="O664" s="67" t="s">
        <v>501</v>
      </c>
      <c r="P664" s="67" t="s">
        <v>501</v>
      </c>
      <c r="Q664" s="67" t="s">
        <v>501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1698</v>
      </c>
      <c r="F665" t="s">
        <v>1545</v>
      </c>
      <c r="G665" t="s">
        <v>2428</v>
      </c>
      <c r="H665" s="67" t="s">
        <v>501</v>
      </c>
      <c r="I665" s="67" t="s">
        <v>501</v>
      </c>
      <c r="J665" t="s">
        <v>5616</v>
      </c>
      <c r="K665" t="s">
        <v>5835</v>
      </c>
      <c r="L665" t="s">
        <v>5249</v>
      </c>
      <c r="M665" t="s">
        <v>5617</v>
      </c>
      <c r="N665" s="67" t="s">
        <v>501</v>
      </c>
      <c r="O665" s="67" t="s">
        <v>501</v>
      </c>
      <c r="P665" s="67" t="s">
        <v>501</v>
      </c>
      <c r="Q665" s="67" t="s">
        <v>501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1698</v>
      </c>
      <c r="F666" t="s">
        <v>1545</v>
      </c>
      <c r="G666" t="s">
        <v>2428</v>
      </c>
      <c r="H666" s="67" t="s">
        <v>501</v>
      </c>
      <c r="I666" s="67" t="s">
        <v>501</v>
      </c>
      <c r="J666" t="s">
        <v>5616</v>
      </c>
      <c r="K666" t="s">
        <v>6077</v>
      </c>
      <c r="L666" t="s">
        <v>5249</v>
      </c>
      <c r="M666" t="s">
        <v>5617</v>
      </c>
      <c r="N666" s="67" t="s">
        <v>501</v>
      </c>
      <c r="O666" s="67" t="s">
        <v>501</v>
      </c>
      <c r="P666" s="67" t="s">
        <v>501</v>
      </c>
      <c r="Q666" s="67" t="s">
        <v>6078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1698</v>
      </c>
      <c r="F667" t="s">
        <v>1545</v>
      </c>
      <c r="G667" t="s">
        <v>2428</v>
      </c>
      <c r="H667" s="67" t="s">
        <v>501</v>
      </c>
      <c r="I667" s="67" t="s">
        <v>501</v>
      </c>
      <c r="J667" t="s">
        <v>5616</v>
      </c>
      <c r="K667" t="s">
        <v>5618</v>
      </c>
      <c r="L667" t="s">
        <v>5249</v>
      </c>
      <c r="M667" t="s">
        <v>5617</v>
      </c>
      <c r="N667" s="67" t="s">
        <v>501</v>
      </c>
      <c r="O667" s="67" t="s">
        <v>501</v>
      </c>
      <c r="P667" s="67" t="s">
        <v>501</v>
      </c>
      <c r="Q667" s="67" t="s">
        <v>501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1698</v>
      </c>
      <c r="F668" t="s">
        <v>1545</v>
      </c>
      <c r="G668" t="s">
        <v>2428</v>
      </c>
      <c r="H668" s="67" t="s">
        <v>501</v>
      </c>
      <c r="I668" s="67" t="s">
        <v>501</v>
      </c>
      <c r="J668" t="s">
        <v>5616</v>
      </c>
      <c r="K668" t="s">
        <v>5619</v>
      </c>
      <c r="L668" t="s">
        <v>5249</v>
      </c>
      <c r="M668" t="s">
        <v>5620</v>
      </c>
      <c r="N668" s="67" t="s">
        <v>501</v>
      </c>
      <c r="O668" s="67" t="s">
        <v>501</v>
      </c>
      <c r="P668" s="67" t="s">
        <v>501</v>
      </c>
      <c r="Q668" s="67" t="s">
        <v>501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1698</v>
      </c>
      <c r="F669" t="s">
        <v>1545</v>
      </c>
      <c r="G669" t="s">
        <v>2428</v>
      </c>
      <c r="H669" s="67" t="s">
        <v>501</v>
      </c>
      <c r="I669" s="67" t="s">
        <v>501</v>
      </c>
      <c r="J669" t="s">
        <v>5616</v>
      </c>
      <c r="K669" t="s">
        <v>5621</v>
      </c>
      <c r="L669" t="s">
        <v>5249</v>
      </c>
      <c r="M669" t="s">
        <v>5622</v>
      </c>
      <c r="N669" s="67" t="s">
        <v>501</v>
      </c>
      <c r="O669" s="67" t="s">
        <v>501</v>
      </c>
      <c r="P669" s="67" t="s">
        <v>501</v>
      </c>
      <c r="Q669" s="67" t="s">
        <v>501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1698</v>
      </c>
      <c r="F670" t="s">
        <v>1545</v>
      </c>
      <c r="G670" t="s">
        <v>2428</v>
      </c>
      <c r="H670" s="67" t="s">
        <v>501</v>
      </c>
      <c r="I670" s="67" t="s">
        <v>501</v>
      </c>
      <c r="J670" t="s">
        <v>5616</v>
      </c>
      <c r="K670" t="s">
        <v>5623</v>
      </c>
      <c r="L670" t="s">
        <v>5249</v>
      </c>
      <c r="M670" t="s">
        <v>5624</v>
      </c>
      <c r="N670" s="67" t="s">
        <v>501</v>
      </c>
      <c r="O670" s="67" t="s">
        <v>501</v>
      </c>
      <c r="P670" s="67" t="s">
        <v>501</v>
      </c>
      <c r="Q670" s="67" t="s">
        <v>501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1698</v>
      </c>
      <c r="F671" t="s">
        <v>1545</v>
      </c>
      <c r="G671" t="s">
        <v>2428</v>
      </c>
      <c r="H671" s="67" t="s">
        <v>501</v>
      </c>
      <c r="I671" s="67" t="s">
        <v>501</v>
      </c>
      <c r="J671" t="s">
        <v>5616</v>
      </c>
      <c r="K671" t="s">
        <v>5625</v>
      </c>
      <c r="L671" t="s">
        <v>5249</v>
      </c>
      <c r="M671" t="s">
        <v>5626</v>
      </c>
      <c r="N671" s="67" t="s">
        <v>501</v>
      </c>
      <c r="O671" s="67" t="s">
        <v>501</v>
      </c>
      <c r="P671" s="67" t="s">
        <v>501</v>
      </c>
      <c r="Q671" s="67" t="s">
        <v>501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1698</v>
      </c>
      <c r="F672" t="s">
        <v>1545</v>
      </c>
      <c r="G672" t="s">
        <v>2114</v>
      </c>
      <c r="H672" s="67" t="s">
        <v>501</v>
      </c>
      <c r="I672" s="67" t="s">
        <v>501</v>
      </c>
      <c r="J672" t="s">
        <v>5627</v>
      </c>
      <c r="K672" t="s">
        <v>5628</v>
      </c>
      <c r="L672">
        <v>37940000</v>
      </c>
      <c r="M672" t="s">
        <v>5629</v>
      </c>
      <c r="N672" s="67" t="s">
        <v>501</v>
      </c>
      <c r="O672" s="67" t="s">
        <v>501</v>
      </c>
      <c r="P672" s="67" t="s">
        <v>501</v>
      </c>
      <c r="Q672" s="67" t="s">
        <v>501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1553</v>
      </c>
      <c r="F673" t="s">
        <v>1545</v>
      </c>
      <c r="G673" t="s">
        <v>2114</v>
      </c>
      <c r="H673" s="67" t="s">
        <v>501</v>
      </c>
      <c r="I673" s="67" t="s">
        <v>501</v>
      </c>
      <c r="J673" t="s">
        <v>5627</v>
      </c>
      <c r="K673" t="s">
        <v>5628</v>
      </c>
      <c r="L673" t="s">
        <v>5195</v>
      </c>
      <c r="M673" t="s">
        <v>5629</v>
      </c>
      <c r="N673" s="67" t="s">
        <v>501</v>
      </c>
      <c r="O673" s="67" t="s">
        <v>501</v>
      </c>
      <c r="P673" s="67" t="s">
        <v>501</v>
      </c>
      <c r="Q673" s="67" t="s">
        <v>6079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1609</v>
      </c>
      <c r="F674" t="s">
        <v>1545</v>
      </c>
      <c r="G674" t="s">
        <v>2114</v>
      </c>
      <c r="H674" s="67" t="s">
        <v>6497</v>
      </c>
      <c r="I674" s="67">
        <v>41121</v>
      </c>
      <c r="J674" t="s">
        <v>5630</v>
      </c>
      <c r="K674" t="s">
        <v>5631</v>
      </c>
      <c r="L674">
        <v>37940000</v>
      </c>
      <c r="M674" t="s">
        <v>5632</v>
      </c>
      <c r="N674" s="67" t="s">
        <v>501</v>
      </c>
      <c r="O674" s="67" t="s">
        <v>501</v>
      </c>
      <c r="P674" s="67" t="s">
        <v>501</v>
      </c>
      <c r="Q674" s="67" t="s">
        <v>501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1609</v>
      </c>
      <c r="F675" t="s">
        <v>1545</v>
      </c>
      <c r="G675" t="s">
        <v>2114</v>
      </c>
      <c r="H675" s="67" t="s">
        <v>501</v>
      </c>
      <c r="I675" s="67">
        <v>41121</v>
      </c>
      <c r="J675" t="s">
        <v>5633</v>
      </c>
      <c r="K675" t="s">
        <v>5634</v>
      </c>
      <c r="L675">
        <v>37940000</v>
      </c>
      <c r="M675" t="s">
        <v>5635</v>
      </c>
      <c r="N675" s="67" t="s">
        <v>501</v>
      </c>
      <c r="O675" s="67" t="s">
        <v>501</v>
      </c>
      <c r="P675" s="67" t="s">
        <v>501</v>
      </c>
      <c r="Q675" s="67" t="s">
        <v>501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1698</v>
      </c>
      <c r="F676" t="s">
        <v>1545</v>
      </c>
      <c r="G676" t="s">
        <v>2114</v>
      </c>
      <c r="H676" s="67" t="s">
        <v>501</v>
      </c>
      <c r="I676" s="67" t="s">
        <v>501</v>
      </c>
      <c r="J676" t="s">
        <v>5636</v>
      </c>
      <c r="K676" t="s">
        <v>5637</v>
      </c>
      <c r="L676">
        <v>37940000</v>
      </c>
      <c r="M676">
        <v>3535231089</v>
      </c>
      <c r="N676" s="67" t="s">
        <v>501</v>
      </c>
      <c r="O676" s="67" t="s">
        <v>501</v>
      </c>
      <c r="P676" s="67" t="s">
        <v>501</v>
      </c>
      <c r="Q676" s="67" t="s">
        <v>501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1698</v>
      </c>
      <c r="F677" t="s">
        <v>1545</v>
      </c>
      <c r="G677" t="s">
        <v>2114</v>
      </c>
      <c r="H677" s="67" t="s">
        <v>501</v>
      </c>
      <c r="I677" s="67" t="s">
        <v>501</v>
      </c>
      <c r="J677" t="s">
        <v>5638</v>
      </c>
      <c r="K677" t="s">
        <v>5639</v>
      </c>
      <c r="L677">
        <v>37940000</v>
      </c>
      <c r="M677" t="s">
        <v>5640</v>
      </c>
      <c r="N677" s="67" t="s">
        <v>501</v>
      </c>
      <c r="O677" s="67" t="s">
        <v>501</v>
      </c>
      <c r="P677" s="67" t="s">
        <v>501</v>
      </c>
      <c r="Q677" s="67" t="s">
        <v>501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1698</v>
      </c>
      <c r="F678" t="s">
        <v>1545</v>
      </c>
      <c r="G678" t="s">
        <v>2114</v>
      </c>
      <c r="H678" s="67" t="s">
        <v>501</v>
      </c>
      <c r="I678" s="67" t="s">
        <v>501</v>
      </c>
      <c r="J678" t="s">
        <v>5641</v>
      </c>
      <c r="K678" t="s">
        <v>5642</v>
      </c>
      <c r="L678">
        <v>37940000</v>
      </c>
      <c r="M678" t="s">
        <v>5643</v>
      </c>
      <c r="N678" s="67" t="s">
        <v>501</v>
      </c>
      <c r="O678" s="67" t="s">
        <v>501</v>
      </c>
      <c r="P678" s="67" t="s">
        <v>501</v>
      </c>
      <c r="Q678" s="67" t="s">
        <v>501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1698</v>
      </c>
      <c r="F679" t="s">
        <v>1545</v>
      </c>
      <c r="G679" t="s">
        <v>2114</v>
      </c>
      <c r="H679" s="67" t="s">
        <v>501</v>
      </c>
      <c r="I679" s="67" t="s">
        <v>501</v>
      </c>
      <c r="J679" t="s">
        <v>5644</v>
      </c>
      <c r="K679" t="s">
        <v>5645</v>
      </c>
      <c r="L679">
        <v>37940000</v>
      </c>
      <c r="M679" t="s">
        <v>5646</v>
      </c>
      <c r="N679" s="67" t="s">
        <v>501</v>
      </c>
      <c r="O679" s="67" t="s">
        <v>501</v>
      </c>
      <c r="P679" s="67" t="s">
        <v>501</v>
      </c>
      <c r="Q679" s="67" t="s">
        <v>501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1609</v>
      </c>
      <c r="F680" t="s">
        <v>1545</v>
      </c>
      <c r="G680" t="s">
        <v>2114</v>
      </c>
      <c r="H680" s="67" t="s">
        <v>501</v>
      </c>
      <c r="I680" s="67">
        <v>41121</v>
      </c>
      <c r="J680" t="s">
        <v>5647</v>
      </c>
      <c r="K680" t="s">
        <v>5648</v>
      </c>
      <c r="L680">
        <v>37940000</v>
      </c>
      <c r="M680" t="s">
        <v>5649</v>
      </c>
      <c r="N680" s="67" t="s">
        <v>501</v>
      </c>
      <c r="O680" s="67" t="s">
        <v>501</v>
      </c>
      <c r="P680" s="67" t="s">
        <v>501</v>
      </c>
      <c r="Q680" s="67" t="s">
        <v>501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1698</v>
      </c>
      <c r="F681" t="s">
        <v>1545</v>
      </c>
      <c r="G681" t="s">
        <v>2114</v>
      </c>
      <c r="H681" s="67" t="s">
        <v>501</v>
      </c>
      <c r="I681" s="67" t="s">
        <v>501</v>
      </c>
      <c r="J681" t="s">
        <v>5650</v>
      </c>
      <c r="K681" t="s">
        <v>5650</v>
      </c>
      <c r="L681">
        <v>37940000</v>
      </c>
      <c r="M681" t="s">
        <v>5651</v>
      </c>
      <c r="N681" s="67" t="s">
        <v>501</v>
      </c>
      <c r="O681" s="67" t="s">
        <v>501</v>
      </c>
      <c r="P681" s="67" t="s">
        <v>501</v>
      </c>
      <c r="Q681" s="67" t="s">
        <v>501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1609</v>
      </c>
      <c r="F682" t="s">
        <v>1545</v>
      </c>
      <c r="G682" t="s">
        <v>2768</v>
      </c>
      <c r="H682" s="67" t="s">
        <v>501</v>
      </c>
      <c r="I682" s="67">
        <v>41148</v>
      </c>
      <c r="J682" t="s">
        <v>5652</v>
      </c>
      <c r="K682" t="s">
        <v>5653</v>
      </c>
      <c r="L682" t="s">
        <v>5654</v>
      </c>
      <c r="M682" t="s">
        <v>5655</v>
      </c>
      <c r="N682" s="67" t="s">
        <v>501</v>
      </c>
      <c r="O682" s="67" t="s">
        <v>501</v>
      </c>
      <c r="P682" s="67" t="s">
        <v>501</v>
      </c>
      <c r="Q682" s="67" t="s">
        <v>501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1698</v>
      </c>
      <c r="F683" t="s">
        <v>1545</v>
      </c>
      <c r="G683" t="s">
        <v>2768</v>
      </c>
      <c r="H683" s="67" t="s">
        <v>501</v>
      </c>
      <c r="I683" s="67" t="s">
        <v>501</v>
      </c>
      <c r="J683" t="s">
        <v>5656</v>
      </c>
      <c r="K683" t="s">
        <v>5657</v>
      </c>
      <c r="L683" t="s">
        <v>5654</v>
      </c>
      <c r="M683" t="s">
        <v>5658</v>
      </c>
      <c r="N683" s="67" t="s">
        <v>501</v>
      </c>
      <c r="O683" s="67" t="s">
        <v>501</v>
      </c>
      <c r="P683" s="67" t="s">
        <v>501</v>
      </c>
      <c r="Q683" s="67" t="s">
        <v>501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1553</v>
      </c>
      <c r="F684" t="s">
        <v>1545</v>
      </c>
      <c r="G684" t="s">
        <v>2780</v>
      </c>
      <c r="H684" s="67" t="s">
        <v>501</v>
      </c>
      <c r="I684" s="67" t="s">
        <v>501</v>
      </c>
      <c r="J684" t="s">
        <v>5659</v>
      </c>
      <c r="K684" t="s">
        <v>5660</v>
      </c>
      <c r="L684" t="s">
        <v>5305</v>
      </c>
      <c r="M684" t="s">
        <v>5661</v>
      </c>
      <c r="N684" s="67" t="s">
        <v>501</v>
      </c>
      <c r="O684" s="67" t="s">
        <v>501</v>
      </c>
      <c r="P684" s="67" t="s">
        <v>501</v>
      </c>
      <c r="Q684" s="67" t="s">
        <v>6080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1698</v>
      </c>
      <c r="F685" t="s">
        <v>1545</v>
      </c>
      <c r="G685" t="s">
        <v>2780</v>
      </c>
      <c r="H685" s="67" t="s">
        <v>501</v>
      </c>
      <c r="I685" s="67" t="s">
        <v>501</v>
      </c>
      <c r="J685" t="s">
        <v>5662</v>
      </c>
      <c r="K685" t="s">
        <v>5663</v>
      </c>
      <c r="L685" t="s">
        <v>5664</v>
      </c>
      <c r="M685" t="s">
        <v>5665</v>
      </c>
      <c r="N685" s="67" t="s">
        <v>501</v>
      </c>
      <c r="O685" s="67" t="s">
        <v>501</v>
      </c>
      <c r="P685" s="67" t="s">
        <v>501</v>
      </c>
      <c r="Q685" s="67" t="s">
        <v>501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1698</v>
      </c>
      <c r="F686" t="s">
        <v>1545</v>
      </c>
      <c r="G686" t="s">
        <v>3379</v>
      </c>
      <c r="H686" s="67" t="s">
        <v>501</v>
      </c>
      <c r="I686" s="67" t="s">
        <v>501</v>
      </c>
      <c r="J686" t="s">
        <v>5666</v>
      </c>
      <c r="K686" t="s">
        <v>5667</v>
      </c>
      <c r="L686" t="s">
        <v>5350</v>
      </c>
      <c r="M686" t="s">
        <v>5668</v>
      </c>
      <c r="N686" s="67" t="s">
        <v>501</v>
      </c>
      <c r="O686" s="67" t="s">
        <v>501</v>
      </c>
      <c r="P686" s="67" t="s">
        <v>501</v>
      </c>
      <c r="Q686" s="67" t="s">
        <v>501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1698</v>
      </c>
      <c r="F687" t="s">
        <v>1545</v>
      </c>
      <c r="G687" t="s">
        <v>3379</v>
      </c>
      <c r="H687" s="67" t="s">
        <v>501</v>
      </c>
      <c r="I687" s="67" t="s">
        <v>501</v>
      </c>
      <c r="J687" t="s">
        <v>5669</v>
      </c>
      <c r="K687" t="s">
        <v>5670</v>
      </c>
      <c r="L687">
        <v>36212000</v>
      </c>
      <c r="M687" t="s">
        <v>5671</v>
      </c>
      <c r="N687" s="67" t="s">
        <v>501</v>
      </c>
      <c r="O687" s="67" t="s">
        <v>501</v>
      </c>
      <c r="P687" s="67" t="s">
        <v>501</v>
      </c>
      <c r="Q687" s="67" t="s">
        <v>501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1698</v>
      </c>
      <c r="F688" t="s">
        <v>1545</v>
      </c>
      <c r="G688" t="s">
        <v>1011</v>
      </c>
      <c r="H688" s="67" t="s">
        <v>501</v>
      </c>
      <c r="I688" s="67" t="s">
        <v>501</v>
      </c>
      <c r="J688" t="s">
        <v>5672</v>
      </c>
      <c r="K688" t="s">
        <v>5673</v>
      </c>
      <c r="L688" t="s">
        <v>5150</v>
      </c>
      <c r="M688" t="s">
        <v>5674</v>
      </c>
      <c r="N688" s="67" t="s">
        <v>501</v>
      </c>
      <c r="O688" s="67" t="s">
        <v>501</v>
      </c>
      <c r="P688" s="67" t="s">
        <v>501</v>
      </c>
      <c r="Q688" s="67" t="s">
        <v>501</v>
      </c>
    </row>
    <row r="689" spans="1:17" ht="18" customHeight="1">
      <c r="A689">
        <v>3877</v>
      </c>
      <c r="B689">
        <v>3877</v>
      </c>
      <c r="C689" s="10">
        <v>41094</v>
      </c>
      <c r="D689">
        <v>41152</v>
      </c>
      <c r="E689" t="s">
        <v>1609</v>
      </c>
      <c r="F689" t="s">
        <v>1545</v>
      </c>
      <c r="G689" t="s">
        <v>5572</v>
      </c>
      <c r="H689" s="67" t="s">
        <v>6498</v>
      </c>
      <c r="I689" s="67">
        <v>41121</v>
      </c>
      <c r="J689" t="s">
        <v>5675</v>
      </c>
      <c r="K689" t="s">
        <v>6190</v>
      </c>
      <c r="L689" t="s">
        <v>6081</v>
      </c>
      <c r="M689" t="s">
        <v>5676</v>
      </c>
      <c r="N689" s="67" t="s">
        <v>501</v>
      </c>
      <c r="O689" s="67" t="s">
        <v>501</v>
      </c>
      <c r="P689" s="67" t="s">
        <v>501</v>
      </c>
      <c r="Q689" s="67" t="s">
        <v>501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1553</v>
      </c>
      <c r="F690" t="s">
        <v>1545</v>
      </c>
      <c r="G690" t="s">
        <v>5573</v>
      </c>
      <c r="H690" s="67" t="s">
        <v>501</v>
      </c>
      <c r="I690" s="67" t="s">
        <v>501</v>
      </c>
      <c r="J690" t="s">
        <v>5677</v>
      </c>
      <c r="K690" t="s">
        <v>5678</v>
      </c>
      <c r="L690" t="s">
        <v>5679</v>
      </c>
      <c r="M690" t="s">
        <v>5680</v>
      </c>
      <c r="N690" s="67" t="s">
        <v>501</v>
      </c>
      <c r="O690" s="67" t="s">
        <v>501</v>
      </c>
      <c r="P690" s="67" t="s">
        <v>501</v>
      </c>
      <c r="Q690" s="67" t="s">
        <v>6082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1698</v>
      </c>
      <c r="F691" t="s">
        <v>1545</v>
      </c>
      <c r="G691" t="s">
        <v>5574</v>
      </c>
      <c r="H691" s="67" t="s">
        <v>501</v>
      </c>
      <c r="I691" s="67" t="s">
        <v>501</v>
      </c>
      <c r="J691" t="s">
        <v>5681</v>
      </c>
      <c r="K691" t="s">
        <v>5682</v>
      </c>
      <c r="L691" t="s">
        <v>5683</v>
      </c>
      <c r="M691" t="s">
        <v>5684</v>
      </c>
      <c r="N691" s="67" t="s">
        <v>501</v>
      </c>
      <c r="O691" s="67" t="s">
        <v>501</v>
      </c>
      <c r="P691" s="67" t="s">
        <v>501</v>
      </c>
      <c r="Q691" s="67" t="s">
        <v>501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1698</v>
      </c>
      <c r="F692" t="s">
        <v>1545</v>
      </c>
      <c r="G692" t="s">
        <v>1978</v>
      </c>
      <c r="H692" s="67" t="s">
        <v>501</v>
      </c>
      <c r="I692" s="67" t="s">
        <v>501</v>
      </c>
      <c r="J692" t="s">
        <v>5685</v>
      </c>
      <c r="K692" t="s">
        <v>5686</v>
      </c>
      <c r="L692" t="s">
        <v>5130</v>
      </c>
      <c r="M692" t="s">
        <v>5687</v>
      </c>
      <c r="N692" s="67" t="s">
        <v>501</v>
      </c>
      <c r="O692" s="67" t="s">
        <v>501</v>
      </c>
      <c r="P692" s="67" t="s">
        <v>501</v>
      </c>
      <c r="Q692" s="67" t="s">
        <v>501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1553</v>
      </c>
      <c r="F693" t="s">
        <v>1545</v>
      </c>
      <c r="G693" t="s">
        <v>5575</v>
      </c>
      <c r="H693" s="67" t="s">
        <v>501</v>
      </c>
      <c r="I693" s="67" t="s">
        <v>501</v>
      </c>
      <c r="J693" t="s">
        <v>5688</v>
      </c>
      <c r="K693" t="s">
        <v>5689</v>
      </c>
      <c r="L693" t="s">
        <v>5690</v>
      </c>
      <c r="M693" t="s">
        <v>5691</v>
      </c>
      <c r="N693" s="67" t="s">
        <v>501</v>
      </c>
      <c r="O693" s="67" t="s">
        <v>501</v>
      </c>
      <c r="P693" s="67" t="s">
        <v>501</v>
      </c>
      <c r="Q693" s="67" t="s">
        <v>6083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1544</v>
      </c>
      <c r="F694" t="s">
        <v>1545</v>
      </c>
      <c r="G694" t="s">
        <v>5576</v>
      </c>
      <c r="H694" s="67" t="s">
        <v>6289</v>
      </c>
      <c r="I694" s="67">
        <v>41117</v>
      </c>
      <c r="J694" t="s">
        <v>5692</v>
      </c>
      <c r="K694" t="s">
        <v>5693</v>
      </c>
      <c r="L694">
        <v>35540000</v>
      </c>
      <c r="M694" t="s">
        <v>5694</v>
      </c>
      <c r="N694" s="67" t="s">
        <v>6290</v>
      </c>
      <c r="O694" s="67" t="s">
        <v>1562</v>
      </c>
      <c r="P694" s="67">
        <v>41120</v>
      </c>
      <c r="Q694" s="67" t="s">
        <v>501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1698</v>
      </c>
      <c r="F695" t="s">
        <v>1545</v>
      </c>
      <c r="G695" t="s">
        <v>5577</v>
      </c>
      <c r="H695" s="67" t="s">
        <v>501</v>
      </c>
      <c r="I695" s="67" t="s">
        <v>501</v>
      </c>
      <c r="J695" t="s">
        <v>5695</v>
      </c>
      <c r="K695" t="s">
        <v>5696</v>
      </c>
      <c r="L695">
        <v>37958000</v>
      </c>
      <c r="M695" t="s">
        <v>5697</v>
      </c>
      <c r="N695" s="67" t="s">
        <v>501</v>
      </c>
      <c r="O695" s="67" t="s">
        <v>501</v>
      </c>
      <c r="P695" s="67" t="s">
        <v>501</v>
      </c>
      <c r="Q695" s="67" t="s">
        <v>501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1698</v>
      </c>
      <c r="F696" t="s">
        <v>1545</v>
      </c>
      <c r="G696" t="s">
        <v>5578</v>
      </c>
      <c r="H696" s="67" t="s">
        <v>501</v>
      </c>
      <c r="I696" s="67" t="s">
        <v>501</v>
      </c>
      <c r="J696" t="s">
        <v>5698</v>
      </c>
      <c r="K696" t="s">
        <v>5699</v>
      </c>
      <c r="L696" t="s">
        <v>5700</v>
      </c>
      <c r="M696" t="s">
        <v>5701</v>
      </c>
      <c r="N696" s="67" t="s">
        <v>501</v>
      </c>
      <c r="O696" s="67" t="s">
        <v>501</v>
      </c>
      <c r="P696" s="67" t="s">
        <v>501</v>
      </c>
      <c r="Q696" s="67" t="s">
        <v>501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1698</v>
      </c>
      <c r="F697" t="s">
        <v>1545</v>
      </c>
      <c r="G697" t="s">
        <v>5579</v>
      </c>
      <c r="H697" s="67" t="s">
        <v>501</v>
      </c>
      <c r="I697" s="67" t="s">
        <v>501</v>
      </c>
      <c r="J697" t="s">
        <v>5702</v>
      </c>
      <c r="K697" t="s">
        <v>5703</v>
      </c>
      <c r="L697" t="s">
        <v>5704</v>
      </c>
      <c r="M697" t="s">
        <v>5705</v>
      </c>
      <c r="N697" s="67" t="s">
        <v>501</v>
      </c>
      <c r="O697" s="67" t="s">
        <v>501</v>
      </c>
      <c r="P697" s="67" t="s">
        <v>501</v>
      </c>
      <c r="Q697" s="67" t="s">
        <v>501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1553</v>
      </c>
      <c r="F698" t="s">
        <v>1545</v>
      </c>
      <c r="G698" t="s">
        <v>5580</v>
      </c>
      <c r="H698" s="67" t="s">
        <v>501</v>
      </c>
      <c r="I698" s="67" t="s">
        <v>501</v>
      </c>
      <c r="J698" t="s">
        <v>5706</v>
      </c>
      <c r="K698" t="s">
        <v>5707</v>
      </c>
      <c r="L698" t="s">
        <v>6084</v>
      </c>
      <c r="M698" t="s">
        <v>5708</v>
      </c>
      <c r="N698" s="67" t="s">
        <v>501</v>
      </c>
      <c r="O698" s="67" t="s">
        <v>501</v>
      </c>
      <c r="P698" s="67" t="s">
        <v>501</v>
      </c>
      <c r="Q698" s="67" t="s">
        <v>6085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1698</v>
      </c>
      <c r="F699" t="s">
        <v>1545</v>
      </c>
      <c r="G699" t="s">
        <v>169</v>
      </c>
      <c r="H699" s="67" t="s">
        <v>501</v>
      </c>
      <c r="I699" s="67" t="s">
        <v>501</v>
      </c>
      <c r="J699" t="s">
        <v>5855</v>
      </c>
      <c r="K699" t="s">
        <v>5856</v>
      </c>
      <c r="L699" t="s">
        <v>5857</v>
      </c>
      <c r="M699" t="s">
        <v>5858</v>
      </c>
      <c r="N699" s="67" t="s">
        <v>501</v>
      </c>
      <c r="O699" s="67" t="s">
        <v>501</v>
      </c>
      <c r="P699" s="67" t="s">
        <v>501</v>
      </c>
      <c r="Q699" s="67" t="s">
        <v>501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1544</v>
      </c>
      <c r="F700" t="s">
        <v>1545</v>
      </c>
      <c r="G700" t="s">
        <v>174</v>
      </c>
      <c r="H700" s="67" t="s">
        <v>6237</v>
      </c>
      <c r="I700" s="67">
        <v>41121</v>
      </c>
      <c r="J700" t="s">
        <v>5859</v>
      </c>
      <c r="K700" t="s">
        <v>5860</v>
      </c>
      <c r="L700" t="s">
        <v>4998</v>
      </c>
      <c r="M700" t="s">
        <v>5861</v>
      </c>
      <c r="N700" s="67" t="s">
        <v>6291</v>
      </c>
      <c r="O700" s="67" t="s">
        <v>6272</v>
      </c>
      <c r="P700" s="67">
        <v>41117</v>
      </c>
      <c r="Q700" s="67" t="s">
        <v>501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1609</v>
      </c>
      <c r="F701" t="s">
        <v>1545</v>
      </c>
      <c r="G701" t="s">
        <v>174</v>
      </c>
      <c r="H701" s="67" t="s">
        <v>501</v>
      </c>
      <c r="I701" s="67">
        <v>41121</v>
      </c>
      <c r="J701" t="s">
        <v>5859</v>
      </c>
      <c r="K701" t="s">
        <v>5862</v>
      </c>
      <c r="L701" t="s">
        <v>4998</v>
      </c>
      <c r="M701" t="s">
        <v>5863</v>
      </c>
      <c r="N701" s="67" t="s">
        <v>501</v>
      </c>
      <c r="O701" s="67" t="s">
        <v>501</v>
      </c>
      <c r="P701" s="67" t="s">
        <v>501</v>
      </c>
      <c r="Q701" s="67" t="s">
        <v>501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1609</v>
      </c>
      <c r="F702" t="s">
        <v>1545</v>
      </c>
      <c r="G702" t="s">
        <v>174</v>
      </c>
      <c r="H702" s="67" t="s">
        <v>501</v>
      </c>
      <c r="I702" s="67">
        <v>41121</v>
      </c>
      <c r="J702" t="s">
        <v>5859</v>
      </c>
      <c r="K702" t="s">
        <v>5864</v>
      </c>
      <c r="L702" t="s">
        <v>4998</v>
      </c>
      <c r="M702" t="s">
        <v>5865</v>
      </c>
      <c r="N702" s="67" t="s">
        <v>501</v>
      </c>
      <c r="O702" s="67" t="s">
        <v>501</v>
      </c>
      <c r="P702" s="67" t="s">
        <v>501</v>
      </c>
      <c r="Q702" s="67" t="s">
        <v>501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1698</v>
      </c>
      <c r="F703" t="s">
        <v>1545</v>
      </c>
      <c r="G703" t="s">
        <v>174</v>
      </c>
      <c r="H703" s="67" t="s">
        <v>501</v>
      </c>
      <c r="I703" s="67" t="s">
        <v>501</v>
      </c>
      <c r="J703" t="s">
        <v>5859</v>
      </c>
      <c r="K703" t="s">
        <v>5866</v>
      </c>
      <c r="L703" t="s">
        <v>4998</v>
      </c>
      <c r="M703" t="s">
        <v>5867</v>
      </c>
      <c r="N703" s="67" t="s">
        <v>501</v>
      </c>
      <c r="O703" s="67" t="s">
        <v>501</v>
      </c>
      <c r="P703" s="67" t="s">
        <v>501</v>
      </c>
      <c r="Q703" s="67" t="s">
        <v>501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1609</v>
      </c>
      <c r="F704" t="s">
        <v>1545</v>
      </c>
      <c r="G704" t="s">
        <v>174</v>
      </c>
      <c r="H704" s="67" t="s">
        <v>6499</v>
      </c>
      <c r="I704" s="67">
        <v>41121</v>
      </c>
      <c r="J704" t="s">
        <v>5859</v>
      </c>
      <c r="K704" t="s">
        <v>5868</v>
      </c>
      <c r="L704" t="s">
        <v>4998</v>
      </c>
      <c r="M704" t="s">
        <v>5869</v>
      </c>
      <c r="N704" s="67" t="s">
        <v>501</v>
      </c>
      <c r="O704" s="67" t="s">
        <v>501</v>
      </c>
      <c r="P704" s="67" t="s">
        <v>501</v>
      </c>
      <c r="Q704" s="67" t="s">
        <v>501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1698</v>
      </c>
      <c r="F705" t="s">
        <v>1545</v>
      </c>
      <c r="G705" t="s">
        <v>174</v>
      </c>
      <c r="H705" s="67" t="s">
        <v>501</v>
      </c>
      <c r="I705" s="67" t="s">
        <v>501</v>
      </c>
      <c r="J705" t="s">
        <v>5859</v>
      </c>
      <c r="K705" t="s">
        <v>5870</v>
      </c>
      <c r="L705" t="s">
        <v>4998</v>
      </c>
      <c r="M705" t="s">
        <v>5871</v>
      </c>
      <c r="N705" s="67" t="s">
        <v>501</v>
      </c>
      <c r="O705" s="67" t="s">
        <v>501</v>
      </c>
      <c r="P705" s="67" t="s">
        <v>501</v>
      </c>
      <c r="Q705" s="67" t="s">
        <v>501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1698</v>
      </c>
      <c r="F706" t="s">
        <v>1545</v>
      </c>
      <c r="G706" t="s">
        <v>174</v>
      </c>
      <c r="H706" s="67" t="s">
        <v>501</v>
      </c>
      <c r="I706" s="67" t="s">
        <v>501</v>
      </c>
      <c r="J706" t="s">
        <v>5859</v>
      </c>
      <c r="K706" t="s">
        <v>5872</v>
      </c>
      <c r="L706" t="s">
        <v>4998</v>
      </c>
      <c r="M706" t="s">
        <v>5873</v>
      </c>
      <c r="N706" s="67" t="s">
        <v>501</v>
      </c>
      <c r="O706" s="67" t="s">
        <v>501</v>
      </c>
      <c r="P706" s="67" t="s">
        <v>501</v>
      </c>
      <c r="Q706" s="67" t="s">
        <v>501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1609</v>
      </c>
      <c r="F707" t="s">
        <v>1545</v>
      </c>
      <c r="G707" t="s">
        <v>174</v>
      </c>
      <c r="H707" s="67" t="s">
        <v>501</v>
      </c>
      <c r="I707" s="67">
        <v>41121</v>
      </c>
      <c r="J707" t="s">
        <v>5859</v>
      </c>
      <c r="K707" t="s">
        <v>5874</v>
      </c>
      <c r="L707" t="s">
        <v>4998</v>
      </c>
      <c r="M707" t="s">
        <v>5875</v>
      </c>
      <c r="N707" s="67" t="s">
        <v>501</v>
      </c>
      <c r="O707" s="67" t="s">
        <v>501</v>
      </c>
      <c r="P707" s="67" t="s">
        <v>501</v>
      </c>
      <c r="Q707" s="67" t="s">
        <v>501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1609</v>
      </c>
      <c r="F708" t="s">
        <v>1545</v>
      </c>
      <c r="G708" t="s">
        <v>174</v>
      </c>
      <c r="H708" s="67" t="s">
        <v>501</v>
      </c>
      <c r="I708" s="67">
        <v>41121</v>
      </c>
      <c r="J708" t="s">
        <v>5859</v>
      </c>
      <c r="K708" t="s">
        <v>5876</v>
      </c>
      <c r="L708" t="s">
        <v>4998</v>
      </c>
      <c r="M708" t="s">
        <v>5877</v>
      </c>
      <c r="N708" s="67" t="s">
        <v>501</v>
      </c>
      <c r="O708" s="67" t="s">
        <v>501</v>
      </c>
      <c r="P708" s="67" t="s">
        <v>501</v>
      </c>
      <c r="Q708" s="67" t="s">
        <v>501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1698</v>
      </c>
      <c r="F709" t="s">
        <v>1545</v>
      </c>
      <c r="G709" t="s">
        <v>174</v>
      </c>
      <c r="H709" s="67" t="s">
        <v>501</v>
      </c>
      <c r="I709" s="67" t="s">
        <v>501</v>
      </c>
      <c r="J709" t="s">
        <v>5859</v>
      </c>
      <c r="K709" t="s">
        <v>5878</v>
      </c>
      <c r="L709" t="s">
        <v>4998</v>
      </c>
      <c r="M709" t="s">
        <v>5879</v>
      </c>
      <c r="N709" s="67" t="s">
        <v>501</v>
      </c>
      <c r="O709" s="67" t="s">
        <v>501</v>
      </c>
      <c r="P709" s="67" t="s">
        <v>501</v>
      </c>
      <c r="Q709" s="67" t="s">
        <v>501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1698</v>
      </c>
      <c r="F710" t="s">
        <v>1545</v>
      </c>
      <c r="G710" t="s">
        <v>174</v>
      </c>
      <c r="H710" s="67" t="s">
        <v>501</v>
      </c>
      <c r="I710" s="67" t="s">
        <v>501</v>
      </c>
      <c r="J710" t="s">
        <v>5859</v>
      </c>
      <c r="K710" t="s">
        <v>5880</v>
      </c>
      <c r="L710" t="s">
        <v>4998</v>
      </c>
      <c r="M710" t="s">
        <v>5881</v>
      </c>
      <c r="N710" s="67" t="s">
        <v>501</v>
      </c>
      <c r="O710" s="67" t="s">
        <v>501</v>
      </c>
      <c r="P710" s="67" t="s">
        <v>501</v>
      </c>
      <c r="Q710" s="67" t="s">
        <v>501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1698</v>
      </c>
      <c r="F711" t="s">
        <v>1545</v>
      </c>
      <c r="G711" t="s">
        <v>174</v>
      </c>
      <c r="H711" s="67" t="s">
        <v>501</v>
      </c>
      <c r="I711" s="67" t="s">
        <v>501</v>
      </c>
      <c r="J711" t="s">
        <v>5859</v>
      </c>
      <c r="K711" t="s">
        <v>5882</v>
      </c>
      <c r="L711" t="s">
        <v>4998</v>
      </c>
      <c r="M711" t="s">
        <v>5883</v>
      </c>
      <c r="N711" s="67" t="s">
        <v>501</v>
      </c>
      <c r="O711" s="67" t="s">
        <v>501</v>
      </c>
      <c r="P711" s="67" t="s">
        <v>501</v>
      </c>
      <c r="Q711" s="67" t="s">
        <v>501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1698</v>
      </c>
      <c r="F712" t="s">
        <v>1545</v>
      </c>
      <c r="G712" t="s">
        <v>174</v>
      </c>
      <c r="H712" s="67" t="s">
        <v>501</v>
      </c>
      <c r="I712" s="67" t="s">
        <v>501</v>
      </c>
      <c r="J712" t="s">
        <v>5859</v>
      </c>
      <c r="K712" t="s">
        <v>5884</v>
      </c>
      <c r="L712" t="s">
        <v>4998</v>
      </c>
      <c r="M712" t="s">
        <v>5885</v>
      </c>
      <c r="N712" s="67" t="s">
        <v>501</v>
      </c>
      <c r="O712" s="67" t="s">
        <v>501</v>
      </c>
      <c r="P712" s="67" t="s">
        <v>501</v>
      </c>
      <c r="Q712" s="67" t="s">
        <v>501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1698</v>
      </c>
      <c r="F713" t="s">
        <v>1545</v>
      </c>
      <c r="G713" t="s">
        <v>174</v>
      </c>
      <c r="H713" s="67" t="s">
        <v>501</v>
      </c>
      <c r="I713" s="67" t="s">
        <v>501</v>
      </c>
      <c r="J713" t="s">
        <v>5859</v>
      </c>
      <c r="K713" t="s">
        <v>5886</v>
      </c>
      <c r="L713" t="s">
        <v>4998</v>
      </c>
      <c r="M713" t="s">
        <v>5887</v>
      </c>
      <c r="N713" s="67" t="s">
        <v>501</v>
      </c>
      <c r="O713" s="67" t="s">
        <v>501</v>
      </c>
      <c r="P713" s="67" t="s">
        <v>501</v>
      </c>
      <c r="Q713" s="67" t="s">
        <v>501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1609</v>
      </c>
      <c r="F714" t="s">
        <v>1545</v>
      </c>
      <c r="G714" t="s">
        <v>174</v>
      </c>
      <c r="H714" s="67" t="s">
        <v>6500</v>
      </c>
      <c r="I714" s="67">
        <v>41121</v>
      </c>
      <c r="J714" t="s">
        <v>5859</v>
      </c>
      <c r="K714" t="s">
        <v>5888</v>
      </c>
      <c r="L714" t="s">
        <v>4998</v>
      </c>
      <c r="M714" t="s">
        <v>5889</v>
      </c>
      <c r="N714" s="67" t="s">
        <v>501</v>
      </c>
      <c r="O714" s="67" t="s">
        <v>501</v>
      </c>
      <c r="P714" s="67" t="s">
        <v>501</v>
      </c>
      <c r="Q714" s="67" t="s">
        <v>501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1609</v>
      </c>
      <c r="F715" t="s">
        <v>1545</v>
      </c>
      <c r="G715" t="s">
        <v>5838</v>
      </c>
      <c r="H715" s="67" t="s">
        <v>6238</v>
      </c>
      <c r="I715" s="67">
        <v>41121</v>
      </c>
      <c r="J715" t="s">
        <v>5890</v>
      </c>
      <c r="K715" t="s">
        <v>5891</v>
      </c>
      <c r="L715" t="s">
        <v>5892</v>
      </c>
      <c r="M715" t="s">
        <v>5893</v>
      </c>
      <c r="N715" s="67" t="s">
        <v>501</v>
      </c>
      <c r="O715" s="67" t="s">
        <v>501</v>
      </c>
      <c r="P715" s="67" t="s">
        <v>501</v>
      </c>
      <c r="Q715" s="67" t="s">
        <v>501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1544</v>
      </c>
      <c r="F716" t="s">
        <v>1545</v>
      </c>
      <c r="G716" t="s">
        <v>5838</v>
      </c>
      <c r="H716" s="67" t="s">
        <v>6501</v>
      </c>
      <c r="I716" s="67">
        <v>41120</v>
      </c>
      <c r="J716" t="s">
        <v>5890</v>
      </c>
      <c r="K716" t="s">
        <v>5894</v>
      </c>
      <c r="L716" t="s">
        <v>5892</v>
      </c>
      <c r="M716" t="s">
        <v>5893</v>
      </c>
      <c r="N716" s="67" t="s">
        <v>6502</v>
      </c>
      <c r="O716" s="67" t="s">
        <v>6179</v>
      </c>
      <c r="P716" s="67">
        <v>41120</v>
      </c>
      <c r="Q716" s="67" t="s">
        <v>501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1609</v>
      </c>
      <c r="F717" t="s">
        <v>1545</v>
      </c>
      <c r="G717" t="s">
        <v>5839</v>
      </c>
      <c r="H717" s="67" t="s">
        <v>6164</v>
      </c>
      <c r="I717" s="67">
        <v>41121</v>
      </c>
      <c r="J717" t="s">
        <v>5895</v>
      </c>
      <c r="K717" t="s">
        <v>5896</v>
      </c>
      <c r="L717" t="s">
        <v>5897</v>
      </c>
      <c r="M717" t="s">
        <v>5898</v>
      </c>
      <c r="N717" s="67" t="s">
        <v>501</v>
      </c>
      <c r="O717" s="67" t="s">
        <v>501</v>
      </c>
      <c r="P717" s="67" t="s">
        <v>501</v>
      </c>
      <c r="Q717" s="67" t="s">
        <v>501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1609</v>
      </c>
      <c r="F718" t="s">
        <v>1545</v>
      </c>
      <c r="G718" t="s">
        <v>5839</v>
      </c>
      <c r="H718" s="67" t="s">
        <v>6086</v>
      </c>
      <c r="I718" s="67">
        <v>41121</v>
      </c>
      <c r="J718" t="s">
        <v>5895</v>
      </c>
      <c r="K718" t="s">
        <v>5899</v>
      </c>
      <c r="L718" t="s">
        <v>5897</v>
      </c>
      <c r="M718" t="s">
        <v>5900</v>
      </c>
      <c r="N718" s="67" t="s">
        <v>501</v>
      </c>
      <c r="O718" s="67" t="s">
        <v>501</v>
      </c>
      <c r="P718" s="67" t="s">
        <v>501</v>
      </c>
      <c r="Q718" s="67" t="s">
        <v>501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1609</v>
      </c>
      <c r="F719" t="s">
        <v>1545</v>
      </c>
      <c r="G719" t="s">
        <v>5839</v>
      </c>
      <c r="H719" s="67" t="s">
        <v>6087</v>
      </c>
      <c r="I719" s="67">
        <v>41121</v>
      </c>
      <c r="J719" t="s">
        <v>5895</v>
      </c>
      <c r="K719" t="s">
        <v>5901</v>
      </c>
      <c r="L719" t="s">
        <v>5897</v>
      </c>
      <c r="M719" t="s">
        <v>5902</v>
      </c>
      <c r="N719" s="67" t="s">
        <v>501</v>
      </c>
      <c r="O719" s="67" t="s">
        <v>501</v>
      </c>
      <c r="P719" s="67" t="s">
        <v>501</v>
      </c>
      <c r="Q719" s="67" t="s">
        <v>501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1609</v>
      </c>
      <c r="F720" t="s">
        <v>1545</v>
      </c>
      <c r="G720" t="s">
        <v>5839</v>
      </c>
      <c r="H720" s="67" t="s">
        <v>6088</v>
      </c>
      <c r="I720" s="67">
        <v>41121</v>
      </c>
      <c r="J720" t="s">
        <v>5895</v>
      </c>
      <c r="K720" t="s">
        <v>5903</v>
      </c>
      <c r="L720" t="s">
        <v>5897</v>
      </c>
      <c r="M720" t="s">
        <v>5904</v>
      </c>
      <c r="N720" s="67" t="s">
        <v>501</v>
      </c>
      <c r="O720" s="67" t="s">
        <v>501</v>
      </c>
      <c r="P720" s="67" t="s">
        <v>501</v>
      </c>
      <c r="Q720" s="67" t="s">
        <v>501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1609</v>
      </c>
      <c r="F721" t="s">
        <v>1545</v>
      </c>
      <c r="G721" t="s">
        <v>5839</v>
      </c>
      <c r="H721" s="67" t="s">
        <v>6089</v>
      </c>
      <c r="I721" s="67">
        <v>41146</v>
      </c>
      <c r="J721" t="s">
        <v>5895</v>
      </c>
      <c r="K721" t="s">
        <v>5905</v>
      </c>
      <c r="L721" t="s">
        <v>5897</v>
      </c>
      <c r="M721" t="s">
        <v>5906</v>
      </c>
      <c r="N721" s="67" t="s">
        <v>501</v>
      </c>
      <c r="O721" s="67" t="s">
        <v>501</v>
      </c>
      <c r="P721" s="67" t="s">
        <v>501</v>
      </c>
      <c r="Q721" s="67" t="s">
        <v>501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1609</v>
      </c>
      <c r="F722" t="s">
        <v>1545</v>
      </c>
      <c r="G722" t="s">
        <v>5839</v>
      </c>
      <c r="H722" s="67" t="s">
        <v>6090</v>
      </c>
      <c r="I722" s="67">
        <v>41121</v>
      </c>
      <c r="J722" t="s">
        <v>5895</v>
      </c>
      <c r="K722" t="s">
        <v>5907</v>
      </c>
      <c r="L722" t="s">
        <v>5897</v>
      </c>
      <c r="M722" t="s">
        <v>5908</v>
      </c>
      <c r="N722" s="67" t="s">
        <v>501</v>
      </c>
      <c r="O722" s="67" t="s">
        <v>501</v>
      </c>
      <c r="P722" s="67" t="s">
        <v>501</v>
      </c>
      <c r="Q722" s="67" t="s">
        <v>501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1544</v>
      </c>
      <c r="F723" t="s">
        <v>1545</v>
      </c>
      <c r="G723" t="s">
        <v>5846</v>
      </c>
      <c r="H723" s="67" t="s">
        <v>6165</v>
      </c>
      <c r="I723" s="67">
        <v>41116</v>
      </c>
      <c r="J723" t="s">
        <v>5909</v>
      </c>
      <c r="K723" t="s">
        <v>5910</v>
      </c>
      <c r="L723" t="s">
        <v>5911</v>
      </c>
      <c r="M723" t="s">
        <v>5912</v>
      </c>
      <c r="N723" s="67" t="s">
        <v>6239</v>
      </c>
      <c r="O723" s="67" t="s">
        <v>5747</v>
      </c>
      <c r="P723" s="67">
        <v>41120</v>
      </c>
      <c r="Q723" s="67" t="s">
        <v>501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1609</v>
      </c>
      <c r="F724" t="s">
        <v>1545</v>
      </c>
      <c r="G724" t="s">
        <v>5846</v>
      </c>
      <c r="H724" s="67" t="s">
        <v>501</v>
      </c>
      <c r="I724" s="67">
        <v>41121</v>
      </c>
      <c r="J724" t="s">
        <v>5913</v>
      </c>
      <c r="K724" t="s">
        <v>5914</v>
      </c>
      <c r="L724" t="s">
        <v>5911</v>
      </c>
      <c r="M724" t="s">
        <v>5915</v>
      </c>
      <c r="N724" s="67" t="s">
        <v>501</v>
      </c>
      <c r="O724" s="67" t="s">
        <v>501</v>
      </c>
      <c r="P724" s="67" t="s">
        <v>501</v>
      </c>
      <c r="Q724" s="67" t="s">
        <v>501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1609</v>
      </c>
      <c r="F725" t="s">
        <v>1545</v>
      </c>
      <c r="G725" t="s">
        <v>5846</v>
      </c>
      <c r="H725" s="67" t="s">
        <v>6292</v>
      </c>
      <c r="I725" s="67">
        <v>41120</v>
      </c>
      <c r="J725" t="s">
        <v>5916</v>
      </c>
      <c r="K725" t="s">
        <v>5917</v>
      </c>
      <c r="L725" t="s">
        <v>5911</v>
      </c>
      <c r="M725" t="s">
        <v>5918</v>
      </c>
      <c r="N725" s="67" t="s">
        <v>6503</v>
      </c>
      <c r="O725" s="67" t="s">
        <v>5747</v>
      </c>
      <c r="P725" s="67" t="s">
        <v>501</v>
      </c>
      <c r="Q725" s="67" t="s">
        <v>501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1609</v>
      </c>
      <c r="F726" t="s">
        <v>1545</v>
      </c>
      <c r="G726" t="s">
        <v>5846</v>
      </c>
      <c r="H726" s="67" t="s">
        <v>6504</v>
      </c>
      <c r="I726" s="67">
        <v>41121</v>
      </c>
      <c r="J726" t="s">
        <v>5919</v>
      </c>
      <c r="K726" t="s">
        <v>5920</v>
      </c>
      <c r="L726" t="s">
        <v>5911</v>
      </c>
      <c r="M726" t="s">
        <v>5921</v>
      </c>
      <c r="N726" s="67" t="s">
        <v>501</v>
      </c>
      <c r="O726" s="67" t="s">
        <v>501</v>
      </c>
      <c r="P726" s="67" t="s">
        <v>501</v>
      </c>
      <c r="Q726" s="67" t="s">
        <v>501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1609</v>
      </c>
      <c r="F727" t="s">
        <v>1545</v>
      </c>
      <c r="G727" t="s">
        <v>5846</v>
      </c>
      <c r="H727" s="67" t="s">
        <v>6166</v>
      </c>
      <c r="I727" s="67">
        <v>41121</v>
      </c>
      <c r="J727" t="s">
        <v>5922</v>
      </c>
      <c r="K727" t="s">
        <v>5923</v>
      </c>
      <c r="L727" t="s">
        <v>5911</v>
      </c>
      <c r="M727" t="s">
        <v>5924</v>
      </c>
      <c r="N727" s="67" t="s">
        <v>501</v>
      </c>
      <c r="O727" s="67" t="s">
        <v>501</v>
      </c>
      <c r="P727" s="67" t="s">
        <v>501</v>
      </c>
      <c r="Q727" s="67" t="s">
        <v>501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1544</v>
      </c>
      <c r="F728" t="s">
        <v>1545</v>
      </c>
      <c r="G728" t="s">
        <v>5846</v>
      </c>
      <c r="H728" s="67" t="s">
        <v>6167</v>
      </c>
      <c r="I728" s="67">
        <v>41115</v>
      </c>
      <c r="J728" t="s">
        <v>5925</v>
      </c>
      <c r="K728" t="s">
        <v>5926</v>
      </c>
      <c r="L728" t="s">
        <v>5911</v>
      </c>
      <c r="M728" t="s">
        <v>5927</v>
      </c>
      <c r="N728" s="67" t="s">
        <v>6505</v>
      </c>
      <c r="O728" s="67" t="s">
        <v>5944</v>
      </c>
      <c r="P728" s="67">
        <v>41115</v>
      </c>
      <c r="Q728" s="67" t="s">
        <v>501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1544</v>
      </c>
      <c r="F729" t="s">
        <v>1545</v>
      </c>
      <c r="G729" t="s">
        <v>5846</v>
      </c>
      <c r="H729" s="67" t="s">
        <v>6168</v>
      </c>
      <c r="I729" s="67">
        <v>41114</v>
      </c>
      <c r="J729" t="s">
        <v>5928</v>
      </c>
      <c r="K729" t="s">
        <v>5929</v>
      </c>
      <c r="L729" t="s">
        <v>5911</v>
      </c>
      <c r="M729" t="s">
        <v>5930</v>
      </c>
      <c r="N729" s="67" t="s">
        <v>6169</v>
      </c>
      <c r="O729" s="67" t="s">
        <v>5944</v>
      </c>
      <c r="P729" s="67">
        <v>41115</v>
      </c>
      <c r="Q729" s="67" t="s">
        <v>501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1544</v>
      </c>
      <c r="F730" t="s">
        <v>1545</v>
      </c>
      <c r="G730" t="s">
        <v>5846</v>
      </c>
      <c r="H730" s="67" t="s">
        <v>6240</v>
      </c>
      <c r="I730" s="67">
        <v>41116</v>
      </c>
      <c r="J730" t="s">
        <v>5931</v>
      </c>
      <c r="K730" t="s">
        <v>5914</v>
      </c>
      <c r="L730" t="s">
        <v>5911</v>
      </c>
      <c r="M730" t="s">
        <v>5932</v>
      </c>
      <c r="N730" s="67" t="s">
        <v>6241</v>
      </c>
      <c r="O730" s="67" t="s">
        <v>5944</v>
      </c>
      <c r="P730" s="67">
        <v>41116</v>
      </c>
      <c r="Q730" s="67" t="s">
        <v>501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1544</v>
      </c>
      <c r="F731" t="s">
        <v>1787</v>
      </c>
      <c r="G731" t="s">
        <v>1777</v>
      </c>
      <c r="H731" s="67" t="s">
        <v>6170</v>
      </c>
      <c r="I731" s="67">
        <v>41114</v>
      </c>
      <c r="J731" t="s">
        <v>6091</v>
      </c>
      <c r="K731" t="s">
        <v>6092</v>
      </c>
      <c r="L731" t="s">
        <v>6093</v>
      </c>
      <c r="M731" t="s">
        <v>6094</v>
      </c>
      <c r="N731" s="67" t="s">
        <v>6171</v>
      </c>
      <c r="O731" s="67" t="s">
        <v>5594</v>
      </c>
      <c r="P731" s="67">
        <v>41114</v>
      </c>
      <c r="Q731" s="67" t="s">
        <v>501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1609</v>
      </c>
      <c r="F732" t="s">
        <v>1545</v>
      </c>
      <c r="G732" t="s">
        <v>174</v>
      </c>
      <c r="H732" s="67" t="s">
        <v>6506</v>
      </c>
      <c r="I732" s="67">
        <v>41121</v>
      </c>
      <c r="J732" t="s">
        <v>6095</v>
      </c>
      <c r="K732" t="s">
        <v>6096</v>
      </c>
      <c r="L732" t="s">
        <v>4998</v>
      </c>
      <c r="M732" t="s">
        <v>6097</v>
      </c>
      <c r="N732" s="67" t="s">
        <v>501</v>
      </c>
      <c r="O732" s="67" t="s">
        <v>501</v>
      </c>
      <c r="P732" s="67" t="s">
        <v>501</v>
      </c>
      <c r="Q732" s="67" t="s">
        <v>501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1609</v>
      </c>
      <c r="F733" t="s">
        <v>1545</v>
      </c>
      <c r="G733" t="s">
        <v>174</v>
      </c>
      <c r="H733" s="67" t="s">
        <v>501</v>
      </c>
      <c r="I733" s="67">
        <v>41121</v>
      </c>
      <c r="J733" t="s">
        <v>6098</v>
      </c>
      <c r="K733" t="s">
        <v>6099</v>
      </c>
      <c r="L733" t="s">
        <v>4998</v>
      </c>
      <c r="M733" t="s">
        <v>6100</v>
      </c>
      <c r="N733" s="67" t="s">
        <v>501</v>
      </c>
      <c r="O733" s="67" t="s">
        <v>501</v>
      </c>
      <c r="P733" s="67" t="s">
        <v>501</v>
      </c>
      <c r="Q733" s="67" t="s">
        <v>501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1698</v>
      </c>
      <c r="F734" t="s">
        <v>1545</v>
      </c>
      <c r="G734" t="s">
        <v>174</v>
      </c>
      <c r="H734" s="67" t="s">
        <v>501</v>
      </c>
      <c r="I734" s="67" t="s">
        <v>501</v>
      </c>
      <c r="J734" t="s">
        <v>5859</v>
      </c>
      <c r="K734" t="s">
        <v>6101</v>
      </c>
      <c r="L734" t="s">
        <v>4998</v>
      </c>
      <c r="M734" t="s">
        <v>6102</v>
      </c>
      <c r="N734" s="67" t="s">
        <v>501</v>
      </c>
      <c r="O734" s="67" t="s">
        <v>501</v>
      </c>
      <c r="P734" s="67" t="s">
        <v>501</v>
      </c>
      <c r="Q734" s="67" t="s">
        <v>501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1698</v>
      </c>
      <c r="F735" t="s">
        <v>1545</v>
      </c>
      <c r="G735" t="s">
        <v>174</v>
      </c>
      <c r="H735" s="67" t="s">
        <v>501</v>
      </c>
      <c r="I735" s="67" t="s">
        <v>501</v>
      </c>
      <c r="J735" t="s">
        <v>5859</v>
      </c>
      <c r="K735" t="s">
        <v>6103</v>
      </c>
      <c r="L735" t="s">
        <v>4998</v>
      </c>
      <c r="M735" t="s">
        <v>6104</v>
      </c>
      <c r="N735" s="67" t="s">
        <v>501</v>
      </c>
      <c r="O735" s="67" t="s">
        <v>501</v>
      </c>
      <c r="P735" s="67" t="s">
        <v>501</v>
      </c>
      <c r="Q735" s="67" t="s">
        <v>501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1698</v>
      </c>
      <c r="F736" t="s">
        <v>1545</v>
      </c>
      <c r="G736" t="s">
        <v>6105</v>
      </c>
      <c r="H736" s="67" t="s">
        <v>501</v>
      </c>
      <c r="I736" s="67" t="s">
        <v>501</v>
      </c>
      <c r="J736" t="s">
        <v>6106</v>
      </c>
      <c r="K736" t="s">
        <v>6107</v>
      </c>
      <c r="L736" t="s">
        <v>6108</v>
      </c>
      <c r="M736" t="s">
        <v>6109</v>
      </c>
      <c r="N736" s="67" t="s">
        <v>501</v>
      </c>
      <c r="O736" s="67" t="s">
        <v>501</v>
      </c>
      <c r="P736" s="67" t="s">
        <v>501</v>
      </c>
      <c r="Q736" s="67" t="s">
        <v>501</v>
      </c>
    </row>
    <row r="737" spans="1:17" ht="18" customHeight="1">
      <c r="A737">
        <v>3968</v>
      </c>
      <c r="B737">
        <v>3968</v>
      </c>
      <c r="C737" s="10">
        <v>41114</v>
      </c>
      <c r="D737">
        <v>41159</v>
      </c>
      <c r="E737" t="s">
        <v>1698</v>
      </c>
      <c r="F737" t="s">
        <v>1545</v>
      </c>
      <c r="G737" t="s">
        <v>3658</v>
      </c>
      <c r="H737" s="67" t="s">
        <v>501</v>
      </c>
      <c r="I737" s="67" t="s">
        <v>501</v>
      </c>
      <c r="J737" t="s">
        <v>6191</v>
      </c>
      <c r="K737" t="s">
        <v>6192</v>
      </c>
      <c r="L737" t="s">
        <v>5379</v>
      </c>
      <c r="M737">
        <v>3732741581</v>
      </c>
      <c r="N737" s="67" t="s">
        <v>501</v>
      </c>
      <c r="O737" s="67" t="s">
        <v>501</v>
      </c>
      <c r="P737" s="67" t="s">
        <v>501</v>
      </c>
      <c r="Q737" s="67" t="s">
        <v>501</v>
      </c>
    </row>
    <row r="738" spans="1:17" ht="18" customHeight="1">
      <c r="A738">
        <v>3961</v>
      </c>
      <c r="B738">
        <v>3961</v>
      </c>
      <c r="C738" s="10">
        <v>41114</v>
      </c>
      <c r="D738">
        <v>41159</v>
      </c>
      <c r="E738" t="s">
        <v>1698</v>
      </c>
      <c r="F738" t="s">
        <v>1545</v>
      </c>
      <c r="G738" t="s">
        <v>3039</v>
      </c>
      <c r="H738" s="67" t="s">
        <v>501</v>
      </c>
      <c r="I738" s="67" t="s">
        <v>501</v>
      </c>
      <c r="J738" t="s">
        <v>6193</v>
      </c>
      <c r="K738" t="s">
        <v>6194</v>
      </c>
      <c r="L738" t="s">
        <v>5326</v>
      </c>
      <c r="M738" t="s">
        <v>6195</v>
      </c>
      <c r="N738" s="67" t="s">
        <v>501</v>
      </c>
      <c r="O738" s="67" t="s">
        <v>501</v>
      </c>
      <c r="P738" s="67" t="s">
        <v>501</v>
      </c>
      <c r="Q738" s="67" t="s">
        <v>501</v>
      </c>
    </row>
    <row r="739" spans="1:17" ht="18" customHeight="1">
      <c r="A739">
        <v>3962</v>
      </c>
      <c r="B739">
        <v>3962</v>
      </c>
      <c r="C739" s="10">
        <v>41114</v>
      </c>
      <c r="D739">
        <v>41159</v>
      </c>
      <c r="E739" t="s">
        <v>1698</v>
      </c>
      <c r="F739" t="s">
        <v>1545</v>
      </c>
      <c r="G739" t="s">
        <v>3039</v>
      </c>
      <c r="H739" s="67" t="s">
        <v>501</v>
      </c>
      <c r="I739" s="67" t="s">
        <v>501</v>
      </c>
      <c r="J739" t="s">
        <v>6196</v>
      </c>
      <c r="K739" t="s">
        <v>6197</v>
      </c>
      <c r="L739" t="s">
        <v>5326</v>
      </c>
      <c r="M739" t="s">
        <v>6198</v>
      </c>
      <c r="N739" s="67" t="s">
        <v>501</v>
      </c>
      <c r="O739" s="67" t="s">
        <v>501</v>
      </c>
      <c r="P739" s="67" t="s">
        <v>501</v>
      </c>
      <c r="Q739" s="67" t="s">
        <v>501</v>
      </c>
    </row>
    <row r="740" spans="1:17" ht="18" customHeight="1">
      <c r="A740">
        <v>3963</v>
      </c>
      <c r="B740">
        <v>3963</v>
      </c>
      <c r="C740" s="10">
        <v>41114</v>
      </c>
      <c r="D740">
        <v>41159</v>
      </c>
      <c r="E740" t="s">
        <v>1698</v>
      </c>
      <c r="F740" t="s">
        <v>1545</v>
      </c>
      <c r="G740" t="s">
        <v>3039</v>
      </c>
      <c r="H740" s="67" t="s">
        <v>501</v>
      </c>
      <c r="I740" s="67" t="s">
        <v>501</v>
      </c>
      <c r="J740" t="s">
        <v>6199</v>
      </c>
      <c r="K740" t="s">
        <v>6200</v>
      </c>
      <c r="L740" t="s">
        <v>5326</v>
      </c>
      <c r="M740" t="s">
        <v>6201</v>
      </c>
      <c r="N740" s="67" t="s">
        <v>501</v>
      </c>
      <c r="O740" s="67" t="s">
        <v>501</v>
      </c>
      <c r="P740" s="67" t="s">
        <v>501</v>
      </c>
      <c r="Q740" s="67" t="s">
        <v>501</v>
      </c>
    </row>
    <row r="741" spans="1:17" ht="18" customHeight="1">
      <c r="A741">
        <v>3964</v>
      </c>
      <c r="B741">
        <v>3964</v>
      </c>
      <c r="C741" s="10">
        <v>41114</v>
      </c>
      <c r="D741">
        <v>41159</v>
      </c>
      <c r="E741" t="s">
        <v>1698</v>
      </c>
      <c r="F741" t="s">
        <v>1545</v>
      </c>
      <c r="G741" t="s">
        <v>3658</v>
      </c>
      <c r="H741" s="67" t="s">
        <v>501</v>
      </c>
      <c r="I741" s="67" t="s">
        <v>501</v>
      </c>
      <c r="J741" t="s">
        <v>6202</v>
      </c>
      <c r="K741" t="s">
        <v>6203</v>
      </c>
      <c r="L741" t="s">
        <v>5379</v>
      </c>
      <c r="M741">
        <v>3732742062</v>
      </c>
      <c r="N741" s="67" t="s">
        <v>501</v>
      </c>
      <c r="O741" s="67" t="s">
        <v>501</v>
      </c>
      <c r="P741" s="67" t="s">
        <v>501</v>
      </c>
      <c r="Q741" s="67" t="s">
        <v>501</v>
      </c>
    </row>
    <row r="742" spans="1:17" ht="18" customHeight="1">
      <c r="A742">
        <v>3965</v>
      </c>
      <c r="B742">
        <v>3965</v>
      </c>
      <c r="C742" s="10">
        <v>41114</v>
      </c>
      <c r="D742">
        <v>41159</v>
      </c>
      <c r="E742" t="s">
        <v>1698</v>
      </c>
      <c r="F742" t="s">
        <v>1545</v>
      </c>
      <c r="G742" t="s">
        <v>3658</v>
      </c>
      <c r="H742" s="67" t="s">
        <v>501</v>
      </c>
      <c r="I742" s="67" t="s">
        <v>501</v>
      </c>
      <c r="J742" t="s">
        <v>6204</v>
      </c>
      <c r="K742" t="s">
        <v>6205</v>
      </c>
      <c r="L742" t="s">
        <v>5379</v>
      </c>
      <c r="M742">
        <v>3732741048</v>
      </c>
      <c r="N742" s="67" t="s">
        <v>501</v>
      </c>
      <c r="O742" s="67" t="s">
        <v>501</v>
      </c>
      <c r="P742" s="67" t="s">
        <v>501</v>
      </c>
      <c r="Q742" s="67" t="s">
        <v>501</v>
      </c>
    </row>
    <row r="743" spans="1:17" ht="18" customHeight="1">
      <c r="A743">
        <v>3966</v>
      </c>
      <c r="B743">
        <v>3966</v>
      </c>
      <c r="C743" s="10">
        <v>41114</v>
      </c>
      <c r="D743">
        <v>41159</v>
      </c>
      <c r="E743" t="s">
        <v>1698</v>
      </c>
      <c r="F743" t="s">
        <v>1545</v>
      </c>
      <c r="G743" t="s">
        <v>3658</v>
      </c>
      <c r="H743" s="67" t="s">
        <v>501</v>
      </c>
      <c r="I743" s="67" t="s">
        <v>501</v>
      </c>
      <c r="J743" t="s">
        <v>6206</v>
      </c>
      <c r="K743" t="s">
        <v>6207</v>
      </c>
      <c r="L743" t="s">
        <v>5379</v>
      </c>
      <c r="M743">
        <v>3732741779</v>
      </c>
      <c r="N743" s="67" t="s">
        <v>501</v>
      </c>
      <c r="O743" s="67" t="s">
        <v>501</v>
      </c>
      <c r="P743" s="67" t="s">
        <v>501</v>
      </c>
      <c r="Q743" s="67" t="s">
        <v>501</v>
      </c>
    </row>
    <row r="744" spans="1:17" ht="18" customHeight="1">
      <c r="A744">
        <v>3967</v>
      </c>
      <c r="B744">
        <v>3967</v>
      </c>
      <c r="C744" s="10">
        <v>41114</v>
      </c>
      <c r="D744">
        <v>41159</v>
      </c>
      <c r="E744" t="s">
        <v>1698</v>
      </c>
      <c r="F744" t="s">
        <v>1545</v>
      </c>
      <c r="G744" t="s">
        <v>1791</v>
      </c>
      <c r="H744" s="67" t="s">
        <v>501</v>
      </c>
      <c r="I744" s="67" t="s">
        <v>501</v>
      </c>
      <c r="J744" t="s">
        <v>6191</v>
      </c>
      <c r="K744" t="s">
        <v>6208</v>
      </c>
      <c r="L744" t="s">
        <v>5379</v>
      </c>
      <c r="M744">
        <v>3732741581</v>
      </c>
      <c r="N744" s="67" t="s">
        <v>501</v>
      </c>
      <c r="O744" s="67" t="s">
        <v>501</v>
      </c>
      <c r="P744" s="67" t="s">
        <v>501</v>
      </c>
      <c r="Q744" s="67" t="s">
        <v>501</v>
      </c>
    </row>
    <row r="745" spans="1:17" ht="18" customHeight="1">
      <c r="A745">
        <v>3969</v>
      </c>
      <c r="B745">
        <v>3969</v>
      </c>
      <c r="C745" s="10">
        <v>41114</v>
      </c>
      <c r="D745">
        <v>41159</v>
      </c>
      <c r="E745" t="s">
        <v>1698</v>
      </c>
      <c r="F745" t="s">
        <v>1545</v>
      </c>
      <c r="G745" t="s">
        <v>173</v>
      </c>
      <c r="H745" s="67" t="s">
        <v>501</v>
      </c>
      <c r="I745" s="67" t="s">
        <v>501</v>
      </c>
      <c r="J745" t="s">
        <v>6242</v>
      </c>
      <c r="K745" t="s">
        <v>6243</v>
      </c>
      <c r="L745" t="s">
        <v>4997</v>
      </c>
      <c r="M745" t="s">
        <v>6244</v>
      </c>
      <c r="N745" s="67" t="s">
        <v>501</v>
      </c>
      <c r="O745" s="67" t="s">
        <v>501</v>
      </c>
      <c r="P745" s="67" t="s">
        <v>501</v>
      </c>
      <c r="Q745" s="67" t="s">
        <v>501</v>
      </c>
    </row>
    <row r="746" spans="1:17" ht="18" customHeight="1">
      <c r="A746">
        <v>3970</v>
      </c>
      <c r="B746">
        <v>3970</v>
      </c>
      <c r="C746" s="10">
        <v>41114</v>
      </c>
      <c r="D746">
        <v>41159</v>
      </c>
      <c r="E746" t="s">
        <v>1698</v>
      </c>
      <c r="F746" t="s">
        <v>1545</v>
      </c>
      <c r="G746" t="s">
        <v>1791</v>
      </c>
      <c r="H746" s="67" t="s">
        <v>501</v>
      </c>
      <c r="I746" s="67" t="s">
        <v>501</v>
      </c>
      <c r="J746" t="s">
        <v>6245</v>
      </c>
      <c r="K746" t="s">
        <v>6246</v>
      </c>
      <c r="L746" t="s">
        <v>4997</v>
      </c>
      <c r="M746" t="s">
        <v>6247</v>
      </c>
      <c r="N746" s="67" t="s">
        <v>501</v>
      </c>
      <c r="O746" s="67" t="s">
        <v>501</v>
      </c>
      <c r="P746" s="67" t="s">
        <v>501</v>
      </c>
      <c r="Q746" s="67" t="s">
        <v>501</v>
      </c>
    </row>
    <row r="747" spans="1:17" ht="18" customHeight="1">
      <c r="A747">
        <v>3971</v>
      </c>
      <c r="B747">
        <v>3971</v>
      </c>
      <c r="C747" s="10">
        <v>41114</v>
      </c>
      <c r="D747">
        <v>41159</v>
      </c>
      <c r="E747" t="s">
        <v>1698</v>
      </c>
      <c r="F747" t="s">
        <v>1545</v>
      </c>
      <c r="G747" t="s">
        <v>173</v>
      </c>
      <c r="H747" s="67" t="s">
        <v>501</v>
      </c>
      <c r="I747" s="67" t="s">
        <v>501</v>
      </c>
      <c r="J747" t="s">
        <v>6248</v>
      </c>
      <c r="K747" t="s">
        <v>6249</v>
      </c>
      <c r="L747" t="s">
        <v>4997</v>
      </c>
      <c r="M747" t="s">
        <v>6250</v>
      </c>
      <c r="N747" s="67" t="s">
        <v>501</v>
      </c>
      <c r="O747" s="67" t="s">
        <v>501</v>
      </c>
      <c r="P747" s="67" t="s">
        <v>501</v>
      </c>
      <c r="Q747" s="67" t="s">
        <v>501</v>
      </c>
    </row>
    <row r="748" spans="1:17" ht="18" customHeight="1">
      <c r="A748">
        <v>3972</v>
      </c>
      <c r="B748">
        <v>3972</v>
      </c>
      <c r="C748" s="10">
        <v>41114</v>
      </c>
      <c r="D748">
        <v>41159</v>
      </c>
      <c r="E748" t="s">
        <v>1698</v>
      </c>
      <c r="F748" t="s">
        <v>1545</v>
      </c>
      <c r="G748" t="s">
        <v>1841</v>
      </c>
      <c r="H748" s="67" t="s">
        <v>501</v>
      </c>
      <c r="I748" s="67" t="s">
        <v>501</v>
      </c>
      <c r="J748" t="s">
        <v>6251</v>
      </c>
      <c r="K748" t="s">
        <v>6252</v>
      </c>
      <c r="L748" t="s">
        <v>5087</v>
      </c>
      <c r="M748" t="s">
        <v>6253</v>
      </c>
      <c r="N748" s="67" t="s">
        <v>501</v>
      </c>
      <c r="O748" s="67" t="s">
        <v>501</v>
      </c>
      <c r="P748" s="67" t="s">
        <v>501</v>
      </c>
      <c r="Q748" s="67" t="s">
        <v>501</v>
      </c>
    </row>
    <row r="749" spans="1:17" ht="18" customHeight="1">
      <c r="A749">
        <v>3973</v>
      </c>
      <c r="B749">
        <v>3973</v>
      </c>
      <c r="C749" s="10">
        <v>41114</v>
      </c>
      <c r="D749">
        <v>41159</v>
      </c>
      <c r="E749" t="s">
        <v>1609</v>
      </c>
      <c r="F749" t="s">
        <v>1545</v>
      </c>
      <c r="G749" t="s">
        <v>165</v>
      </c>
      <c r="H749" s="67" t="s">
        <v>501</v>
      </c>
      <c r="I749" s="67">
        <v>41148</v>
      </c>
      <c r="J749" t="s">
        <v>6254</v>
      </c>
      <c r="K749" t="s">
        <v>6255</v>
      </c>
      <c r="L749" t="s">
        <v>4989</v>
      </c>
      <c r="M749" t="s">
        <v>6256</v>
      </c>
      <c r="N749" s="67" t="s">
        <v>501</v>
      </c>
      <c r="O749" s="67" t="s">
        <v>501</v>
      </c>
      <c r="P749" s="67" t="s">
        <v>501</v>
      </c>
      <c r="Q749" s="67" t="s">
        <v>501</v>
      </c>
    </row>
    <row r="750" spans="1:17" ht="18" customHeight="1">
      <c r="A750">
        <v>3974</v>
      </c>
      <c r="B750">
        <v>3974</v>
      </c>
      <c r="C750" s="10">
        <v>41114</v>
      </c>
      <c r="D750">
        <v>41159</v>
      </c>
      <c r="E750" t="s">
        <v>1698</v>
      </c>
      <c r="F750" t="s">
        <v>1545</v>
      </c>
      <c r="G750" t="s">
        <v>165</v>
      </c>
      <c r="H750" s="67" t="s">
        <v>501</v>
      </c>
      <c r="I750" s="67" t="s">
        <v>501</v>
      </c>
      <c r="J750" t="s">
        <v>6257</v>
      </c>
      <c r="K750" t="s">
        <v>6258</v>
      </c>
      <c r="L750" t="s">
        <v>4989</v>
      </c>
      <c r="M750" t="s">
        <v>6259</v>
      </c>
      <c r="N750" s="67" t="s">
        <v>501</v>
      </c>
      <c r="O750" s="67" t="s">
        <v>501</v>
      </c>
      <c r="P750" s="67" t="s">
        <v>501</v>
      </c>
      <c r="Q750" s="67" t="s">
        <v>501</v>
      </c>
    </row>
    <row r="751" spans="1:17" ht="18" customHeight="1">
      <c r="A751">
        <v>3987</v>
      </c>
      <c r="B751">
        <v>3987</v>
      </c>
      <c r="C751" s="10">
        <v>41114</v>
      </c>
      <c r="D751">
        <v>41159</v>
      </c>
      <c r="E751" t="s">
        <v>1698</v>
      </c>
      <c r="F751" t="s">
        <v>1545</v>
      </c>
      <c r="G751" t="s">
        <v>165</v>
      </c>
      <c r="H751" s="67" t="s">
        <v>501</v>
      </c>
      <c r="I751" s="67" t="s">
        <v>501</v>
      </c>
      <c r="J751" t="s">
        <v>6257</v>
      </c>
      <c r="K751" t="s">
        <v>6260</v>
      </c>
      <c r="L751" t="s">
        <v>4989</v>
      </c>
      <c r="M751" t="s">
        <v>6259</v>
      </c>
      <c r="N751" s="67" t="s">
        <v>501</v>
      </c>
      <c r="O751" s="67" t="s">
        <v>501</v>
      </c>
      <c r="P751" s="67" t="s">
        <v>501</v>
      </c>
      <c r="Q751" s="67" t="s">
        <v>501</v>
      </c>
    </row>
    <row r="752" spans="1:17" ht="18" customHeight="1">
      <c r="A752">
        <v>3985</v>
      </c>
      <c r="B752">
        <v>3985</v>
      </c>
      <c r="C752" s="10">
        <v>41114</v>
      </c>
      <c r="D752">
        <v>41159</v>
      </c>
      <c r="E752" t="s">
        <v>1698</v>
      </c>
      <c r="F752" t="s">
        <v>1545</v>
      </c>
      <c r="G752" t="s">
        <v>165</v>
      </c>
      <c r="H752" s="67" t="s">
        <v>501</v>
      </c>
      <c r="I752" s="67" t="s">
        <v>501</v>
      </c>
      <c r="J752" t="s">
        <v>6257</v>
      </c>
      <c r="K752" t="s">
        <v>6261</v>
      </c>
      <c r="L752" t="s">
        <v>4989</v>
      </c>
      <c r="M752" t="s">
        <v>6259</v>
      </c>
      <c r="N752" s="67" t="s">
        <v>501</v>
      </c>
      <c r="O752" s="67" t="s">
        <v>501</v>
      </c>
      <c r="P752" s="67" t="s">
        <v>501</v>
      </c>
      <c r="Q752" s="67" t="s">
        <v>501</v>
      </c>
    </row>
    <row r="753" spans="1:17" ht="18" customHeight="1">
      <c r="A753">
        <v>3984</v>
      </c>
      <c r="B753">
        <v>3984</v>
      </c>
      <c r="C753" s="10">
        <v>41114</v>
      </c>
      <c r="D753">
        <v>41159</v>
      </c>
      <c r="E753" t="s">
        <v>1698</v>
      </c>
      <c r="F753" t="s">
        <v>1545</v>
      </c>
      <c r="G753" t="s">
        <v>165</v>
      </c>
      <c r="H753" s="67" t="s">
        <v>501</v>
      </c>
      <c r="I753" s="67" t="s">
        <v>501</v>
      </c>
      <c r="J753" t="s">
        <v>6257</v>
      </c>
      <c r="K753" t="s">
        <v>6262</v>
      </c>
      <c r="L753" t="s">
        <v>4989</v>
      </c>
      <c r="M753" t="s">
        <v>6259</v>
      </c>
      <c r="N753" s="67" t="s">
        <v>501</v>
      </c>
      <c r="O753" s="67" t="s">
        <v>501</v>
      </c>
      <c r="P753" s="67" t="s">
        <v>501</v>
      </c>
      <c r="Q753" s="67" t="s">
        <v>501</v>
      </c>
    </row>
    <row r="754" spans="1:17" ht="18" customHeight="1">
      <c r="A754">
        <v>3975</v>
      </c>
      <c r="B754">
        <v>3975</v>
      </c>
      <c r="C754" s="10">
        <v>41114</v>
      </c>
      <c r="D754">
        <v>41159</v>
      </c>
      <c r="E754" t="s">
        <v>1698</v>
      </c>
      <c r="F754" t="s">
        <v>1545</v>
      </c>
      <c r="G754" t="s">
        <v>165</v>
      </c>
      <c r="H754" s="67" t="s">
        <v>501</v>
      </c>
      <c r="I754" s="67" t="s">
        <v>501</v>
      </c>
      <c r="J754" t="s">
        <v>6257</v>
      </c>
      <c r="K754" t="s">
        <v>6263</v>
      </c>
      <c r="L754" t="s">
        <v>4989</v>
      </c>
      <c r="M754" t="s">
        <v>6259</v>
      </c>
      <c r="N754" s="67" t="s">
        <v>501</v>
      </c>
      <c r="O754" s="67" t="s">
        <v>501</v>
      </c>
      <c r="P754" s="67" t="s">
        <v>501</v>
      </c>
      <c r="Q754" s="67" t="s">
        <v>501</v>
      </c>
    </row>
    <row r="755" spans="1:17" ht="18" customHeight="1">
      <c r="A755">
        <v>3976</v>
      </c>
      <c r="B755">
        <v>3976</v>
      </c>
      <c r="C755" s="10">
        <v>41114</v>
      </c>
      <c r="D755">
        <v>41159</v>
      </c>
      <c r="E755" t="s">
        <v>1698</v>
      </c>
      <c r="F755" t="s">
        <v>1545</v>
      </c>
      <c r="G755" t="s">
        <v>165</v>
      </c>
      <c r="H755" s="67" t="s">
        <v>501</v>
      </c>
      <c r="I755" s="67" t="s">
        <v>501</v>
      </c>
      <c r="J755" t="s">
        <v>6257</v>
      </c>
      <c r="K755" t="s">
        <v>6264</v>
      </c>
      <c r="L755" t="s">
        <v>4989</v>
      </c>
      <c r="M755" t="s">
        <v>6259</v>
      </c>
      <c r="N755" s="67" t="s">
        <v>501</v>
      </c>
      <c r="O755" s="67" t="s">
        <v>501</v>
      </c>
      <c r="P755" s="67" t="s">
        <v>501</v>
      </c>
      <c r="Q755" s="67" t="s">
        <v>501</v>
      </c>
    </row>
    <row r="756" spans="1:17" ht="18" customHeight="1">
      <c r="A756">
        <v>3977</v>
      </c>
      <c r="B756">
        <v>3977</v>
      </c>
      <c r="C756" s="10">
        <v>41114</v>
      </c>
      <c r="D756">
        <v>41159</v>
      </c>
      <c r="E756" t="s">
        <v>1698</v>
      </c>
      <c r="F756" t="s">
        <v>1545</v>
      </c>
      <c r="G756" t="s">
        <v>165</v>
      </c>
      <c r="H756" s="67" t="s">
        <v>501</v>
      </c>
      <c r="I756" s="67" t="s">
        <v>501</v>
      </c>
      <c r="J756" t="s">
        <v>6257</v>
      </c>
      <c r="K756" t="s">
        <v>6265</v>
      </c>
      <c r="L756" t="s">
        <v>4989</v>
      </c>
      <c r="M756" t="s">
        <v>6259</v>
      </c>
      <c r="N756" s="67" t="s">
        <v>501</v>
      </c>
      <c r="O756" s="67" t="s">
        <v>501</v>
      </c>
      <c r="P756" s="67" t="s">
        <v>501</v>
      </c>
      <c r="Q756" s="67" t="s">
        <v>501</v>
      </c>
    </row>
    <row r="757" spans="1:17" ht="18" customHeight="1">
      <c r="A757">
        <v>3978</v>
      </c>
      <c r="B757">
        <v>3978</v>
      </c>
      <c r="C757" s="10">
        <v>41114</v>
      </c>
      <c r="D757">
        <v>41159</v>
      </c>
      <c r="E757" t="s">
        <v>1698</v>
      </c>
      <c r="F757" t="s">
        <v>1545</v>
      </c>
      <c r="G757" t="s">
        <v>165</v>
      </c>
      <c r="H757" s="67" t="s">
        <v>501</v>
      </c>
      <c r="I757" s="67" t="s">
        <v>501</v>
      </c>
      <c r="J757" t="s">
        <v>6257</v>
      </c>
      <c r="K757" t="s">
        <v>6266</v>
      </c>
      <c r="L757" t="s">
        <v>4989</v>
      </c>
      <c r="M757" t="s">
        <v>6259</v>
      </c>
      <c r="N757" s="67" t="s">
        <v>501</v>
      </c>
      <c r="O757" s="67" t="s">
        <v>501</v>
      </c>
      <c r="P757" s="67" t="s">
        <v>501</v>
      </c>
      <c r="Q757" s="67" t="s">
        <v>501</v>
      </c>
    </row>
    <row r="758" spans="1:17" ht="18" customHeight="1">
      <c r="A758">
        <v>3979</v>
      </c>
      <c r="B758">
        <v>3979</v>
      </c>
      <c r="C758" s="10">
        <v>41114</v>
      </c>
      <c r="D758">
        <v>41159</v>
      </c>
      <c r="E758" t="s">
        <v>1698</v>
      </c>
      <c r="F758" t="s">
        <v>1545</v>
      </c>
      <c r="G758" t="s">
        <v>165</v>
      </c>
      <c r="H758" s="67" t="s">
        <v>501</v>
      </c>
      <c r="I758" s="67" t="s">
        <v>501</v>
      </c>
      <c r="J758" t="s">
        <v>6257</v>
      </c>
      <c r="K758" t="s">
        <v>6267</v>
      </c>
      <c r="L758" t="s">
        <v>4989</v>
      </c>
      <c r="M758" t="s">
        <v>6259</v>
      </c>
      <c r="N758" s="67" t="s">
        <v>501</v>
      </c>
      <c r="O758" s="67" t="s">
        <v>501</v>
      </c>
      <c r="P758" s="67" t="s">
        <v>501</v>
      </c>
      <c r="Q758" s="67" t="s">
        <v>501</v>
      </c>
    </row>
    <row r="759" spans="1:17" ht="18" customHeight="1">
      <c r="A759">
        <v>3980</v>
      </c>
      <c r="B759">
        <v>3980</v>
      </c>
      <c r="C759" s="10">
        <v>41114</v>
      </c>
      <c r="D759">
        <v>41159</v>
      </c>
      <c r="E759" t="s">
        <v>1698</v>
      </c>
      <c r="F759" t="s">
        <v>1545</v>
      </c>
      <c r="G759" t="s">
        <v>165</v>
      </c>
      <c r="H759" s="67" t="s">
        <v>501</v>
      </c>
      <c r="I759" s="67" t="s">
        <v>501</v>
      </c>
      <c r="J759" t="s">
        <v>6257</v>
      </c>
      <c r="K759" t="s">
        <v>6268</v>
      </c>
      <c r="L759" t="s">
        <v>4989</v>
      </c>
      <c r="M759" t="s">
        <v>6259</v>
      </c>
      <c r="N759" s="67" t="s">
        <v>501</v>
      </c>
      <c r="O759" s="67" t="s">
        <v>501</v>
      </c>
      <c r="P759" s="67" t="s">
        <v>501</v>
      </c>
      <c r="Q759" s="67" t="s">
        <v>501</v>
      </c>
    </row>
    <row r="760" spans="1:17" ht="18" customHeight="1">
      <c r="A760">
        <v>3981</v>
      </c>
      <c r="B760">
        <v>3981</v>
      </c>
      <c r="C760" s="10">
        <v>41114</v>
      </c>
      <c r="D760">
        <v>41159</v>
      </c>
      <c r="E760" t="s">
        <v>1698</v>
      </c>
      <c r="F760" t="s">
        <v>1545</v>
      </c>
      <c r="G760" t="s">
        <v>165</v>
      </c>
      <c r="H760" s="67" t="s">
        <v>501</v>
      </c>
      <c r="I760" s="67" t="s">
        <v>501</v>
      </c>
      <c r="J760" t="s">
        <v>6257</v>
      </c>
      <c r="K760" t="s">
        <v>6269</v>
      </c>
      <c r="L760" t="s">
        <v>4989</v>
      </c>
      <c r="M760" t="s">
        <v>6259</v>
      </c>
      <c r="N760" s="67" t="s">
        <v>501</v>
      </c>
      <c r="O760" s="67" t="s">
        <v>501</v>
      </c>
      <c r="P760" s="67" t="s">
        <v>501</v>
      </c>
      <c r="Q760" s="67" t="s">
        <v>501</v>
      </c>
    </row>
    <row r="761" spans="1:17" ht="18" customHeight="1">
      <c r="A761">
        <v>3983</v>
      </c>
      <c r="B761">
        <v>3983</v>
      </c>
      <c r="C761" s="10">
        <v>41114</v>
      </c>
      <c r="D761">
        <v>41159</v>
      </c>
      <c r="E761" t="s">
        <v>1698</v>
      </c>
      <c r="F761" t="s">
        <v>1545</v>
      </c>
      <c r="G761" t="s">
        <v>165</v>
      </c>
      <c r="H761" s="67" t="s">
        <v>501</v>
      </c>
      <c r="I761" s="67" t="s">
        <v>501</v>
      </c>
      <c r="J761" t="s">
        <v>6257</v>
      </c>
      <c r="K761" t="s">
        <v>6270</v>
      </c>
      <c r="L761" t="s">
        <v>4989</v>
      </c>
      <c r="M761" t="s">
        <v>6259</v>
      </c>
      <c r="N761" s="67" t="s">
        <v>501</v>
      </c>
      <c r="O761" s="67" t="s">
        <v>501</v>
      </c>
      <c r="P761" s="67" t="s">
        <v>501</v>
      </c>
      <c r="Q761" s="67" t="s">
        <v>501</v>
      </c>
    </row>
    <row r="762" spans="1:17" ht="18" customHeight="1">
      <c r="A762">
        <v>3993</v>
      </c>
      <c r="B762">
        <v>3993</v>
      </c>
      <c r="C762" s="10">
        <v>41116</v>
      </c>
      <c r="D762">
        <v>41161</v>
      </c>
      <c r="E762" t="s">
        <v>1698</v>
      </c>
      <c r="F762" t="s">
        <v>1545</v>
      </c>
      <c r="G762" t="s">
        <v>1911</v>
      </c>
      <c r="H762" s="67" t="s">
        <v>501</v>
      </c>
      <c r="I762" s="67" t="s">
        <v>501</v>
      </c>
      <c r="J762" t="s">
        <v>6293</v>
      </c>
      <c r="K762" t="s">
        <v>6294</v>
      </c>
      <c r="L762" t="s">
        <v>6295</v>
      </c>
      <c r="M762">
        <v>38392605</v>
      </c>
      <c r="N762" s="67" t="s">
        <v>501</v>
      </c>
      <c r="O762" s="67" t="s">
        <v>501</v>
      </c>
      <c r="P762" s="67" t="s">
        <v>501</v>
      </c>
      <c r="Q762" s="67" t="s">
        <v>501</v>
      </c>
    </row>
    <row r="763" spans="1:17" ht="18" customHeight="1">
      <c r="A763">
        <v>3994</v>
      </c>
      <c r="B763">
        <v>3994</v>
      </c>
      <c r="C763" s="10">
        <v>41116</v>
      </c>
      <c r="D763">
        <v>41161</v>
      </c>
      <c r="E763" t="s">
        <v>1698</v>
      </c>
      <c r="F763" t="s">
        <v>1545</v>
      </c>
      <c r="G763" t="s">
        <v>1911</v>
      </c>
      <c r="H763" s="67" t="s">
        <v>501</v>
      </c>
      <c r="I763" s="67" t="s">
        <v>501</v>
      </c>
      <c r="J763" t="s">
        <v>6296</v>
      </c>
      <c r="K763" t="s">
        <v>6297</v>
      </c>
      <c r="L763" t="s">
        <v>6298</v>
      </c>
      <c r="M763">
        <v>38392605</v>
      </c>
      <c r="N763" s="67" t="s">
        <v>501</v>
      </c>
      <c r="O763" s="67" t="s">
        <v>501</v>
      </c>
      <c r="P763" s="67" t="s">
        <v>501</v>
      </c>
      <c r="Q763" s="67" t="s">
        <v>501</v>
      </c>
    </row>
    <row r="764" spans="1:17" ht="18" customHeight="1">
      <c r="A764">
        <v>3995</v>
      </c>
      <c r="B764">
        <v>3995</v>
      </c>
      <c r="C764" s="10">
        <v>41116</v>
      </c>
      <c r="D764">
        <v>41161</v>
      </c>
      <c r="E764" t="s">
        <v>1698</v>
      </c>
      <c r="F764" t="s">
        <v>1545</v>
      </c>
      <c r="G764" t="s">
        <v>1911</v>
      </c>
      <c r="H764" s="67" t="s">
        <v>501</v>
      </c>
      <c r="I764" s="67" t="s">
        <v>501</v>
      </c>
      <c r="J764" t="s">
        <v>6299</v>
      </c>
      <c r="K764" t="s">
        <v>6300</v>
      </c>
      <c r="L764" t="s">
        <v>6301</v>
      </c>
      <c r="M764">
        <v>38392605</v>
      </c>
      <c r="N764" s="67" t="s">
        <v>501</v>
      </c>
      <c r="O764" s="67" t="s">
        <v>501</v>
      </c>
      <c r="P764" s="67" t="s">
        <v>501</v>
      </c>
      <c r="Q764" s="67" t="s">
        <v>501</v>
      </c>
    </row>
    <row r="765" spans="1:17" ht="18" customHeight="1">
      <c r="A765">
        <v>3996</v>
      </c>
      <c r="B765">
        <v>3996</v>
      </c>
      <c r="C765" s="10">
        <v>41116</v>
      </c>
      <c r="D765">
        <v>41161</v>
      </c>
      <c r="E765" t="s">
        <v>1698</v>
      </c>
      <c r="F765" t="s">
        <v>1545</v>
      </c>
      <c r="G765" t="s">
        <v>1911</v>
      </c>
      <c r="H765" s="67" t="s">
        <v>501</v>
      </c>
      <c r="I765" s="67" t="s">
        <v>501</v>
      </c>
      <c r="J765" t="s">
        <v>6302</v>
      </c>
      <c r="K765" t="s">
        <v>6303</v>
      </c>
      <c r="L765" t="s">
        <v>6304</v>
      </c>
      <c r="M765">
        <v>38392605</v>
      </c>
      <c r="N765" s="67" t="s">
        <v>501</v>
      </c>
      <c r="O765" s="67" t="s">
        <v>501</v>
      </c>
      <c r="P765" s="67" t="s">
        <v>501</v>
      </c>
      <c r="Q765" s="67" t="s">
        <v>501</v>
      </c>
    </row>
    <row r="766" spans="1:17" ht="18" customHeight="1">
      <c r="A766">
        <v>3997</v>
      </c>
      <c r="B766">
        <v>3997</v>
      </c>
      <c r="C766" s="10">
        <v>41116</v>
      </c>
      <c r="D766">
        <v>41161</v>
      </c>
      <c r="E766" t="s">
        <v>1698</v>
      </c>
      <c r="F766" t="s">
        <v>1545</v>
      </c>
      <c r="G766" t="s">
        <v>1911</v>
      </c>
      <c r="H766" s="67" t="s">
        <v>501</v>
      </c>
      <c r="I766" s="67" t="s">
        <v>501</v>
      </c>
      <c r="J766" t="s">
        <v>6305</v>
      </c>
      <c r="K766" t="s">
        <v>6306</v>
      </c>
      <c r="L766" t="s">
        <v>5111</v>
      </c>
      <c r="M766">
        <v>38392605</v>
      </c>
      <c r="N766" s="67" t="s">
        <v>501</v>
      </c>
      <c r="O766" s="67" t="s">
        <v>501</v>
      </c>
      <c r="P766" s="67" t="s">
        <v>501</v>
      </c>
      <c r="Q766" s="67" t="s">
        <v>501</v>
      </c>
    </row>
    <row r="767" spans="1:17" ht="18" customHeight="1">
      <c r="A767">
        <v>3998</v>
      </c>
      <c r="B767">
        <v>3998</v>
      </c>
      <c r="C767" s="10">
        <v>41116</v>
      </c>
      <c r="D767">
        <v>41161</v>
      </c>
      <c r="E767" t="s">
        <v>1698</v>
      </c>
      <c r="F767" t="s">
        <v>1545</v>
      </c>
      <c r="G767" t="s">
        <v>1911</v>
      </c>
      <c r="H767" s="67" t="s">
        <v>501</v>
      </c>
      <c r="I767" s="67" t="s">
        <v>501</v>
      </c>
      <c r="J767" t="s">
        <v>6307</v>
      </c>
      <c r="K767" t="s">
        <v>6308</v>
      </c>
      <c r="L767" t="s">
        <v>6309</v>
      </c>
      <c r="M767">
        <v>38392605</v>
      </c>
      <c r="N767" s="67" t="s">
        <v>501</v>
      </c>
      <c r="O767" s="67" t="s">
        <v>501</v>
      </c>
      <c r="P767" s="67" t="s">
        <v>501</v>
      </c>
      <c r="Q767" s="67" t="s">
        <v>501</v>
      </c>
    </row>
    <row r="768" spans="1:17" ht="18" customHeight="1">
      <c r="A768">
        <v>3999</v>
      </c>
      <c r="B768">
        <v>3999</v>
      </c>
      <c r="C768" s="10">
        <v>41116</v>
      </c>
      <c r="D768">
        <v>41161</v>
      </c>
      <c r="E768" t="s">
        <v>1698</v>
      </c>
      <c r="F768" t="s">
        <v>1545</v>
      </c>
      <c r="G768" t="s">
        <v>1911</v>
      </c>
      <c r="H768" s="67" t="s">
        <v>501</v>
      </c>
      <c r="I768" s="67" t="s">
        <v>501</v>
      </c>
      <c r="J768" t="s">
        <v>6310</v>
      </c>
      <c r="K768" t="s">
        <v>6311</v>
      </c>
      <c r="L768" t="s">
        <v>6312</v>
      </c>
      <c r="M768">
        <v>38392605</v>
      </c>
      <c r="N768" s="67" t="s">
        <v>501</v>
      </c>
      <c r="O768" s="67" t="s">
        <v>501</v>
      </c>
      <c r="P768" s="67" t="s">
        <v>501</v>
      </c>
      <c r="Q768" s="67" t="s">
        <v>501</v>
      </c>
    </row>
    <row r="769" spans="1:17" ht="18" customHeight="1">
      <c r="A769">
        <v>4000</v>
      </c>
      <c r="B769">
        <v>4000</v>
      </c>
      <c r="C769" s="10">
        <v>41116</v>
      </c>
      <c r="D769">
        <v>41161</v>
      </c>
      <c r="E769" t="s">
        <v>1698</v>
      </c>
      <c r="F769" t="s">
        <v>1545</v>
      </c>
      <c r="G769" t="s">
        <v>1911</v>
      </c>
      <c r="H769" s="67" t="s">
        <v>501</v>
      </c>
      <c r="I769" s="67" t="s">
        <v>501</v>
      </c>
      <c r="J769" t="s">
        <v>6313</v>
      </c>
      <c r="K769" t="s">
        <v>6314</v>
      </c>
      <c r="L769" t="s">
        <v>6315</v>
      </c>
      <c r="M769">
        <v>38392605</v>
      </c>
      <c r="N769" s="67" t="s">
        <v>501</v>
      </c>
      <c r="O769" s="67" t="s">
        <v>501</v>
      </c>
      <c r="P769" s="67" t="s">
        <v>501</v>
      </c>
      <c r="Q769" s="67" t="s">
        <v>501</v>
      </c>
    </row>
    <row r="770" spans="1:17" ht="18" customHeight="1">
      <c r="A770">
        <v>4001</v>
      </c>
      <c r="B770">
        <v>4001</v>
      </c>
      <c r="C770" s="10">
        <v>41116</v>
      </c>
      <c r="D770">
        <v>41161</v>
      </c>
      <c r="E770" t="s">
        <v>1698</v>
      </c>
      <c r="F770" t="s">
        <v>1545</v>
      </c>
      <c r="G770" t="s">
        <v>1911</v>
      </c>
      <c r="H770" s="67" t="s">
        <v>501</v>
      </c>
      <c r="I770" s="67" t="s">
        <v>501</v>
      </c>
      <c r="J770" t="s">
        <v>6310</v>
      </c>
      <c r="K770" t="s">
        <v>6316</v>
      </c>
      <c r="L770" t="s">
        <v>6317</v>
      </c>
      <c r="M770">
        <v>38392605</v>
      </c>
      <c r="N770" s="67" t="s">
        <v>501</v>
      </c>
      <c r="O770" s="67" t="s">
        <v>501</v>
      </c>
      <c r="P770" s="67" t="s">
        <v>501</v>
      </c>
      <c r="Q770" s="67" t="s">
        <v>501</v>
      </c>
    </row>
    <row r="771" spans="1:17" ht="18" customHeight="1">
      <c r="A771">
        <v>4002</v>
      </c>
      <c r="B771">
        <v>4002</v>
      </c>
      <c r="C771" s="10">
        <v>41116</v>
      </c>
      <c r="D771">
        <v>41161</v>
      </c>
      <c r="E771" t="s">
        <v>1698</v>
      </c>
      <c r="F771" t="s">
        <v>1545</v>
      </c>
      <c r="G771" t="s">
        <v>1911</v>
      </c>
      <c r="H771" s="67" t="s">
        <v>501</v>
      </c>
      <c r="I771" s="67" t="s">
        <v>501</v>
      </c>
      <c r="J771" t="s">
        <v>6318</v>
      </c>
      <c r="K771" t="s">
        <v>6319</v>
      </c>
      <c r="L771" t="s">
        <v>6320</v>
      </c>
      <c r="M771">
        <v>38392605</v>
      </c>
      <c r="N771" s="67" t="s">
        <v>501</v>
      </c>
      <c r="O771" s="67" t="s">
        <v>501</v>
      </c>
      <c r="P771" s="67" t="s">
        <v>501</v>
      </c>
      <c r="Q771" s="67" t="s">
        <v>501</v>
      </c>
    </row>
    <row r="772" spans="1:17" ht="18" customHeight="1">
      <c r="A772">
        <v>4003</v>
      </c>
      <c r="B772">
        <v>4003</v>
      </c>
      <c r="C772" s="10">
        <v>41116</v>
      </c>
      <c r="D772">
        <v>41161</v>
      </c>
      <c r="E772" t="s">
        <v>1698</v>
      </c>
      <c r="F772" t="s">
        <v>1545</v>
      </c>
      <c r="G772" t="s">
        <v>1911</v>
      </c>
      <c r="H772" s="67" t="s">
        <v>501</v>
      </c>
      <c r="I772" s="67" t="s">
        <v>501</v>
      </c>
      <c r="J772" t="s">
        <v>6318</v>
      </c>
      <c r="K772" t="s">
        <v>6321</v>
      </c>
      <c r="L772" t="s">
        <v>6322</v>
      </c>
      <c r="M772">
        <v>38392605</v>
      </c>
      <c r="N772" s="67" t="s">
        <v>501</v>
      </c>
      <c r="O772" s="67" t="s">
        <v>501</v>
      </c>
      <c r="P772" s="67" t="s">
        <v>501</v>
      </c>
      <c r="Q772" s="67" t="s">
        <v>501</v>
      </c>
    </row>
    <row r="773" spans="1:17" ht="18" customHeight="1">
      <c r="A773">
        <v>4004</v>
      </c>
      <c r="B773">
        <v>4004</v>
      </c>
      <c r="C773" s="10">
        <v>41116</v>
      </c>
      <c r="D773">
        <v>41161</v>
      </c>
      <c r="E773" t="s">
        <v>1698</v>
      </c>
      <c r="F773" t="s">
        <v>1545</v>
      </c>
      <c r="G773" t="s">
        <v>1911</v>
      </c>
      <c r="H773" s="67" t="s">
        <v>501</v>
      </c>
      <c r="I773" s="67" t="s">
        <v>501</v>
      </c>
      <c r="J773" t="s">
        <v>6310</v>
      </c>
      <c r="K773" t="s">
        <v>6323</v>
      </c>
      <c r="L773" t="s">
        <v>6324</v>
      </c>
      <c r="M773">
        <v>38392605</v>
      </c>
      <c r="N773" s="67" t="s">
        <v>501</v>
      </c>
      <c r="O773" s="67" t="s">
        <v>501</v>
      </c>
      <c r="P773" s="67" t="s">
        <v>501</v>
      </c>
      <c r="Q773" s="67" t="s">
        <v>501</v>
      </c>
    </row>
    <row r="774" spans="1:17" ht="18" customHeight="1">
      <c r="A774">
        <v>4005</v>
      </c>
      <c r="B774">
        <v>4005</v>
      </c>
      <c r="C774" s="10">
        <v>41116</v>
      </c>
      <c r="D774">
        <v>41161</v>
      </c>
      <c r="E774" t="s">
        <v>1698</v>
      </c>
      <c r="F774" t="s">
        <v>1545</v>
      </c>
      <c r="G774" t="s">
        <v>1911</v>
      </c>
      <c r="H774" s="67" t="s">
        <v>501</v>
      </c>
      <c r="I774" s="67" t="s">
        <v>501</v>
      </c>
      <c r="J774" t="s">
        <v>6325</v>
      </c>
      <c r="K774" t="s">
        <v>6326</v>
      </c>
      <c r="L774" t="s">
        <v>6327</v>
      </c>
      <c r="M774">
        <v>38392605</v>
      </c>
      <c r="N774" s="67" t="s">
        <v>501</v>
      </c>
      <c r="O774" s="67" t="s">
        <v>501</v>
      </c>
      <c r="P774" s="67" t="s">
        <v>501</v>
      </c>
      <c r="Q774" s="67" t="s">
        <v>501</v>
      </c>
    </row>
    <row r="775" spans="1:17" ht="18" customHeight="1">
      <c r="A775">
        <v>4006</v>
      </c>
      <c r="B775">
        <v>4006</v>
      </c>
      <c r="C775" s="10">
        <v>41116</v>
      </c>
      <c r="D775">
        <v>41161</v>
      </c>
      <c r="E775" t="s">
        <v>1698</v>
      </c>
      <c r="F775" t="s">
        <v>1545</v>
      </c>
      <c r="G775" t="s">
        <v>1791</v>
      </c>
      <c r="H775" s="67" t="s">
        <v>501</v>
      </c>
      <c r="I775" s="67" t="s">
        <v>501</v>
      </c>
      <c r="J775" t="s">
        <v>6328</v>
      </c>
      <c r="K775" t="s">
        <v>6329</v>
      </c>
      <c r="L775" t="s">
        <v>6330</v>
      </c>
      <c r="M775">
        <v>38392605</v>
      </c>
      <c r="N775" s="67" t="s">
        <v>501</v>
      </c>
      <c r="O775" s="67" t="s">
        <v>501</v>
      </c>
      <c r="P775" s="67" t="s">
        <v>501</v>
      </c>
      <c r="Q775" s="67" t="s">
        <v>501</v>
      </c>
    </row>
    <row r="776" spans="1:17" ht="18" customHeight="1">
      <c r="A776">
        <v>4007</v>
      </c>
      <c r="B776">
        <v>4007</v>
      </c>
      <c r="C776" s="10">
        <v>41116</v>
      </c>
      <c r="D776">
        <v>41161</v>
      </c>
      <c r="E776" t="s">
        <v>1698</v>
      </c>
      <c r="F776" t="s">
        <v>1545</v>
      </c>
      <c r="G776" t="s">
        <v>1911</v>
      </c>
      <c r="H776" s="67" t="s">
        <v>501</v>
      </c>
      <c r="I776" s="67" t="s">
        <v>501</v>
      </c>
      <c r="J776" t="s">
        <v>6331</v>
      </c>
      <c r="K776" t="s">
        <v>6332</v>
      </c>
      <c r="L776" t="s">
        <v>6333</v>
      </c>
      <c r="M776">
        <v>38392605</v>
      </c>
      <c r="N776" s="67" t="s">
        <v>501</v>
      </c>
      <c r="O776" s="67" t="s">
        <v>501</v>
      </c>
      <c r="P776" s="67" t="s">
        <v>501</v>
      </c>
      <c r="Q776" s="67" t="s">
        <v>501</v>
      </c>
    </row>
    <row r="777" spans="1:17" ht="18" customHeight="1">
      <c r="A777">
        <v>4008</v>
      </c>
      <c r="B777">
        <v>4008</v>
      </c>
      <c r="C777" s="10">
        <v>41116</v>
      </c>
      <c r="D777">
        <v>41161</v>
      </c>
      <c r="E777" t="s">
        <v>1698</v>
      </c>
      <c r="F777" t="s">
        <v>1545</v>
      </c>
      <c r="G777" t="s">
        <v>1791</v>
      </c>
      <c r="H777" s="67" t="s">
        <v>501</v>
      </c>
      <c r="I777" s="67" t="s">
        <v>501</v>
      </c>
      <c r="J777" t="s">
        <v>6331</v>
      </c>
      <c r="K777" t="s">
        <v>6332</v>
      </c>
      <c r="L777" t="s">
        <v>6333</v>
      </c>
      <c r="M777">
        <v>38392605</v>
      </c>
      <c r="N777" s="67" t="s">
        <v>501</v>
      </c>
      <c r="O777" s="67" t="s">
        <v>501</v>
      </c>
      <c r="P777" s="67" t="s">
        <v>501</v>
      </c>
      <c r="Q777" s="67" t="s">
        <v>501</v>
      </c>
    </row>
    <row r="778" spans="1:17" ht="18" customHeight="1">
      <c r="A778">
        <v>4009</v>
      </c>
      <c r="B778">
        <v>4009</v>
      </c>
      <c r="C778" s="10">
        <v>41116</v>
      </c>
      <c r="D778">
        <v>41161</v>
      </c>
      <c r="E778" t="s">
        <v>1698</v>
      </c>
      <c r="F778" t="s">
        <v>1545</v>
      </c>
      <c r="G778" t="s">
        <v>1911</v>
      </c>
      <c r="H778" s="67" t="s">
        <v>501</v>
      </c>
      <c r="I778" s="67" t="s">
        <v>501</v>
      </c>
      <c r="J778" t="s">
        <v>6293</v>
      </c>
      <c r="K778" t="s">
        <v>6334</v>
      </c>
      <c r="L778" t="s">
        <v>6335</v>
      </c>
      <c r="M778">
        <v>38392605</v>
      </c>
      <c r="N778" s="67" t="s">
        <v>501</v>
      </c>
      <c r="O778" s="67" t="s">
        <v>501</v>
      </c>
      <c r="P778" s="67" t="s">
        <v>501</v>
      </c>
      <c r="Q778" s="67" t="s">
        <v>501</v>
      </c>
    </row>
    <row r="779" spans="1:17" ht="18" customHeight="1">
      <c r="A779">
        <v>4010</v>
      </c>
      <c r="B779">
        <v>4010</v>
      </c>
      <c r="C779" s="10">
        <v>41116</v>
      </c>
      <c r="D779">
        <v>41161</v>
      </c>
      <c r="E779" t="s">
        <v>1698</v>
      </c>
      <c r="F779" t="s">
        <v>1545</v>
      </c>
      <c r="G779" t="s">
        <v>1911</v>
      </c>
      <c r="H779" s="67" t="s">
        <v>501</v>
      </c>
      <c r="I779" s="67" t="s">
        <v>501</v>
      </c>
      <c r="J779" t="s">
        <v>6331</v>
      </c>
      <c r="K779" t="s">
        <v>6336</v>
      </c>
      <c r="L779" t="s">
        <v>6337</v>
      </c>
      <c r="M779">
        <v>38392605</v>
      </c>
      <c r="N779" s="67" t="s">
        <v>501</v>
      </c>
      <c r="O779" s="67" t="s">
        <v>501</v>
      </c>
      <c r="P779" s="67" t="s">
        <v>501</v>
      </c>
      <c r="Q779" s="67" t="s">
        <v>501</v>
      </c>
    </row>
    <row r="780" spans="1:17" ht="18" customHeight="1">
      <c r="A780">
        <v>4011</v>
      </c>
      <c r="B780">
        <v>4011</v>
      </c>
      <c r="C780" s="10">
        <v>41116</v>
      </c>
      <c r="D780">
        <v>41161</v>
      </c>
      <c r="E780" t="s">
        <v>1698</v>
      </c>
      <c r="F780" t="s">
        <v>1545</v>
      </c>
      <c r="G780" t="s">
        <v>1911</v>
      </c>
      <c r="H780" s="67" t="s">
        <v>501</v>
      </c>
      <c r="I780" s="67" t="s">
        <v>501</v>
      </c>
      <c r="J780" t="s">
        <v>6338</v>
      </c>
      <c r="K780" t="s">
        <v>6339</v>
      </c>
      <c r="L780" t="s">
        <v>6340</v>
      </c>
      <c r="M780">
        <v>38392605</v>
      </c>
      <c r="N780" s="67" t="s">
        <v>501</v>
      </c>
      <c r="O780" s="67" t="s">
        <v>501</v>
      </c>
      <c r="P780" s="67" t="s">
        <v>501</v>
      </c>
      <c r="Q780" s="67" t="s">
        <v>501</v>
      </c>
    </row>
    <row r="781" spans="1:17" ht="18" customHeight="1">
      <c r="A781">
        <v>4012</v>
      </c>
      <c r="B781">
        <v>4012</v>
      </c>
      <c r="C781" s="10">
        <v>41116</v>
      </c>
      <c r="D781">
        <v>41161</v>
      </c>
      <c r="E781" t="s">
        <v>1698</v>
      </c>
      <c r="F781" t="s">
        <v>1545</v>
      </c>
      <c r="G781" t="s">
        <v>1911</v>
      </c>
      <c r="H781" s="67" t="s">
        <v>501</v>
      </c>
      <c r="I781" s="67" t="s">
        <v>501</v>
      </c>
      <c r="J781" t="s">
        <v>6299</v>
      </c>
      <c r="K781" t="s">
        <v>6341</v>
      </c>
      <c r="L781">
        <v>4012</v>
      </c>
      <c r="M781">
        <v>38392605</v>
      </c>
      <c r="N781" s="67" t="s">
        <v>501</v>
      </c>
      <c r="O781" s="67" t="s">
        <v>501</v>
      </c>
      <c r="P781" s="67" t="s">
        <v>501</v>
      </c>
      <c r="Q781" s="67" t="s">
        <v>501</v>
      </c>
    </row>
    <row r="782" spans="1:17" ht="18" customHeight="1">
      <c r="A782">
        <v>4013</v>
      </c>
      <c r="B782">
        <v>4013</v>
      </c>
      <c r="C782" s="10">
        <v>41116</v>
      </c>
      <c r="D782">
        <v>41161</v>
      </c>
      <c r="E782" t="s">
        <v>1698</v>
      </c>
      <c r="F782" t="s">
        <v>1545</v>
      </c>
      <c r="G782" t="s">
        <v>1911</v>
      </c>
      <c r="H782" s="67" t="s">
        <v>501</v>
      </c>
      <c r="I782" s="67" t="s">
        <v>501</v>
      </c>
      <c r="J782" t="s">
        <v>6299</v>
      </c>
      <c r="K782" t="s">
        <v>6341</v>
      </c>
      <c r="L782" t="s">
        <v>6342</v>
      </c>
      <c r="M782">
        <v>38392605</v>
      </c>
      <c r="N782" s="67" t="s">
        <v>501</v>
      </c>
      <c r="O782" s="67" t="s">
        <v>501</v>
      </c>
      <c r="P782" s="67" t="s">
        <v>501</v>
      </c>
      <c r="Q782" s="67" t="s">
        <v>501</v>
      </c>
    </row>
    <row r="783" spans="1:17" ht="18" customHeight="1">
      <c r="A783">
        <v>4014</v>
      </c>
      <c r="B783">
        <v>4014</v>
      </c>
      <c r="C783" s="10">
        <v>41116</v>
      </c>
      <c r="D783">
        <v>41161</v>
      </c>
      <c r="E783" t="s">
        <v>1698</v>
      </c>
      <c r="F783" t="s">
        <v>1545</v>
      </c>
      <c r="G783" t="s">
        <v>1911</v>
      </c>
      <c r="H783" s="67" t="s">
        <v>501</v>
      </c>
      <c r="I783" s="67" t="s">
        <v>501</v>
      </c>
      <c r="J783" t="s">
        <v>6343</v>
      </c>
      <c r="K783" t="s">
        <v>6344</v>
      </c>
      <c r="L783" t="s">
        <v>6345</v>
      </c>
      <c r="M783">
        <v>38392605</v>
      </c>
      <c r="N783" s="67" t="s">
        <v>501</v>
      </c>
      <c r="O783" s="67" t="s">
        <v>501</v>
      </c>
      <c r="P783" s="67" t="s">
        <v>501</v>
      </c>
      <c r="Q783" s="67" t="s">
        <v>501</v>
      </c>
    </row>
    <row r="784" spans="1:17" ht="18" customHeight="1">
      <c r="A784">
        <v>4015</v>
      </c>
      <c r="B784">
        <v>4015</v>
      </c>
      <c r="C784" s="10">
        <v>41116</v>
      </c>
      <c r="D784">
        <v>41161</v>
      </c>
      <c r="E784" t="s">
        <v>1698</v>
      </c>
      <c r="F784" t="s">
        <v>1545</v>
      </c>
      <c r="G784" t="s">
        <v>1911</v>
      </c>
      <c r="H784" s="67" t="s">
        <v>501</v>
      </c>
      <c r="I784" s="67" t="s">
        <v>501</v>
      </c>
      <c r="J784" t="s">
        <v>6305</v>
      </c>
      <c r="K784" t="s">
        <v>6346</v>
      </c>
      <c r="L784" t="s">
        <v>6347</v>
      </c>
      <c r="M784">
        <v>38392605</v>
      </c>
      <c r="N784" s="67" t="s">
        <v>501</v>
      </c>
      <c r="O784" s="67" t="s">
        <v>501</v>
      </c>
      <c r="P784" s="67" t="s">
        <v>501</v>
      </c>
      <c r="Q784" s="67" t="s">
        <v>501</v>
      </c>
    </row>
    <row r="785" spans="1:17" ht="18" customHeight="1">
      <c r="A785">
        <v>4016</v>
      </c>
      <c r="B785">
        <v>4016</v>
      </c>
      <c r="C785" s="10">
        <v>41116</v>
      </c>
      <c r="D785">
        <v>41161</v>
      </c>
      <c r="E785" t="s">
        <v>1698</v>
      </c>
      <c r="F785" t="s">
        <v>1545</v>
      </c>
      <c r="G785" t="s">
        <v>1911</v>
      </c>
      <c r="H785" s="67" t="s">
        <v>501</v>
      </c>
      <c r="I785" s="67" t="s">
        <v>501</v>
      </c>
      <c r="J785" t="s">
        <v>6328</v>
      </c>
      <c r="K785" t="s">
        <v>6348</v>
      </c>
      <c r="L785" t="s">
        <v>6349</v>
      </c>
      <c r="M785">
        <v>38392605</v>
      </c>
      <c r="N785" s="67" t="s">
        <v>501</v>
      </c>
      <c r="O785" s="67" t="s">
        <v>501</v>
      </c>
      <c r="P785" s="67" t="s">
        <v>501</v>
      </c>
      <c r="Q785" s="67" t="s">
        <v>501</v>
      </c>
    </row>
    <row r="786" spans="1:17" ht="18" customHeight="1">
      <c r="A786">
        <v>4034</v>
      </c>
      <c r="B786">
        <v>4034</v>
      </c>
      <c r="C786" s="10">
        <v>41116</v>
      </c>
      <c r="D786">
        <v>41161</v>
      </c>
      <c r="E786" t="s">
        <v>1698</v>
      </c>
      <c r="F786" t="s">
        <v>1545</v>
      </c>
      <c r="G786" t="s">
        <v>6350</v>
      </c>
      <c r="H786" s="67" t="s">
        <v>501</v>
      </c>
      <c r="I786" s="67" t="s">
        <v>501</v>
      </c>
      <c r="J786" t="s">
        <v>6351</v>
      </c>
      <c r="K786" t="s">
        <v>6352</v>
      </c>
      <c r="L786" t="s">
        <v>6353</v>
      </c>
      <c r="M786" t="s">
        <v>6354</v>
      </c>
      <c r="N786" s="67" t="s">
        <v>501</v>
      </c>
      <c r="O786" s="67" t="s">
        <v>501</v>
      </c>
      <c r="P786" s="67" t="s">
        <v>501</v>
      </c>
      <c r="Q786" s="67" t="s">
        <v>501</v>
      </c>
    </row>
    <row r="787" spans="1:17" ht="18" customHeight="1">
      <c r="A787">
        <v>4039</v>
      </c>
      <c r="B787">
        <v>4039</v>
      </c>
      <c r="C787" s="10">
        <v>41116</v>
      </c>
      <c r="D787">
        <v>41161</v>
      </c>
      <c r="E787" t="s">
        <v>1698</v>
      </c>
      <c r="F787" t="s">
        <v>1545</v>
      </c>
      <c r="G787" t="s">
        <v>6350</v>
      </c>
      <c r="H787" s="67" t="s">
        <v>501</v>
      </c>
      <c r="I787" s="67" t="s">
        <v>501</v>
      </c>
      <c r="J787" t="s">
        <v>6355</v>
      </c>
      <c r="K787" t="s">
        <v>6356</v>
      </c>
      <c r="L787" t="s">
        <v>6357</v>
      </c>
      <c r="M787" t="s">
        <v>6358</v>
      </c>
      <c r="N787" s="67" t="s">
        <v>501</v>
      </c>
      <c r="O787" s="67" t="s">
        <v>501</v>
      </c>
      <c r="P787" s="67" t="s">
        <v>501</v>
      </c>
      <c r="Q787" s="67" t="s">
        <v>501</v>
      </c>
    </row>
    <row r="788" spans="1:17" ht="18" customHeight="1">
      <c r="A788">
        <v>3991</v>
      </c>
      <c r="B788">
        <v>3991</v>
      </c>
      <c r="C788" s="10">
        <v>41116</v>
      </c>
      <c r="D788">
        <v>41161</v>
      </c>
      <c r="E788" t="s">
        <v>1698</v>
      </c>
      <c r="F788" t="s">
        <v>1545</v>
      </c>
      <c r="G788" t="s">
        <v>6359</v>
      </c>
      <c r="H788" s="67" t="s">
        <v>501</v>
      </c>
      <c r="I788" s="67" t="s">
        <v>501</v>
      </c>
      <c r="J788" t="s">
        <v>3739</v>
      </c>
      <c r="K788" t="s">
        <v>3740</v>
      </c>
      <c r="L788" t="s">
        <v>5390</v>
      </c>
      <c r="M788" t="s">
        <v>3741</v>
      </c>
      <c r="N788" s="67" t="s">
        <v>501</v>
      </c>
      <c r="O788" s="67" t="s">
        <v>501</v>
      </c>
      <c r="P788" s="67" t="s">
        <v>501</v>
      </c>
      <c r="Q788" s="67" t="s">
        <v>501</v>
      </c>
    </row>
    <row r="789" spans="1:17" ht="18" customHeight="1">
      <c r="A789">
        <v>4017</v>
      </c>
      <c r="B789">
        <v>4017</v>
      </c>
      <c r="C789" s="10">
        <v>41116</v>
      </c>
      <c r="D789">
        <v>41161</v>
      </c>
      <c r="E789" t="s">
        <v>1698</v>
      </c>
      <c r="F789" t="s">
        <v>1545</v>
      </c>
      <c r="G789" t="s">
        <v>1911</v>
      </c>
      <c r="H789" s="67" t="s">
        <v>501</v>
      </c>
      <c r="I789" s="67" t="s">
        <v>501</v>
      </c>
      <c r="J789" t="s">
        <v>6325</v>
      </c>
      <c r="K789" t="s">
        <v>6360</v>
      </c>
      <c r="L789" t="s">
        <v>6361</v>
      </c>
      <c r="M789">
        <v>38392605</v>
      </c>
      <c r="N789" s="67" t="s">
        <v>501</v>
      </c>
      <c r="O789" s="67" t="s">
        <v>501</v>
      </c>
      <c r="P789" s="67" t="s">
        <v>501</v>
      </c>
      <c r="Q789" s="67" t="s">
        <v>501</v>
      </c>
    </row>
    <row r="790" spans="1:17" ht="18" customHeight="1">
      <c r="A790">
        <v>4018</v>
      </c>
      <c r="B790">
        <v>4018</v>
      </c>
      <c r="C790" s="10">
        <v>41116</v>
      </c>
      <c r="D790">
        <v>41161</v>
      </c>
      <c r="E790" t="s">
        <v>1698</v>
      </c>
      <c r="F790" t="s">
        <v>1545</v>
      </c>
      <c r="G790" t="s">
        <v>1911</v>
      </c>
      <c r="H790" s="67" t="s">
        <v>501</v>
      </c>
      <c r="I790" s="67" t="s">
        <v>501</v>
      </c>
      <c r="J790" t="s">
        <v>6362</v>
      </c>
      <c r="K790" t="s">
        <v>6363</v>
      </c>
      <c r="L790" t="s">
        <v>6364</v>
      </c>
      <c r="M790">
        <v>38391620</v>
      </c>
      <c r="N790" s="67" t="s">
        <v>501</v>
      </c>
      <c r="O790" s="67" t="s">
        <v>501</v>
      </c>
      <c r="P790" s="67" t="s">
        <v>501</v>
      </c>
      <c r="Q790" s="67" t="s">
        <v>501</v>
      </c>
    </row>
    <row r="791" spans="1:17" ht="18" customHeight="1">
      <c r="A791">
        <v>4019</v>
      </c>
      <c r="B791">
        <v>4019</v>
      </c>
      <c r="C791" s="10">
        <v>41116</v>
      </c>
      <c r="D791">
        <v>41161</v>
      </c>
      <c r="E791" t="s">
        <v>1698</v>
      </c>
      <c r="F791" t="s">
        <v>1545</v>
      </c>
      <c r="G791" t="s">
        <v>1911</v>
      </c>
      <c r="H791" s="67" t="s">
        <v>501</v>
      </c>
      <c r="I791" s="67" t="s">
        <v>501</v>
      </c>
      <c r="J791" t="s">
        <v>6362</v>
      </c>
      <c r="K791" t="s">
        <v>6365</v>
      </c>
      <c r="L791" t="s">
        <v>6366</v>
      </c>
      <c r="M791">
        <v>38391469</v>
      </c>
      <c r="N791" s="67" t="s">
        <v>501</v>
      </c>
      <c r="O791" s="67" t="s">
        <v>501</v>
      </c>
      <c r="P791" s="67" t="s">
        <v>501</v>
      </c>
      <c r="Q791" s="67" t="s">
        <v>501</v>
      </c>
    </row>
    <row r="792" spans="1:17" ht="18" customHeight="1">
      <c r="A792">
        <v>4053</v>
      </c>
      <c r="B792">
        <v>4053</v>
      </c>
      <c r="C792" s="10">
        <v>41116</v>
      </c>
      <c r="D792">
        <v>41161</v>
      </c>
      <c r="E792" t="s">
        <v>1698</v>
      </c>
      <c r="F792" t="s">
        <v>1787</v>
      </c>
      <c r="G792" t="s">
        <v>5572</v>
      </c>
      <c r="H792" s="67" t="s">
        <v>501</v>
      </c>
      <c r="I792" s="67" t="s">
        <v>501</v>
      </c>
      <c r="J792" t="s">
        <v>6367</v>
      </c>
      <c r="K792" t="s">
        <v>6368</v>
      </c>
      <c r="L792" t="s">
        <v>6369</v>
      </c>
      <c r="M792" t="s">
        <v>6370</v>
      </c>
      <c r="N792" s="67" t="s">
        <v>501</v>
      </c>
      <c r="O792" s="67" t="s">
        <v>501</v>
      </c>
      <c r="P792" s="67" t="s">
        <v>501</v>
      </c>
      <c r="Q792" s="67" t="s">
        <v>501</v>
      </c>
    </row>
    <row r="793" spans="1:17" ht="18" customHeight="1">
      <c r="A793">
        <v>4025</v>
      </c>
      <c r="B793">
        <v>4025</v>
      </c>
      <c r="C793" s="10">
        <v>41116</v>
      </c>
      <c r="D793">
        <v>41161</v>
      </c>
      <c r="E793" t="s">
        <v>1698</v>
      </c>
      <c r="F793" t="s">
        <v>1545</v>
      </c>
      <c r="G793" t="s">
        <v>6350</v>
      </c>
      <c r="H793" s="67" t="s">
        <v>501</v>
      </c>
      <c r="I793" s="67" t="s">
        <v>501</v>
      </c>
      <c r="J793" t="s">
        <v>6371</v>
      </c>
      <c r="K793" t="s">
        <v>6372</v>
      </c>
      <c r="L793" t="s">
        <v>6373</v>
      </c>
      <c r="M793" t="s">
        <v>6374</v>
      </c>
      <c r="N793" s="67" t="s">
        <v>501</v>
      </c>
      <c r="O793" s="67" t="s">
        <v>501</v>
      </c>
      <c r="P793" s="67" t="s">
        <v>501</v>
      </c>
      <c r="Q793" s="67" t="s">
        <v>501</v>
      </c>
    </row>
    <row r="794" spans="1:17" ht="18" customHeight="1">
      <c r="A794">
        <v>4023</v>
      </c>
      <c r="B794">
        <v>4023</v>
      </c>
      <c r="C794" s="10">
        <v>41116</v>
      </c>
      <c r="D794">
        <v>41161</v>
      </c>
      <c r="E794" t="s">
        <v>1698</v>
      </c>
      <c r="F794" t="s">
        <v>1545</v>
      </c>
      <c r="G794" t="s">
        <v>6350</v>
      </c>
      <c r="H794" s="67" t="s">
        <v>501</v>
      </c>
      <c r="I794" s="67" t="s">
        <v>501</v>
      </c>
      <c r="J794" t="s">
        <v>6375</v>
      </c>
      <c r="K794" t="s">
        <v>6376</v>
      </c>
      <c r="L794" t="s">
        <v>6353</v>
      </c>
      <c r="M794" t="s">
        <v>6377</v>
      </c>
      <c r="N794" s="67" t="s">
        <v>501</v>
      </c>
      <c r="O794" s="67" t="s">
        <v>501</v>
      </c>
      <c r="P794" s="67" t="s">
        <v>501</v>
      </c>
      <c r="Q794" s="67" t="s">
        <v>501</v>
      </c>
    </row>
    <row r="795" spans="1:17" ht="18" customHeight="1">
      <c r="A795">
        <v>4024</v>
      </c>
      <c r="B795">
        <v>4024</v>
      </c>
      <c r="C795" s="10">
        <v>41116</v>
      </c>
      <c r="D795">
        <v>41161</v>
      </c>
      <c r="E795" t="s">
        <v>1698</v>
      </c>
      <c r="F795" t="s">
        <v>1545</v>
      </c>
      <c r="G795" t="s">
        <v>6350</v>
      </c>
      <c r="H795" s="67" t="s">
        <v>501</v>
      </c>
      <c r="I795" s="67" t="s">
        <v>501</v>
      </c>
      <c r="J795" t="s">
        <v>6378</v>
      </c>
      <c r="K795" t="s">
        <v>6379</v>
      </c>
      <c r="L795" t="s">
        <v>6373</v>
      </c>
      <c r="M795" t="s">
        <v>6380</v>
      </c>
      <c r="N795" s="67" t="s">
        <v>501</v>
      </c>
      <c r="O795" s="67" t="s">
        <v>501</v>
      </c>
      <c r="P795" s="67" t="s">
        <v>501</v>
      </c>
      <c r="Q795" s="67" t="s">
        <v>501</v>
      </c>
    </row>
    <row r="796" spans="1:17" ht="18" customHeight="1">
      <c r="A796">
        <v>4026</v>
      </c>
      <c r="B796">
        <v>4026</v>
      </c>
      <c r="C796" s="10">
        <v>41116</v>
      </c>
      <c r="D796">
        <v>41161</v>
      </c>
      <c r="E796" t="s">
        <v>1698</v>
      </c>
      <c r="F796" t="s">
        <v>1545</v>
      </c>
      <c r="G796" t="s">
        <v>6350</v>
      </c>
      <c r="H796" s="67" t="s">
        <v>501</v>
      </c>
      <c r="I796" s="67" t="s">
        <v>501</v>
      </c>
      <c r="J796" t="s">
        <v>6381</v>
      </c>
      <c r="K796" t="s">
        <v>6382</v>
      </c>
      <c r="L796" t="s">
        <v>6373</v>
      </c>
      <c r="M796" t="s">
        <v>6383</v>
      </c>
      <c r="N796" s="67" t="s">
        <v>501</v>
      </c>
      <c r="O796" s="67" t="s">
        <v>501</v>
      </c>
      <c r="P796" s="67" t="s">
        <v>501</v>
      </c>
      <c r="Q796" s="67" t="s">
        <v>501</v>
      </c>
    </row>
    <row r="797" spans="1:17" ht="18" customHeight="1">
      <c r="A797">
        <v>4027</v>
      </c>
      <c r="B797">
        <v>4027</v>
      </c>
      <c r="C797" s="10">
        <v>41116</v>
      </c>
      <c r="D797">
        <v>41161</v>
      </c>
      <c r="E797" t="s">
        <v>1698</v>
      </c>
      <c r="F797" t="s">
        <v>1545</v>
      </c>
      <c r="G797" t="s">
        <v>6350</v>
      </c>
      <c r="H797" s="67" t="s">
        <v>501</v>
      </c>
      <c r="I797" s="67" t="s">
        <v>501</v>
      </c>
      <c r="J797" t="s">
        <v>6384</v>
      </c>
      <c r="K797" t="s">
        <v>6385</v>
      </c>
      <c r="L797" t="s">
        <v>6373</v>
      </c>
      <c r="M797" t="s">
        <v>6386</v>
      </c>
      <c r="N797" s="67" t="s">
        <v>501</v>
      </c>
      <c r="O797" s="67" t="s">
        <v>501</v>
      </c>
      <c r="P797" s="67" t="s">
        <v>501</v>
      </c>
      <c r="Q797" s="67" t="s">
        <v>501</v>
      </c>
    </row>
    <row r="798" spans="1:17" ht="18" customHeight="1">
      <c r="A798">
        <v>4022</v>
      </c>
      <c r="B798">
        <v>4022</v>
      </c>
      <c r="C798" s="10">
        <v>41116</v>
      </c>
      <c r="D798">
        <v>41161</v>
      </c>
      <c r="E798" t="s">
        <v>1698</v>
      </c>
      <c r="F798" t="s">
        <v>1545</v>
      </c>
      <c r="G798" t="s">
        <v>6350</v>
      </c>
      <c r="H798" s="67" t="s">
        <v>501</v>
      </c>
      <c r="I798" s="67" t="s">
        <v>501</v>
      </c>
      <c r="J798" t="s">
        <v>6387</v>
      </c>
      <c r="K798" t="s">
        <v>6388</v>
      </c>
      <c r="L798" t="s">
        <v>6373</v>
      </c>
      <c r="M798" t="s">
        <v>6389</v>
      </c>
      <c r="N798" s="67" t="s">
        <v>501</v>
      </c>
      <c r="O798" s="67" t="s">
        <v>501</v>
      </c>
      <c r="P798" s="67" t="s">
        <v>501</v>
      </c>
      <c r="Q798" s="67" t="s">
        <v>501</v>
      </c>
    </row>
    <row r="799" spans="1:17" ht="18" customHeight="1">
      <c r="A799">
        <v>4029</v>
      </c>
      <c r="B799">
        <v>4029</v>
      </c>
      <c r="C799" s="10">
        <v>41116</v>
      </c>
      <c r="D799">
        <v>41161</v>
      </c>
      <c r="E799" t="s">
        <v>1698</v>
      </c>
      <c r="F799" t="s">
        <v>1545</v>
      </c>
      <c r="G799" t="s">
        <v>6350</v>
      </c>
      <c r="H799" s="67" t="s">
        <v>501</v>
      </c>
      <c r="I799" s="67" t="s">
        <v>501</v>
      </c>
      <c r="J799" t="s">
        <v>6390</v>
      </c>
      <c r="K799" t="s">
        <v>6391</v>
      </c>
      <c r="L799" t="s">
        <v>6373</v>
      </c>
      <c r="M799" t="s">
        <v>6392</v>
      </c>
      <c r="N799" s="67" t="s">
        <v>501</v>
      </c>
      <c r="O799" s="67" t="s">
        <v>501</v>
      </c>
      <c r="P799" s="67" t="s">
        <v>501</v>
      </c>
      <c r="Q799" s="67" t="s">
        <v>501</v>
      </c>
    </row>
    <row r="800" spans="1:17" ht="18" customHeight="1">
      <c r="A800">
        <v>4028</v>
      </c>
      <c r="B800">
        <v>4028</v>
      </c>
      <c r="C800" s="10">
        <v>41116</v>
      </c>
      <c r="D800">
        <v>41161</v>
      </c>
      <c r="E800" t="s">
        <v>1698</v>
      </c>
      <c r="F800" t="s">
        <v>1545</v>
      </c>
      <c r="G800" t="s">
        <v>6350</v>
      </c>
      <c r="H800" s="67" t="s">
        <v>501</v>
      </c>
      <c r="I800" s="67" t="s">
        <v>501</v>
      </c>
      <c r="J800" t="s">
        <v>6393</v>
      </c>
      <c r="K800" t="s">
        <v>6394</v>
      </c>
      <c r="L800" t="s">
        <v>6373</v>
      </c>
      <c r="M800" t="s">
        <v>6395</v>
      </c>
      <c r="N800" s="67" t="s">
        <v>501</v>
      </c>
      <c r="O800" s="67" t="s">
        <v>501</v>
      </c>
      <c r="P800" s="67" t="s">
        <v>501</v>
      </c>
      <c r="Q800" s="67" t="s">
        <v>501</v>
      </c>
    </row>
    <row r="801" spans="1:17" ht="18" customHeight="1">
      <c r="A801">
        <v>4030</v>
      </c>
      <c r="B801">
        <v>4030</v>
      </c>
      <c r="C801" s="10">
        <v>41116</v>
      </c>
      <c r="D801">
        <v>41161</v>
      </c>
      <c r="E801" t="s">
        <v>1698</v>
      </c>
      <c r="F801" t="s">
        <v>1545</v>
      </c>
      <c r="G801" t="s">
        <v>6350</v>
      </c>
      <c r="H801" s="67" t="s">
        <v>501</v>
      </c>
      <c r="I801" s="67" t="s">
        <v>501</v>
      </c>
      <c r="J801" t="s">
        <v>6396</v>
      </c>
      <c r="K801" t="s">
        <v>6397</v>
      </c>
      <c r="L801" t="s">
        <v>6373</v>
      </c>
      <c r="M801" t="s">
        <v>6398</v>
      </c>
      <c r="N801" s="67" t="s">
        <v>501</v>
      </c>
      <c r="O801" s="67" t="s">
        <v>501</v>
      </c>
      <c r="P801" s="67" t="s">
        <v>501</v>
      </c>
      <c r="Q801" s="67" t="s">
        <v>501</v>
      </c>
    </row>
    <row r="802" spans="1:17" ht="18" customHeight="1">
      <c r="A802">
        <v>4031</v>
      </c>
      <c r="B802">
        <v>4031</v>
      </c>
      <c r="C802" s="10">
        <v>41116</v>
      </c>
      <c r="D802">
        <v>41161</v>
      </c>
      <c r="E802" t="s">
        <v>1698</v>
      </c>
      <c r="F802" t="s">
        <v>1545</v>
      </c>
      <c r="G802" t="s">
        <v>6350</v>
      </c>
      <c r="H802" s="67" t="s">
        <v>501</v>
      </c>
      <c r="I802" s="67" t="s">
        <v>501</v>
      </c>
      <c r="J802" t="s">
        <v>6396</v>
      </c>
      <c r="K802" t="s">
        <v>6399</v>
      </c>
      <c r="L802" t="s">
        <v>6373</v>
      </c>
      <c r="M802" t="s">
        <v>6400</v>
      </c>
      <c r="N802" s="67" t="s">
        <v>501</v>
      </c>
      <c r="O802" s="67" t="s">
        <v>501</v>
      </c>
      <c r="P802" s="67" t="s">
        <v>501</v>
      </c>
      <c r="Q802" s="67" t="s">
        <v>501</v>
      </c>
    </row>
    <row r="803" spans="1:17" ht="18" customHeight="1">
      <c r="A803">
        <v>4032</v>
      </c>
      <c r="B803">
        <v>4032</v>
      </c>
      <c r="C803" s="10">
        <v>41116</v>
      </c>
      <c r="D803">
        <v>41161</v>
      </c>
      <c r="E803" t="s">
        <v>1698</v>
      </c>
      <c r="F803" t="s">
        <v>1545</v>
      </c>
      <c r="G803" t="s">
        <v>6350</v>
      </c>
      <c r="H803" s="67" t="s">
        <v>501</v>
      </c>
      <c r="I803" s="67" t="s">
        <v>501</v>
      </c>
      <c r="J803" t="s">
        <v>6401</v>
      </c>
      <c r="K803" t="s">
        <v>6402</v>
      </c>
      <c r="L803" t="s">
        <v>6373</v>
      </c>
      <c r="M803" t="s">
        <v>6403</v>
      </c>
      <c r="N803" s="67" t="s">
        <v>501</v>
      </c>
      <c r="O803" s="67" t="s">
        <v>501</v>
      </c>
      <c r="P803" s="67" t="s">
        <v>501</v>
      </c>
      <c r="Q803" s="67" t="s">
        <v>501</v>
      </c>
    </row>
    <row r="804" spans="1:17" ht="18" customHeight="1">
      <c r="A804">
        <v>4033</v>
      </c>
      <c r="B804">
        <v>4033</v>
      </c>
      <c r="C804" s="10">
        <v>41116</v>
      </c>
      <c r="D804">
        <v>41161</v>
      </c>
      <c r="E804" t="s">
        <v>1698</v>
      </c>
      <c r="F804" t="s">
        <v>1545</v>
      </c>
      <c r="G804" t="s">
        <v>6350</v>
      </c>
      <c r="H804" s="67" t="s">
        <v>501</v>
      </c>
      <c r="I804" s="67" t="s">
        <v>501</v>
      </c>
      <c r="J804" t="s">
        <v>6401</v>
      </c>
      <c r="K804" t="s">
        <v>6404</v>
      </c>
      <c r="L804" t="s">
        <v>6373</v>
      </c>
      <c r="M804" t="s">
        <v>6405</v>
      </c>
      <c r="N804" s="67" t="s">
        <v>501</v>
      </c>
      <c r="O804" s="67" t="s">
        <v>501</v>
      </c>
      <c r="P804" s="67" t="s">
        <v>501</v>
      </c>
      <c r="Q804" s="67" t="s">
        <v>501</v>
      </c>
    </row>
    <row r="805" spans="1:17" ht="18" customHeight="1">
      <c r="A805">
        <v>4035</v>
      </c>
      <c r="B805">
        <v>4035</v>
      </c>
      <c r="C805" s="10">
        <v>41116</v>
      </c>
      <c r="D805">
        <v>41161</v>
      </c>
      <c r="E805" t="s">
        <v>1698</v>
      </c>
      <c r="F805" t="s">
        <v>1545</v>
      </c>
      <c r="G805" t="s">
        <v>6350</v>
      </c>
      <c r="H805" s="67" t="s">
        <v>501</v>
      </c>
      <c r="I805" s="67" t="s">
        <v>501</v>
      </c>
      <c r="J805" t="s">
        <v>6406</v>
      </c>
      <c r="K805" t="s">
        <v>6407</v>
      </c>
      <c r="L805" t="s">
        <v>6353</v>
      </c>
      <c r="M805" t="s">
        <v>6408</v>
      </c>
      <c r="N805" s="67" t="s">
        <v>501</v>
      </c>
      <c r="O805" s="67" t="s">
        <v>501</v>
      </c>
      <c r="P805" s="67" t="s">
        <v>501</v>
      </c>
      <c r="Q805" s="67" t="s">
        <v>501</v>
      </c>
    </row>
    <row r="806" spans="1:17" ht="18" customHeight="1">
      <c r="A806">
        <v>4036</v>
      </c>
      <c r="B806">
        <v>4036</v>
      </c>
      <c r="C806" s="10">
        <v>41116</v>
      </c>
      <c r="D806">
        <v>41161</v>
      </c>
      <c r="E806" t="s">
        <v>1698</v>
      </c>
      <c r="F806" t="s">
        <v>1545</v>
      </c>
      <c r="G806" t="s">
        <v>6350</v>
      </c>
      <c r="H806" s="67" t="s">
        <v>501</v>
      </c>
      <c r="I806" s="67" t="s">
        <v>501</v>
      </c>
      <c r="J806" t="s">
        <v>6409</v>
      </c>
      <c r="K806" t="s">
        <v>6410</v>
      </c>
      <c r="L806" t="s">
        <v>6411</v>
      </c>
      <c r="M806" t="s">
        <v>6412</v>
      </c>
      <c r="N806" s="67" t="s">
        <v>501</v>
      </c>
      <c r="O806" s="67" t="s">
        <v>501</v>
      </c>
      <c r="P806" s="67" t="s">
        <v>501</v>
      </c>
      <c r="Q806" s="67" t="s">
        <v>501</v>
      </c>
    </row>
    <row r="807" spans="1:17" ht="18" customHeight="1">
      <c r="A807">
        <v>4038</v>
      </c>
      <c r="B807">
        <v>4038</v>
      </c>
      <c r="C807" s="10">
        <v>41116</v>
      </c>
      <c r="D807">
        <v>41161</v>
      </c>
      <c r="E807" t="s">
        <v>1698</v>
      </c>
      <c r="F807" t="s">
        <v>1545</v>
      </c>
      <c r="G807" t="s">
        <v>6350</v>
      </c>
      <c r="H807" s="67" t="s">
        <v>501</v>
      </c>
      <c r="I807" s="67" t="s">
        <v>501</v>
      </c>
      <c r="J807" t="s">
        <v>6409</v>
      </c>
      <c r="K807" t="s">
        <v>6413</v>
      </c>
      <c r="L807" t="s">
        <v>6411</v>
      </c>
      <c r="M807" t="s">
        <v>6412</v>
      </c>
      <c r="N807" s="67" t="s">
        <v>501</v>
      </c>
      <c r="O807" s="67" t="s">
        <v>501</v>
      </c>
      <c r="P807" s="67" t="s">
        <v>501</v>
      </c>
      <c r="Q807" s="67" t="s">
        <v>501</v>
      </c>
    </row>
    <row r="808" spans="1:17" ht="18" customHeight="1">
      <c r="A808">
        <v>4042</v>
      </c>
      <c r="B808">
        <v>4042</v>
      </c>
      <c r="C808" s="10">
        <v>41116</v>
      </c>
      <c r="D808">
        <v>41161</v>
      </c>
      <c r="E808" t="s">
        <v>1698</v>
      </c>
      <c r="F808" t="s">
        <v>1545</v>
      </c>
      <c r="G808" t="s">
        <v>6350</v>
      </c>
      <c r="H808" s="67" t="s">
        <v>501</v>
      </c>
      <c r="I808" s="67" t="s">
        <v>501</v>
      </c>
      <c r="J808" t="s">
        <v>6414</v>
      </c>
      <c r="K808" t="s">
        <v>6415</v>
      </c>
      <c r="L808" t="s">
        <v>6416</v>
      </c>
      <c r="M808" t="s">
        <v>6417</v>
      </c>
      <c r="N808" s="67" t="s">
        <v>501</v>
      </c>
      <c r="O808" s="67" t="s">
        <v>501</v>
      </c>
      <c r="P808" s="67" t="s">
        <v>501</v>
      </c>
      <c r="Q808" s="67" t="s">
        <v>501</v>
      </c>
    </row>
    <row r="809" spans="1:17" ht="18" customHeight="1">
      <c r="A809">
        <v>4047</v>
      </c>
      <c r="B809">
        <v>4047</v>
      </c>
      <c r="C809" s="10">
        <v>41116</v>
      </c>
      <c r="D809">
        <v>41161</v>
      </c>
      <c r="E809" t="s">
        <v>1698</v>
      </c>
      <c r="F809" t="s">
        <v>1545</v>
      </c>
      <c r="G809" t="s">
        <v>6350</v>
      </c>
      <c r="H809" s="67" t="s">
        <v>501</v>
      </c>
      <c r="I809" s="67" t="s">
        <v>501</v>
      </c>
      <c r="J809" t="s">
        <v>6418</v>
      </c>
      <c r="K809" t="s">
        <v>6419</v>
      </c>
      <c r="L809" t="s">
        <v>6373</v>
      </c>
      <c r="M809" t="s">
        <v>6420</v>
      </c>
      <c r="N809" s="67" t="s">
        <v>501</v>
      </c>
      <c r="O809" s="67" t="s">
        <v>501</v>
      </c>
      <c r="P809" s="67" t="s">
        <v>501</v>
      </c>
      <c r="Q809" s="67" t="s">
        <v>501</v>
      </c>
    </row>
    <row r="810" spans="1:17" ht="18" customHeight="1">
      <c r="A810">
        <v>4049</v>
      </c>
      <c r="B810">
        <v>4049</v>
      </c>
      <c r="C810" s="10">
        <v>41116</v>
      </c>
      <c r="D810">
        <v>41161</v>
      </c>
      <c r="E810" t="s">
        <v>1698</v>
      </c>
      <c r="F810" t="s">
        <v>1545</v>
      </c>
      <c r="G810" t="s">
        <v>6350</v>
      </c>
      <c r="H810" s="67" t="s">
        <v>501</v>
      </c>
      <c r="I810" s="67" t="s">
        <v>501</v>
      </c>
      <c r="J810" t="s">
        <v>6421</v>
      </c>
      <c r="K810" t="s">
        <v>6422</v>
      </c>
      <c r="L810" t="s">
        <v>6423</v>
      </c>
      <c r="M810" t="s">
        <v>6424</v>
      </c>
      <c r="N810" s="67" t="s">
        <v>501</v>
      </c>
      <c r="O810" s="67" t="s">
        <v>501</v>
      </c>
      <c r="P810" s="67" t="s">
        <v>501</v>
      </c>
      <c r="Q810" s="67" t="s">
        <v>501</v>
      </c>
    </row>
    <row r="811" spans="1:17" ht="18" customHeight="1">
      <c r="A811">
        <v>4050</v>
      </c>
      <c r="B811">
        <v>4050</v>
      </c>
      <c r="C811" s="10">
        <v>41116</v>
      </c>
      <c r="D811">
        <v>41161</v>
      </c>
      <c r="E811" t="s">
        <v>1698</v>
      </c>
      <c r="F811" t="s">
        <v>1545</v>
      </c>
      <c r="G811" t="s">
        <v>6350</v>
      </c>
      <c r="H811" s="67" t="s">
        <v>501</v>
      </c>
      <c r="I811" s="67" t="s">
        <v>501</v>
      </c>
      <c r="J811" t="s">
        <v>6421</v>
      </c>
      <c r="K811" t="s">
        <v>6425</v>
      </c>
      <c r="L811" t="s">
        <v>6426</v>
      </c>
      <c r="M811" t="s">
        <v>6424</v>
      </c>
      <c r="N811" s="67" t="s">
        <v>501</v>
      </c>
      <c r="O811" s="67" t="s">
        <v>501</v>
      </c>
      <c r="P811" s="67" t="s">
        <v>501</v>
      </c>
      <c r="Q811" s="67" t="s">
        <v>501</v>
      </c>
    </row>
    <row r="812" spans="1:17" ht="18" customHeight="1">
      <c r="A812">
        <v>4048</v>
      </c>
      <c r="B812">
        <v>4048</v>
      </c>
      <c r="C812" s="10">
        <v>41116</v>
      </c>
      <c r="D812">
        <v>41161</v>
      </c>
      <c r="E812" t="s">
        <v>1698</v>
      </c>
      <c r="F812" t="s">
        <v>1545</v>
      </c>
      <c r="G812" t="s">
        <v>6350</v>
      </c>
      <c r="H812" s="67" t="s">
        <v>501</v>
      </c>
      <c r="I812" s="67" t="s">
        <v>501</v>
      </c>
      <c r="J812" t="s">
        <v>6427</v>
      </c>
      <c r="K812" t="s">
        <v>6428</v>
      </c>
      <c r="L812" t="s">
        <v>6429</v>
      </c>
      <c r="M812" t="s">
        <v>6430</v>
      </c>
      <c r="N812" s="67" t="s">
        <v>501</v>
      </c>
      <c r="O812" s="67" t="s">
        <v>501</v>
      </c>
      <c r="P812" s="67" t="s">
        <v>501</v>
      </c>
      <c r="Q812" s="67" t="s">
        <v>501</v>
      </c>
    </row>
    <row r="813" spans="1:17" ht="18" customHeight="1">
      <c r="A813">
        <v>4051</v>
      </c>
      <c r="B813">
        <v>4051</v>
      </c>
      <c r="C813" s="10">
        <v>41116</v>
      </c>
      <c r="D813">
        <v>41161</v>
      </c>
      <c r="E813" t="s">
        <v>1698</v>
      </c>
      <c r="F813" t="s">
        <v>1545</v>
      </c>
      <c r="G813" t="s">
        <v>6350</v>
      </c>
      <c r="H813" s="67" t="s">
        <v>501</v>
      </c>
      <c r="I813" s="67" t="s">
        <v>501</v>
      </c>
      <c r="J813" t="s">
        <v>6421</v>
      </c>
      <c r="K813" t="s">
        <v>6431</v>
      </c>
      <c r="L813" t="s">
        <v>6432</v>
      </c>
      <c r="M813" t="s">
        <v>6433</v>
      </c>
      <c r="N813" s="67" t="s">
        <v>501</v>
      </c>
      <c r="O813" s="67" t="s">
        <v>501</v>
      </c>
      <c r="P813" s="67" t="s">
        <v>501</v>
      </c>
      <c r="Q813" s="67" t="s">
        <v>501</v>
      </c>
    </row>
    <row r="814" spans="1:17" ht="18" customHeight="1">
      <c r="A814">
        <v>4037</v>
      </c>
      <c r="B814">
        <v>4037</v>
      </c>
      <c r="C814" s="10">
        <v>41116</v>
      </c>
      <c r="D814">
        <v>41161</v>
      </c>
      <c r="E814" t="s">
        <v>1698</v>
      </c>
      <c r="F814" t="s">
        <v>1545</v>
      </c>
      <c r="G814" t="s">
        <v>6350</v>
      </c>
      <c r="H814" s="67" t="s">
        <v>501</v>
      </c>
      <c r="I814" s="67" t="s">
        <v>501</v>
      </c>
      <c r="J814" t="s">
        <v>6409</v>
      </c>
      <c r="K814" t="s">
        <v>6434</v>
      </c>
      <c r="L814" t="s">
        <v>6411</v>
      </c>
      <c r="M814" t="s">
        <v>6412</v>
      </c>
      <c r="N814" s="67" t="s">
        <v>501</v>
      </c>
      <c r="O814" s="67" t="s">
        <v>501</v>
      </c>
      <c r="P814" s="67" t="s">
        <v>501</v>
      </c>
      <c r="Q814" s="67" t="s">
        <v>501</v>
      </c>
    </row>
    <row r="815" spans="1:17" ht="18" customHeight="1">
      <c r="A815">
        <v>4040</v>
      </c>
      <c r="B815">
        <v>4040</v>
      </c>
      <c r="C815" s="10">
        <v>41116</v>
      </c>
      <c r="D815">
        <v>41161</v>
      </c>
      <c r="E815" t="s">
        <v>1698</v>
      </c>
      <c r="F815" t="s">
        <v>1545</v>
      </c>
      <c r="G815" t="s">
        <v>6350</v>
      </c>
      <c r="H815" s="67" t="s">
        <v>501</v>
      </c>
      <c r="I815" s="67" t="s">
        <v>501</v>
      </c>
      <c r="J815" t="s">
        <v>6355</v>
      </c>
      <c r="K815" t="s">
        <v>6434</v>
      </c>
      <c r="L815" t="s">
        <v>6435</v>
      </c>
      <c r="M815" t="s">
        <v>6358</v>
      </c>
      <c r="N815" s="67" t="s">
        <v>501</v>
      </c>
      <c r="O815" s="67" t="s">
        <v>501</v>
      </c>
      <c r="P815" s="67" t="s">
        <v>501</v>
      </c>
      <c r="Q815" s="67" t="s">
        <v>501</v>
      </c>
    </row>
    <row r="816" spans="1:17" ht="18" customHeight="1">
      <c r="A816">
        <v>4041</v>
      </c>
      <c r="B816">
        <v>4041</v>
      </c>
      <c r="C816" s="10">
        <v>41116</v>
      </c>
      <c r="D816">
        <v>41161</v>
      </c>
      <c r="E816" t="s">
        <v>1698</v>
      </c>
      <c r="F816" t="s">
        <v>1545</v>
      </c>
      <c r="G816" t="s">
        <v>6350</v>
      </c>
      <c r="H816" s="67" t="s">
        <v>501</v>
      </c>
      <c r="I816" s="67" t="s">
        <v>501</v>
      </c>
      <c r="J816" t="s">
        <v>6355</v>
      </c>
      <c r="K816" t="s">
        <v>6436</v>
      </c>
      <c r="L816" t="s">
        <v>6353</v>
      </c>
      <c r="M816" t="s">
        <v>6358</v>
      </c>
      <c r="N816" s="67" t="s">
        <v>501</v>
      </c>
      <c r="O816" s="67" t="s">
        <v>501</v>
      </c>
      <c r="P816" s="67" t="s">
        <v>501</v>
      </c>
      <c r="Q816" s="67" t="s">
        <v>501</v>
      </c>
    </row>
    <row r="817" spans="1:17" ht="18" customHeight="1">
      <c r="A817">
        <v>4043</v>
      </c>
      <c r="B817">
        <v>4043</v>
      </c>
      <c r="C817" s="10">
        <v>41116</v>
      </c>
      <c r="D817">
        <v>41161</v>
      </c>
      <c r="E817" t="s">
        <v>1698</v>
      </c>
      <c r="F817" t="s">
        <v>1545</v>
      </c>
      <c r="G817" t="s">
        <v>6350</v>
      </c>
      <c r="H817" s="67" t="s">
        <v>501</v>
      </c>
      <c r="I817" s="67" t="s">
        <v>501</v>
      </c>
      <c r="J817" t="s">
        <v>6437</v>
      </c>
      <c r="K817" t="s">
        <v>6438</v>
      </c>
      <c r="L817" t="s">
        <v>6353</v>
      </c>
      <c r="M817" t="s">
        <v>6439</v>
      </c>
      <c r="N817" s="67" t="s">
        <v>501</v>
      </c>
      <c r="O817" s="67" t="s">
        <v>501</v>
      </c>
      <c r="P817" s="67" t="s">
        <v>501</v>
      </c>
      <c r="Q817" s="67" t="s">
        <v>501</v>
      </c>
    </row>
    <row r="818" spans="1:17" ht="18" customHeight="1">
      <c r="A818">
        <v>4044</v>
      </c>
      <c r="B818">
        <v>4044</v>
      </c>
      <c r="C818" s="10">
        <v>41116</v>
      </c>
      <c r="D818">
        <v>41161</v>
      </c>
      <c r="E818" t="s">
        <v>1698</v>
      </c>
      <c r="F818" t="s">
        <v>1545</v>
      </c>
      <c r="G818" t="s">
        <v>6350</v>
      </c>
      <c r="H818" s="67" t="s">
        <v>501</v>
      </c>
      <c r="I818" s="67" t="s">
        <v>501</v>
      </c>
      <c r="J818" t="s">
        <v>6437</v>
      </c>
      <c r="K818" t="s">
        <v>6438</v>
      </c>
      <c r="L818" t="s">
        <v>6440</v>
      </c>
      <c r="M818" t="s">
        <v>6439</v>
      </c>
      <c r="N818" s="67" t="s">
        <v>501</v>
      </c>
      <c r="O818" s="67" t="s">
        <v>501</v>
      </c>
      <c r="P818" s="67" t="s">
        <v>501</v>
      </c>
      <c r="Q818" s="67" t="s">
        <v>501</v>
      </c>
    </row>
    <row r="819" spans="1:17" ht="18" customHeight="1">
      <c r="A819">
        <v>4045</v>
      </c>
      <c r="B819">
        <v>4045</v>
      </c>
      <c r="C819" s="10">
        <v>41116</v>
      </c>
      <c r="D819">
        <v>41161</v>
      </c>
      <c r="E819" t="s">
        <v>1698</v>
      </c>
      <c r="F819" t="s">
        <v>1545</v>
      </c>
      <c r="G819" t="s">
        <v>6350</v>
      </c>
      <c r="H819" s="67" t="s">
        <v>501</v>
      </c>
      <c r="I819" s="67" t="s">
        <v>501</v>
      </c>
      <c r="J819" t="s">
        <v>6441</v>
      </c>
      <c r="K819" t="s">
        <v>6438</v>
      </c>
      <c r="L819" t="s">
        <v>6353</v>
      </c>
      <c r="M819" t="s">
        <v>6439</v>
      </c>
      <c r="N819" s="67" t="s">
        <v>501</v>
      </c>
      <c r="O819" s="67" t="s">
        <v>501</v>
      </c>
      <c r="P819" s="67" t="s">
        <v>501</v>
      </c>
      <c r="Q819" s="67" t="s">
        <v>501</v>
      </c>
    </row>
    <row r="820" spans="1:17" ht="18" customHeight="1">
      <c r="A820">
        <v>4046</v>
      </c>
      <c r="B820">
        <v>4046</v>
      </c>
      <c r="C820" s="10">
        <v>41116</v>
      </c>
      <c r="D820">
        <v>41161</v>
      </c>
      <c r="E820" t="s">
        <v>1698</v>
      </c>
      <c r="F820" t="s">
        <v>1545</v>
      </c>
      <c r="G820" t="s">
        <v>6350</v>
      </c>
      <c r="H820" s="67" t="s">
        <v>501</v>
      </c>
      <c r="I820" s="67" t="s">
        <v>501</v>
      </c>
      <c r="J820" t="s">
        <v>6418</v>
      </c>
      <c r="K820" t="s">
        <v>6442</v>
      </c>
      <c r="L820" t="s">
        <v>6373</v>
      </c>
      <c r="M820" t="s">
        <v>6443</v>
      </c>
      <c r="N820" s="67" t="s">
        <v>501</v>
      </c>
      <c r="O820" s="67" t="s">
        <v>501</v>
      </c>
      <c r="P820" s="67" t="s">
        <v>501</v>
      </c>
      <c r="Q820" s="67" t="s">
        <v>501</v>
      </c>
    </row>
    <row r="821" spans="1:17" ht="18" customHeight="1">
      <c r="A821">
        <v>4052</v>
      </c>
      <c r="B821">
        <v>4052</v>
      </c>
      <c r="C821" s="10">
        <v>41116</v>
      </c>
      <c r="D821">
        <v>41161</v>
      </c>
      <c r="E821" t="s">
        <v>1698</v>
      </c>
      <c r="F821" t="s">
        <v>1545</v>
      </c>
      <c r="G821" t="s">
        <v>6350</v>
      </c>
      <c r="H821" s="67" t="s">
        <v>501</v>
      </c>
      <c r="I821" s="67" t="s">
        <v>501</v>
      </c>
      <c r="J821" t="s">
        <v>6421</v>
      </c>
      <c r="K821" t="s">
        <v>6444</v>
      </c>
      <c r="L821" t="s">
        <v>6426</v>
      </c>
      <c r="M821" t="s">
        <v>6433</v>
      </c>
      <c r="N821" s="67" t="s">
        <v>501</v>
      </c>
      <c r="O821" s="67" t="s">
        <v>501</v>
      </c>
      <c r="P821" s="67" t="s">
        <v>501</v>
      </c>
      <c r="Q821" s="67" t="s">
        <v>501</v>
      </c>
    </row>
    <row r="822" spans="1:17" ht="18" customHeight="1">
      <c r="A822">
        <v>4074</v>
      </c>
      <c r="B822">
        <v>4074</v>
      </c>
      <c r="C822" s="10">
        <v>41120</v>
      </c>
      <c r="D822">
        <v>41165</v>
      </c>
      <c r="E822" t="s">
        <v>1698</v>
      </c>
      <c r="F822" t="s">
        <v>1545</v>
      </c>
      <c r="G822" t="s">
        <v>170</v>
      </c>
      <c r="H822" s="67" t="s">
        <v>501</v>
      </c>
      <c r="I822" s="67" t="s">
        <v>501</v>
      </c>
      <c r="J822" t="s">
        <v>6507</v>
      </c>
      <c r="K822" t="s">
        <v>3814</v>
      </c>
      <c r="L822" t="s">
        <v>6508</v>
      </c>
      <c r="M822" t="s">
        <v>6509</v>
      </c>
      <c r="N822" s="67" t="s">
        <v>501</v>
      </c>
      <c r="O822" s="67" t="s">
        <v>501</v>
      </c>
      <c r="P822" s="67" t="s">
        <v>501</v>
      </c>
      <c r="Q822" s="67" t="s">
        <v>501</v>
      </c>
    </row>
    <row r="823" spans="1:17" ht="18" customHeight="1">
      <c r="A823">
        <v>4073</v>
      </c>
      <c r="B823">
        <v>4073</v>
      </c>
      <c r="C823" s="10">
        <v>41120</v>
      </c>
      <c r="D823">
        <v>41165</v>
      </c>
      <c r="E823" t="s">
        <v>1698</v>
      </c>
      <c r="F823" t="s">
        <v>1545</v>
      </c>
      <c r="G823" t="s">
        <v>170</v>
      </c>
      <c r="H823" s="67" t="s">
        <v>501</v>
      </c>
      <c r="I823" s="67" t="s">
        <v>501</v>
      </c>
      <c r="J823" t="s">
        <v>6507</v>
      </c>
      <c r="K823" t="s">
        <v>3814</v>
      </c>
      <c r="L823" t="s">
        <v>6510</v>
      </c>
      <c r="M823" t="s">
        <v>6511</v>
      </c>
      <c r="N823" s="67" t="s">
        <v>501</v>
      </c>
      <c r="O823" s="67" t="s">
        <v>501</v>
      </c>
      <c r="P823" s="67" t="s">
        <v>501</v>
      </c>
      <c r="Q823" s="67" t="s">
        <v>501</v>
      </c>
    </row>
    <row r="824" spans="1:17" ht="18" customHeight="1">
      <c r="A824">
        <v>4072</v>
      </c>
      <c r="B824">
        <v>4072</v>
      </c>
      <c r="C824" s="10">
        <v>41120</v>
      </c>
      <c r="D824">
        <v>41165</v>
      </c>
      <c r="E824" t="s">
        <v>1698</v>
      </c>
      <c r="F824" t="s">
        <v>1545</v>
      </c>
      <c r="G824" t="s">
        <v>170</v>
      </c>
      <c r="H824" s="67" t="s">
        <v>501</v>
      </c>
      <c r="I824" s="67" t="s">
        <v>501</v>
      </c>
      <c r="J824" t="s">
        <v>6507</v>
      </c>
      <c r="K824" t="s">
        <v>6512</v>
      </c>
      <c r="L824" t="s">
        <v>6513</v>
      </c>
      <c r="M824" t="s">
        <v>6514</v>
      </c>
      <c r="N824" s="67" t="s">
        <v>501</v>
      </c>
      <c r="O824" s="67" t="s">
        <v>501</v>
      </c>
      <c r="P824" s="67" t="s">
        <v>501</v>
      </c>
      <c r="Q824" s="67" t="s">
        <v>501</v>
      </c>
    </row>
    <row r="825" spans="1:17" ht="18" customHeight="1">
      <c r="A825">
        <v>4071</v>
      </c>
      <c r="B825">
        <v>4071</v>
      </c>
      <c r="C825" s="10">
        <v>41120</v>
      </c>
      <c r="D825">
        <v>41165</v>
      </c>
      <c r="E825" t="s">
        <v>1698</v>
      </c>
      <c r="F825" t="s">
        <v>1545</v>
      </c>
      <c r="G825" t="s">
        <v>170</v>
      </c>
      <c r="H825" s="67" t="s">
        <v>501</v>
      </c>
      <c r="I825" s="67" t="s">
        <v>501</v>
      </c>
      <c r="J825" t="s">
        <v>6515</v>
      </c>
      <c r="K825" t="s">
        <v>6516</v>
      </c>
      <c r="L825" t="s">
        <v>4994</v>
      </c>
      <c r="M825" t="s">
        <v>6517</v>
      </c>
      <c r="N825" s="67" t="s">
        <v>501</v>
      </c>
      <c r="O825" s="67" t="s">
        <v>501</v>
      </c>
      <c r="P825" s="67" t="s">
        <v>501</v>
      </c>
      <c r="Q825" s="67" t="s">
        <v>501</v>
      </c>
    </row>
    <row r="826" spans="1:17" ht="18" customHeight="1">
      <c r="A826">
        <v>4070</v>
      </c>
      <c r="B826">
        <v>4070</v>
      </c>
      <c r="C826" s="10">
        <v>41120</v>
      </c>
      <c r="D826">
        <v>41165</v>
      </c>
      <c r="E826" t="s">
        <v>1698</v>
      </c>
      <c r="F826" t="s">
        <v>1545</v>
      </c>
      <c r="G826" t="s">
        <v>170</v>
      </c>
      <c r="H826" s="67" t="s">
        <v>501</v>
      </c>
      <c r="I826" s="67" t="s">
        <v>501</v>
      </c>
      <c r="J826" t="s">
        <v>6518</v>
      </c>
      <c r="K826" t="s">
        <v>6519</v>
      </c>
      <c r="L826" t="s">
        <v>4994</v>
      </c>
      <c r="M826" t="s">
        <v>6520</v>
      </c>
      <c r="N826" s="67" t="s">
        <v>501</v>
      </c>
      <c r="O826" s="67" t="s">
        <v>501</v>
      </c>
      <c r="P826" s="67" t="s">
        <v>501</v>
      </c>
      <c r="Q826" s="67" t="s">
        <v>501</v>
      </c>
    </row>
    <row r="827" spans="1:17" ht="18" customHeight="1">
      <c r="A827">
        <v>4069</v>
      </c>
      <c r="B827">
        <v>4069</v>
      </c>
      <c r="C827" s="10">
        <v>41120</v>
      </c>
      <c r="D827">
        <v>41165</v>
      </c>
      <c r="E827" t="s">
        <v>1698</v>
      </c>
      <c r="F827" t="s">
        <v>1545</v>
      </c>
      <c r="G827" t="s">
        <v>170</v>
      </c>
      <c r="H827" s="67" t="s">
        <v>501</v>
      </c>
      <c r="I827" s="67" t="s">
        <v>501</v>
      </c>
      <c r="J827" t="s">
        <v>6521</v>
      </c>
      <c r="K827" t="s">
        <v>6522</v>
      </c>
      <c r="L827" t="s">
        <v>4994</v>
      </c>
      <c r="M827" t="s">
        <v>6523</v>
      </c>
      <c r="N827" s="67" t="s">
        <v>501</v>
      </c>
      <c r="O827" s="67" t="s">
        <v>501</v>
      </c>
      <c r="P827" s="67" t="s">
        <v>501</v>
      </c>
      <c r="Q827" s="67" t="s">
        <v>501</v>
      </c>
    </row>
    <row r="828" spans="1:17" ht="18" customHeight="1">
      <c r="A828">
        <v>4068</v>
      </c>
      <c r="B828">
        <v>4068</v>
      </c>
      <c r="C828" s="10">
        <v>41120</v>
      </c>
      <c r="D828">
        <v>41165</v>
      </c>
      <c r="E828" t="s">
        <v>1698</v>
      </c>
      <c r="F828" t="s">
        <v>1545</v>
      </c>
      <c r="G828" t="s">
        <v>170</v>
      </c>
      <c r="H828" s="67" t="s">
        <v>501</v>
      </c>
      <c r="I828" s="67" t="s">
        <v>501</v>
      </c>
      <c r="J828" t="s">
        <v>6524</v>
      </c>
      <c r="K828" t="s">
        <v>6525</v>
      </c>
      <c r="L828" t="s">
        <v>4994</v>
      </c>
      <c r="M828" t="s">
        <v>6526</v>
      </c>
      <c r="N828" s="67" t="s">
        <v>501</v>
      </c>
      <c r="O828" s="67" t="s">
        <v>501</v>
      </c>
      <c r="P828" s="67" t="s">
        <v>501</v>
      </c>
      <c r="Q828" s="67" t="s">
        <v>501</v>
      </c>
    </row>
    <row r="829" spans="1:17" ht="18" customHeight="1">
      <c r="A829">
        <v>4067</v>
      </c>
      <c r="B829">
        <v>4067</v>
      </c>
      <c r="C829" s="10">
        <v>41120</v>
      </c>
      <c r="D829">
        <v>41165</v>
      </c>
      <c r="E829" t="s">
        <v>1698</v>
      </c>
      <c r="F829" t="s">
        <v>1545</v>
      </c>
      <c r="G829" t="s">
        <v>170</v>
      </c>
      <c r="H829" s="67" t="s">
        <v>501</v>
      </c>
      <c r="I829" s="67" t="s">
        <v>501</v>
      </c>
      <c r="J829" t="s">
        <v>6527</v>
      </c>
      <c r="K829" t="s">
        <v>6528</v>
      </c>
      <c r="L829" t="s">
        <v>4994</v>
      </c>
      <c r="M829" t="s">
        <v>6529</v>
      </c>
      <c r="N829" s="67" t="s">
        <v>501</v>
      </c>
      <c r="O829" s="67" t="s">
        <v>501</v>
      </c>
      <c r="P829" s="67" t="s">
        <v>501</v>
      </c>
      <c r="Q829" s="67" t="s">
        <v>501</v>
      </c>
    </row>
    <row r="830" spans="1:17" ht="18" customHeight="1">
      <c r="A830">
        <v>4066</v>
      </c>
      <c r="B830">
        <v>4066</v>
      </c>
      <c r="C830" s="10">
        <v>41120</v>
      </c>
      <c r="D830">
        <v>41165</v>
      </c>
      <c r="E830" t="s">
        <v>1698</v>
      </c>
      <c r="F830" t="s">
        <v>1545</v>
      </c>
      <c r="G830" t="s">
        <v>170</v>
      </c>
      <c r="H830" s="67" t="s">
        <v>501</v>
      </c>
      <c r="I830" s="67" t="s">
        <v>501</v>
      </c>
      <c r="J830" t="s">
        <v>6530</v>
      </c>
      <c r="K830" t="s">
        <v>6531</v>
      </c>
      <c r="L830" t="s">
        <v>4994</v>
      </c>
      <c r="M830" t="s">
        <v>6532</v>
      </c>
      <c r="N830" s="67" t="s">
        <v>501</v>
      </c>
      <c r="O830" s="67" t="s">
        <v>501</v>
      </c>
      <c r="P830" s="67" t="s">
        <v>501</v>
      </c>
      <c r="Q830" s="67" t="s">
        <v>501</v>
      </c>
    </row>
    <row r="831" spans="1:17" ht="18" customHeight="1">
      <c r="A831">
        <v>4065</v>
      </c>
      <c r="B831">
        <v>4065</v>
      </c>
      <c r="C831" s="10">
        <v>41120</v>
      </c>
      <c r="D831">
        <v>41165</v>
      </c>
      <c r="E831" t="s">
        <v>1698</v>
      </c>
      <c r="F831" t="s">
        <v>1545</v>
      </c>
      <c r="G831" t="s">
        <v>170</v>
      </c>
      <c r="H831" s="67" t="s">
        <v>501</v>
      </c>
      <c r="I831" s="67" t="s">
        <v>501</v>
      </c>
      <c r="J831" t="s">
        <v>6507</v>
      </c>
      <c r="K831" t="s">
        <v>6533</v>
      </c>
      <c r="L831" t="s">
        <v>4994</v>
      </c>
      <c r="M831" t="s">
        <v>6534</v>
      </c>
      <c r="N831" s="67" t="s">
        <v>501</v>
      </c>
      <c r="O831" s="67" t="s">
        <v>501</v>
      </c>
      <c r="P831" s="67" t="s">
        <v>501</v>
      </c>
      <c r="Q831" s="67" t="s">
        <v>501</v>
      </c>
    </row>
    <row r="832" spans="1:17" ht="18" customHeight="1">
      <c r="A832">
        <v>4064</v>
      </c>
      <c r="B832">
        <v>4064</v>
      </c>
      <c r="C832" s="10">
        <v>41120</v>
      </c>
      <c r="D832">
        <v>41165</v>
      </c>
      <c r="E832" t="s">
        <v>1698</v>
      </c>
      <c r="F832" t="s">
        <v>1545</v>
      </c>
      <c r="G832" t="s">
        <v>170</v>
      </c>
      <c r="H832" s="67" t="s">
        <v>501</v>
      </c>
      <c r="I832" s="67" t="s">
        <v>501</v>
      </c>
      <c r="J832" t="s">
        <v>6535</v>
      </c>
      <c r="K832" t="s">
        <v>6536</v>
      </c>
      <c r="L832" t="s">
        <v>4994</v>
      </c>
      <c r="M832" t="s">
        <v>6537</v>
      </c>
      <c r="N832" s="67" t="s">
        <v>501</v>
      </c>
      <c r="O832" s="67" t="s">
        <v>501</v>
      </c>
      <c r="P832" s="67" t="s">
        <v>501</v>
      </c>
      <c r="Q832" s="67" t="s">
        <v>501</v>
      </c>
    </row>
    <row r="833" spans="1:17" ht="18" customHeight="1">
      <c r="A833">
        <v>4063</v>
      </c>
      <c r="B833">
        <v>4063</v>
      </c>
      <c r="C833" s="10">
        <v>41120</v>
      </c>
      <c r="D833">
        <v>41165</v>
      </c>
      <c r="E833" t="s">
        <v>1698</v>
      </c>
      <c r="F833" t="s">
        <v>1545</v>
      </c>
      <c r="G833" t="s">
        <v>170</v>
      </c>
      <c r="H833" s="67" t="s">
        <v>501</v>
      </c>
      <c r="I833" s="67" t="s">
        <v>501</v>
      </c>
      <c r="J833" t="s">
        <v>6535</v>
      </c>
      <c r="K833" t="s">
        <v>6538</v>
      </c>
      <c r="L833" t="s">
        <v>4994</v>
      </c>
      <c r="M833" t="s">
        <v>6537</v>
      </c>
      <c r="N833" s="67" t="s">
        <v>501</v>
      </c>
      <c r="O833" s="67" t="s">
        <v>501</v>
      </c>
      <c r="P833" s="67" t="s">
        <v>501</v>
      </c>
      <c r="Q833" s="67" t="s">
        <v>501</v>
      </c>
    </row>
    <row r="834" spans="1:17" ht="18" customHeight="1">
      <c r="A834">
        <v>4062</v>
      </c>
      <c r="B834">
        <v>4062</v>
      </c>
      <c r="C834" s="10">
        <v>41120</v>
      </c>
      <c r="D834">
        <v>41165</v>
      </c>
      <c r="E834" t="s">
        <v>1698</v>
      </c>
      <c r="F834" t="s">
        <v>1545</v>
      </c>
      <c r="G834" t="s">
        <v>170</v>
      </c>
      <c r="H834" s="67" t="s">
        <v>501</v>
      </c>
      <c r="I834" s="67" t="s">
        <v>501</v>
      </c>
      <c r="J834" t="s">
        <v>6539</v>
      </c>
      <c r="K834" t="s">
        <v>6540</v>
      </c>
      <c r="L834" t="s">
        <v>4994</v>
      </c>
      <c r="M834" t="s">
        <v>6541</v>
      </c>
      <c r="N834" s="67" t="s">
        <v>501</v>
      </c>
      <c r="O834" s="67" t="s">
        <v>501</v>
      </c>
      <c r="P834" s="67" t="s">
        <v>501</v>
      </c>
      <c r="Q834" s="67" t="s">
        <v>501</v>
      </c>
    </row>
    <row r="835" spans="1:17" ht="18" customHeight="1">
      <c r="A835">
        <v>4061</v>
      </c>
      <c r="B835">
        <v>4061</v>
      </c>
      <c r="C835" s="10">
        <v>41120</v>
      </c>
      <c r="D835">
        <v>41165</v>
      </c>
      <c r="E835" t="s">
        <v>1698</v>
      </c>
      <c r="F835" t="s">
        <v>1545</v>
      </c>
      <c r="G835" t="s">
        <v>170</v>
      </c>
      <c r="H835" s="67" t="s">
        <v>501</v>
      </c>
      <c r="I835" s="67" t="s">
        <v>501</v>
      </c>
      <c r="J835" t="s">
        <v>6542</v>
      </c>
      <c r="K835" t="s">
        <v>6543</v>
      </c>
      <c r="L835" t="s">
        <v>4994</v>
      </c>
      <c r="M835" t="s">
        <v>6544</v>
      </c>
      <c r="N835" s="67" t="s">
        <v>501</v>
      </c>
      <c r="O835" s="67" t="s">
        <v>501</v>
      </c>
      <c r="P835" s="67" t="s">
        <v>501</v>
      </c>
      <c r="Q835" s="67" t="s">
        <v>501</v>
      </c>
    </row>
    <row r="836" spans="1:17" ht="18" customHeight="1">
      <c r="A836">
        <v>4060</v>
      </c>
      <c r="B836">
        <v>4060</v>
      </c>
      <c r="C836" s="10">
        <v>41120</v>
      </c>
      <c r="D836">
        <v>41165</v>
      </c>
      <c r="E836" t="s">
        <v>1698</v>
      </c>
      <c r="F836" t="s">
        <v>1545</v>
      </c>
      <c r="G836" t="s">
        <v>170</v>
      </c>
      <c r="H836" s="67" t="s">
        <v>501</v>
      </c>
      <c r="I836" s="67" t="s">
        <v>501</v>
      </c>
      <c r="J836" t="s">
        <v>6545</v>
      </c>
      <c r="K836" t="s">
        <v>6546</v>
      </c>
      <c r="L836" t="s">
        <v>4994</v>
      </c>
      <c r="M836" t="s">
        <v>6547</v>
      </c>
      <c r="N836" s="67" t="s">
        <v>501</v>
      </c>
      <c r="O836" s="67" t="s">
        <v>501</v>
      </c>
      <c r="P836" s="67" t="s">
        <v>501</v>
      </c>
      <c r="Q836" s="67" t="s">
        <v>501</v>
      </c>
    </row>
    <row r="837" spans="1:17" ht="18" customHeight="1">
      <c r="A837">
        <v>4059</v>
      </c>
      <c r="B837">
        <v>4059</v>
      </c>
      <c r="C837" s="10">
        <v>41120</v>
      </c>
      <c r="D837">
        <v>41165</v>
      </c>
      <c r="E837" t="s">
        <v>1698</v>
      </c>
      <c r="F837" t="s">
        <v>1545</v>
      </c>
      <c r="G837" t="s">
        <v>170</v>
      </c>
      <c r="H837" s="67" t="s">
        <v>501</v>
      </c>
      <c r="I837" s="67" t="s">
        <v>501</v>
      </c>
      <c r="J837" t="s">
        <v>6548</v>
      </c>
      <c r="K837" t="s">
        <v>6549</v>
      </c>
      <c r="L837" t="s">
        <v>4994</v>
      </c>
      <c r="M837" t="s">
        <v>6550</v>
      </c>
      <c r="N837" s="67" t="s">
        <v>501</v>
      </c>
      <c r="O837" s="67" t="s">
        <v>501</v>
      </c>
      <c r="P837" s="67" t="s">
        <v>501</v>
      </c>
      <c r="Q837" s="67" t="s">
        <v>501</v>
      </c>
    </row>
    <row r="838" spans="1:17" ht="18" customHeight="1">
      <c r="A838">
        <v>4058</v>
      </c>
      <c r="B838">
        <v>4058</v>
      </c>
      <c r="C838" s="10">
        <v>41120</v>
      </c>
      <c r="D838">
        <v>41165</v>
      </c>
      <c r="E838" t="s">
        <v>1698</v>
      </c>
      <c r="F838" t="s">
        <v>1545</v>
      </c>
      <c r="G838" t="s">
        <v>170</v>
      </c>
      <c r="H838" s="67" t="s">
        <v>501</v>
      </c>
      <c r="I838" s="67" t="s">
        <v>501</v>
      </c>
      <c r="J838" t="s">
        <v>6551</v>
      </c>
      <c r="K838" t="s">
        <v>6552</v>
      </c>
      <c r="L838" t="s">
        <v>4994</v>
      </c>
      <c r="M838" t="s">
        <v>6553</v>
      </c>
      <c r="N838" s="67" t="s">
        <v>501</v>
      </c>
      <c r="O838" s="67" t="s">
        <v>501</v>
      </c>
      <c r="P838" s="67" t="s">
        <v>501</v>
      </c>
      <c r="Q838" s="67" t="s">
        <v>501</v>
      </c>
    </row>
    <row r="839" spans="1:17" ht="18" customHeight="1">
      <c r="A839">
        <v>4057</v>
      </c>
      <c r="B839">
        <v>4057</v>
      </c>
      <c r="C839" s="10">
        <v>41120</v>
      </c>
      <c r="D839">
        <v>41165</v>
      </c>
      <c r="E839" t="s">
        <v>1698</v>
      </c>
      <c r="F839" t="s">
        <v>1545</v>
      </c>
      <c r="G839" t="s">
        <v>170</v>
      </c>
      <c r="H839" s="67" t="s">
        <v>501</v>
      </c>
      <c r="I839" s="67" t="s">
        <v>501</v>
      </c>
      <c r="J839" t="s">
        <v>6554</v>
      </c>
      <c r="K839" t="s">
        <v>6555</v>
      </c>
      <c r="L839" t="s">
        <v>4994</v>
      </c>
      <c r="M839" t="s">
        <v>6556</v>
      </c>
      <c r="N839" s="67" t="s">
        <v>501</v>
      </c>
      <c r="O839" s="67" t="s">
        <v>501</v>
      </c>
      <c r="P839" s="67" t="s">
        <v>501</v>
      </c>
      <c r="Q839" s="67" t="s">
        <v>501</v>
      </c>
    </row>
    <row r="840" spans="1:17" ht="18" customHeight="1">
      <c r="A840">
        <v>4056</v>
      </c>
      <c r="B840">
        <v>4056</v>
      </c>
      <c r="C840" s="10">
        <v>41120</v>
      </c>
      <c r="D840">
        <v>41165</v>
      </c>
      <c r="E840" t="s">
        <v>1698</v>
      </c>
      <c r="F840" t="s">
        <v>1545</v>
      </c>
      <c r="G840" t="s">
        <v>170</v>
      </c>
      <c r="H840" s="67" t="s">
        <v>501</v>
      </c>
      <c r="I840" s="67" t="s">
        <v>501</v>
      </c>
      <c r="J840" t="s">
        <v>6557</v>
      </c>
      <c r="K840" t="s">
        <v>6558</v>
      </c>
      <c r="L840" t="s">
        <v>4994</v>
      </c>
      <c r="M840" t="s">
        <v>6559</v>
      </c>
      <c r="N840" s="67" t="s">
        <v>501</v>
      </c>
      <c r="O840" s="67" t="s">
        <v>501</v>
      </c>
      <c r="P840" s="67" t="s">
        <v>501</v>
      </c>
      <c r="Q840" s="67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48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48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48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48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48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48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48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48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67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67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67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67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67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48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48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67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67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48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67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48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48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48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67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48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48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48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48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48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48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48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48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48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48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67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48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67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67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67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67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67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67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67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67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67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67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67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67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67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67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67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67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67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67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67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67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67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67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67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67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67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67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67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67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67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67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67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67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67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67" t="s">
        <v>3201</v>
      </c>
      <c r="E175" s="48" t="s">
        <v>501</v>
      </c>
      <c r="F175" t="s">
        <v>684</v>
      </c>
      <c r="G175" t="s">
        <v>674</v>
      </c>
      <c r="H175" s="67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67" t="s">
        <v>3201</v>
      </c>
      <c r="E176" s="48" t="s">
        <v>501</v>
      </c>
      <c r="F176" t="s">
        <v>684</v>
      </c>
      <c r="G176" t="s">
        <v>674</v>
      </c>
      <c r="H176" s="67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67" t="s">
        <v>3201</v>
      </c>
      <c r="E177" s="48" t="s">
        <v>501</v>
      </c>
      <c r="F177" t="s">
        <v>684</v>
      </c>
      <c r="G177" t="s">
        <v>674</v>
      </c>
      <c r="H177" s="67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48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48" t="s">
        <v>501</v>
      </c>
      <c r="F179" t="s">
        <v>684</v>
      </c>
      <c r="G179" t="s">
        <v>674</v>
      </c>
      <c r="H179" s="67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67" t="s">
        <v>3201</v>
      </c>
      <c r="E180" s="48" t="s">
        <v>501</v>
      </c>
      <c r="F180" t="s">
        <v>684</v>
      </c>
      <c r="G180" t="s">
        <v>674</v>
      </c>
      <c r="H180" s="67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48" t="s">
        <v>501</v>
      </c>
      <c r="F181" t="s">
        <v>684</v>
      </c>
      <c r="G181" t="s">
        <v>674</v>
      </c>
      <c r="H181" s="67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48" t="s">
        <v>501</v>
      </c>
      <c r="F182" t="s">
        <v>684</v>
      </c>
      <c r="G182" t="s">
        <v>674</v>
      </c>
      <c r="H182" s="67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48" t="s">
        <v>501</v>
      </c>
      <c r="F183" t="s">
        <v>684</v>
      </c>
      <c r="G183" t="s">
        <v>674</v>
      </c>
      <c r="H183" s="67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48" t="s">
        <v>501</v>
      </c>
      <c r="F184" t="s">
        <v>684</v>
      </c>
      <c r="G184" t="s">
        <v>674</v>
      </c>
      <c r="H184" s="67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48" t="s">
        <v>501</v>
      </c>
      <c r="F185" t="s">
        <v>684</v>
      </c>
      <c r="G185" t="s">
        <v>674</v>
      </c>
      <c r="H185" s="67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48" t="s">
        <v>501</v>
      </c>
      <c r="F186" t="s">
        <v>684</v>
      </c>
      <c r="G186" t="s">
        <v>674</v>
      </c>
      <c r="H186" s="67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48" t="s">
        <v>501</v>
      </c>
      <c r="F187" t="s">
        <v>684</v>
      </c>
      <c r="G187" t="s">
        <v>674</v>
      </c>
      <c r="H187" s="67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48" t="s">
        <v>501</v>
      </c>
      <c r="F188" t="s">
        <v>684</v>
      </c>
      <c r="G188" t="s">
        <v>674</v>
      </c>
      <c r="H188" s="67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48" t="s">
        <v>501</v>
      </c>
      <c r="F189" t="s">
        <v>684</v>
      </c>
      <c r="G189" t="s">
        <v>674</v>
      </c>
      <c r="H189" s="67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48" t="s">
        <v>501</v>
      </c>
      <c r="F190" t="s">
        <v>684</v>
      </c>
      <c r="G190" t="s">
        <v>674</v>
      </c>
      <c r="H190" s="67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48" t="s">
        <v>501</v>
      </c>
      <c r="F191" t="s">
        <v>684</v>
      </c>
      <c r="G191" t="s">
        <v>674</v>
      </c>
      <c r="H191" s="67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48" t="s">
        <v>501</v>
      </c>
      <c r="F192" t="s">
        <v>684</v>
      </c>
      <c r="G192" t="s">
        <v>674</v>
      </c>
      <c r="H192" s="67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48" t="s">
        <v>501</v>
      </c>
      <c r="F193" t="s">
        <v>684</v>
      </c>
      <c r="G193" t="s">
        <v>674</v>
      </c>
      <c r="H193" s="67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48" t="s">
        <v>501</v>
      </c>
      <c r="F194" t="s">
        <v>684</v>
      </c>
      <c r="G194" t="s">
        <v>674</v>
      </c>
      <c r="H194" s="67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48">
        <v>41001</v>
      </c>
      <c r="F195" t="s">
        <v>496</v>
      </c>
      <c r="G195" t="s">
        <v>496</v>
      </c>
      <c r="H195" s="48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48" t="s">
        <v>501</v>
      </c>
      <c r="F196" t="s">
        <v>684</v>
      </c>
      <c r="G196" t="s">
        <v>674</v>
      </c>
      <c r="H196" s="67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48" t="s">
        <v>501</v>
      </c>
      <c r="F197" t="s">
        <v>684</v>
      </c>
      <c r="G197" t="s">
        <v>674</v>
      </c>
      <c r="H197" s="67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48" t="s">
        <v>501</v>
      </c>
      <c r="F198" t="s">
        <v>684</v>
      </c>
      <c r="G198" t="s">
        <v>674</v>
      </c>
      <c r="H198" s="67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48" t="s">
        <v>501</v>
      </c>
      <c r="F199" t="s">
        <v>684</v>
      </c>
      <c r="G199" t="s">
        <v>674</v>
      </c>
      <c r="H199" s="67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48" t="s">
        <v>501</v>
      </c>
      <c r="F200" t="s">
        <v>684</v>
      </c>
      <c r="G200" t="s">
        <v>674</v>
      </c>
      <c r="H200" s="67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48" t="s">
        <v>501</v>
      </c>
      <c r="F202" t="s">
        <v>684</v>
      </c>
      <c r="G202" t="s">
        <v>674</v>
      </c>
      <c r="H202" s="67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48" t="s">
        <v>501</v>
      </c>
      <c r="F204" t="s">
        <v>684</v>
      </c>
      <c r="G204" t="s">
        <v>674</v>
      </c>
      <c r="H204" s="67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48" t="s">
        <v>501</v>
      </c>
      <c r="F205" t="s">
        <v>684</v>
      </c>
      <c r="G205" t="s">
        <v>674</v>
      </c>
      <c r="H205" s="67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48" t="s">
        <v>501</v>
      </c>
      <c r="F206" t="s">
        <v>684</v>
      </c>
      <c r="G206" t="s">
        <v>674</v>
      </c>
      <c r="H206" s="67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48" t="s">
        <v>501</v>
      </c>
      <c r="F207" t="s">
        <v>684</v>
      </c>
      <c r="G207" t="s">
        <v>674</v>
      </c>
      <c r="H207" s="67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48" t="s">
        <v>501</v>
      </c>
      <c r="F208" t="s">
        <v>684</v>
      </c>
      <c r="G208" t="s">
        <v>674</v>
      </c>
      <c r="H208" s="67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48" t="s">
        <v>501</v>
      </c>
      <c r="F209" t="s">
        <v>684</v>
      </c>
      <c r="G209" t="s">
        <v>674</v>
      </c>
      <c r="H209" s="67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48" t="s">
        <v>501</v>
      </c>
      <c r="F210" t="s">
        <v>684</v>
      </c>
      <c r="G210" t="s">
        <v>674</v>
      </c>
      <c r="H210" s="67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48" t="s">
        <v>501</v>
      </c>
      <c r="F211" t="s">
        <v>684</v>
      </c>
      <c r="G211" t="s">
        <v>674</v>
      </c>
      <c r="H211" s="67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48" t="s">
        <v>2487</v>
      </c>
      <c r="D212" s="48" t="s">
        <v>978</v>
      </c>
      <c r="E212" s="48" t="s">
        <v>501</v>
      </c>
      <c r="F212" t="s">
        <v>684</v>
      </c>
      <c r="G212" t="s">
        <v>674</v>
      </c>
      <c r="H212" s="67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48" t="s">
        <v>2216</v>
      </c>
      <c r="D213" s="48" t="s">
        <v>1387</v>
      </c>
      <c r="E213" s="48" t="s">
        <v>501</v>
      </c>
      <c r="F213" t="s">
        <v>684</v>
      </c>
      <c r="G213" t="s">
        <v>674</v>
      </c>
      <c r="H213" s="67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48" t="s">
        <v>2221</v>
      </c>
      <c r="D214" s="48" t="s">
        <v>978</v>
      </c>
      <c r="E214" s="48" t="s">
        <v>501</v>
      </c>
      <c r="F214" t="s">
        <v>684</v>
      </c>
      <c r="G214" t="s">
        <v>674</v>
      </c>
      <c r="H214" s="67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48" t="s">
        <v>2224</v>
      </c>
      <c r="D215" s="48" t="s">
        <v>1387</v>
      </c>
      <c r="E215" s="48" t="s">
        <v>501</v>
      </c>
      <c r="F215" t="s">
        <v>684</v>
      </c>
      <c r="G215" t="s">
        <v>674</v>
      </c>
      <c r="H215" s="67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48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48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48" t="s">
        <v>979</v>
      </c>
      <c r="D219" s="48" t="s">
        <v>980</v>
      </c>
      <c r="E219" s="48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48" t="s">
        <v>2489</v>
      </c>
      <c r="D220" s="48" t="s">
        <v>1371</v>
      </c>
      <c r="E220" t="s">
        <v>501</v>
      </c>
      <c r="F220" t="s">
        <v>684</v>
      </c>
      <c r="G220" t="s">
        <v>674</v>
      </c>
      <c r="H220" s="67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48" t="s">
        <v>2373</v>
      </c>
      <c r="D221" s="48" t="s">
        <v>975</v>
      </c>
      <c r="E221" s="48">
        <v>40994</v>
      </c>
      <c r="F221" s="48" t="s">
        <v>496</v>
      </c>
      <c r="G221" s="48" t="s">
        <v>496</v>
      </c>
      <c r="H221" s="48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48" t="s">
        <v>2490</v>
      </c>
      <c r="D222" s="48" t="s">
        <v>1383</v>
      </c>
      <c r="E222" s="48" t="s">
        <v>501</v>
      </c>
      <c r="F222" s="48" t="s">
        <v>684</v>
      </c>
      <c r="G222" s="48" t="s">
        <v>674</v>
      </c>
      <c r="H222" s="67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48" t="s">
        <v>2491</v>
      </c>
      <c r="D224" s="48" t="s">
        <v>964</v>
      </c>
      <c r="E224">
        <v>40996</v>
      </c>
      <c r="F224" t="s">
        <v>496</v>
      </c>
      <c r="G224" t="s">
        <v>496</v>
      </c>
      <c r="H224" s="48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48" t="s">
        <v>2493</v>
      </c>
      <c r="D225" s="48" t="s">
        <v>1380</v>
      </c>
      <c r="E225" t="s">
        <v>501</v>
      </c>
      <c r="F225" t="s">
        <v>684</v>
      </c>
      <c r="G225" t="s">
        <v>674</v>
      </c>
      <c r="H225" s="67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48" t="s">
        <v>2962</v>
      </c>
      <c r="D226" s="48" t="s">
        <v>982</v>
      </c>
      <c r="E226" s="48">
        <v>41038</v>
      </c>
      <c r="F226" s="48" t="s">
        <v>682</v>
      </c>
      <c r="G226" s="48" t="s">
        <v>682</v>
      </c>
      <c r="H226" s="48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48" t="s">
        <v>2495</v>
      </c>
      <c r="D227" s="48" t="s">
        <v>982</v>
      </c>
      <c r="E227" t="s">
        <v>501</v>
      </c>
      <c r="F227" t="s">
        <v>684</v>
      </c>
      <c r="G227" t="s">
        <v>674</v>
      </c>
      <c r="H227" s="67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48" t="s">
        <v>2496</v>
      </c>
      <c r="D228" s="48" t="s">
        <v>975</v>
      </c>
      <c r="E228" s="48" t="s">
        <v>501</v>
      </c>
      <c r="F228" s="48" t="s">
        <v>684</v>
      </c>
      <c r="G228" s="48" t="s">
        <v>674</v>
      </c>
      <c r="H228" s="67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48" t="s">
        <v>2488</v>
      </c>
      <c r="D229" s="48" t="s">
        <v>1387</v>
      </c>
      <c r="E229" s="48">
        <v>41002</v>
      </c>
      <c r="F229" s="48" t="s">
        <v>496</v>
      </c>
      <c r="G229" s="48" t="s">
        <v>496</v>
      </c>
      <c r="H229" s="48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48" t="s">
        <v>2498</v>
      </c>
      <c r="D230" s="48" t="s">
        <v>1371</v>
      </c>
      <c r="E230" s="48">
        <v>40997</v>
      </c>
      <c r="F230" s="48" t="s">
        <v>496</v>
      </c>
      <c r="G230" s="48" t="s">
        <v>496</v>
      </c>
      <c r="H230" s="48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48" t="s">
        <v>2499</v>
      </c>
      <c r="D231" s="48" t="s">
        <v>1387</v>
      </c>
      <c r="E231" s="48" t="s">
        <v>501</v>
      </c>
      <c r="F231" s="48" t="s">
        <v>684</v>
      </c>
      <c r="G231" s="48" t="s">
        <v>674</v>
      </c>
      <c r="H231" s="67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48" t="s">
        <v>2403</v>
      </c>
      <c r="D232" s="48" t="s">
        <v>1380</v>
      </c>
      <c r="E232" s="48">
        <v>40998</v>
      </c>
      <c r="F232" s="48" t="s">
        <v>496</v>
      </c>
      <c r="G232" s="48" t="s">
        <v>496</v>
      </c>
      <c r="H232" s="48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48" t="s">
        <v>2494</v>
      </c>
      <c r="D233" s="48" t="s">
        <v>1384</v>
      </c>
      <c r="E233" s="48">
        <v>41031</v>
      </c>
      <c r="F233" s="48" t="s">
        <v>496</v>
      </c>
      <c r="G233" s="48" t="s">
        <v>496</v>
      </c>
      <c r="H233" s="48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67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67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67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67" t="s">
        <v>3201</v>
      </c>
      <c r="I264" s="67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67" t="s">
        <v>3201</v>
      </c>
      <c r="I265" s="67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67" t="s">
        <v>3201</v>
      </c>
      <c r="I266" s="67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67" t="s">
        <v>3201</v>
      </c>
      <c r="I271" s="67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67" t="s">
        <v>3201</v>
      </c>
      <c r="I272" s="67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67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67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48" t="s">
        <v>682</v>
      </c>
      <c r="G277" s="48" t="s">
        <v>682</v>
      </c>
      <c r="H277" t="s">
        <v>2955</v>
      </c>
      <c r="I277">
        <v>4033</v>
      </c>
      <c r="J277" s="67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67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67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67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67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67" t="s">
        <v>3201</v>
      </c>
      <c r="G284" s="67" t="s">
        <v>3201</v>
      </c>
      <c r="H284" t="s">
        <v>2959</v>
      </c>
      <c r="I284">
        <v>4035</v>
      </c>
      <c r="J284" s="67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48" t="s">
        <v>682</v>
      </c>
      <c r="G285" s="48" t="s">
        <v>488</v>
      </c>
      <c r="H285" t="s">
        <v>2955</v>
      </c>
      <c r="I285">
        <v>4033</v>
      </c>
      <c r="J285" s="67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67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67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48" t="s">
        <v>496</v>
      </c>
      <c r="G290" s="48" t="s">
        <v>496</v>
      </c>
      <c r="H290" t="s">
        <v>2963</v>
      </c>
      <c r="I290">
        <v>4035</v>
      </c>
      <c r="J290" s="48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67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48" t="s">
        <v>496</v>
      </c>
      <c r="G292" s="48" t="s">
        <v>496</v>
      </c>
      <c r="H292" t="s">
        <v>2955</v>
      </c>
      <c r="I292">
        <v>4033</v>
      </c>
      <c r="J292" s="48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67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67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67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67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48" t="s">
        <v>682</v>
      </c>
      <c r="G298" s="48" t="s">
        <v>682</v>
      </c>
      <c r="H298" t="s">
        <v>2963</v>
      </c>
      <c r="I298">
        <v>4035</v>
      </c>
      <c r="J298" s="67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67" t="s">
        <v>3201</v>
      </c>
      <c r="F301" t="s">
        <v>684</v>
      </c>
      <c r="G301" t="s">
        <v>674</v>
      </c>
      <c r="H301" t="s">
        <v>2959</v>
      </c>
      <c r="I301">
        <v>4035</v>
      </c>
      <c r="J301" s="67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67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48">
        <v>41039</v>
      </c>
      <c r="F304" s="48" t="s">
        <v>682</v>
      </c>
      <c r="G304" s="48" t="s">
        <v>682</v>
      </c>
      <c r="H304" t="s">
        <v>2959</v>
      </c>
      <c r="I304">
        <v>4035</v>
      </c>
      <c r="J304" s="67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48">
        <v>41039</v>
      </c>
      <c r="F305" s="48" t="s">
        <v>682</v>
      </c>
      <c r="G305" s="48" t="s">
        <v>682</v>
      </c>
      <c r="H305" t="s">
        <v>2959</v>
      </c>
      <c r="I305">
        <v>4035</v>
      </c>
      <c r="J305" s="67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48">
        <v>41040</v>
      </c>
      <c r="F306" s="48" t="s">
        <v>682</v>
      </c>
      <c r="G306" s="48" t="s">
        <v>682</v>
      </c>
      <c r="H306" t="s">
        <v>2959</v>
      </c>
      <c r="I306">
        <v>4035</v>
      </c>
      <c r="J306" s="67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48">
        <v>41043</v>
      </c>
      <c r="F307" s="48" t="s">
        <v>682</v>
      </c>
      <c r="G307" s="48" t="s">
        <v>682</v>
      </c>
      <c r="H307" t="s">
        <v>2959</v>
      </c>
      <c r="I307">
        <v>4035</v>
      </c>
      <c r="J307" s="67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48">
        <v>41043</v>
      </c>
      <c r="F308" s="48" t="s">
        <v>682</v>
      </c>
      <c r="G308" s="48" t="s">
        <v>682</v>
      </c>
      <c r="H308" t="s">
        <v>2959</v>
      </c>
      <c r="I308">
        <v>4035</v>
      </c>
      <c r="J308" s="67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48">
        <v>41038</v>
      </c>
      <c r="F309" s="48" t="s">
        <v>682</v>
      </c>
      <c r="G309" s="48" t="s">
        <v>682</v>
      </c>
      <c r="H309" t="s">
        <v>2955</v>
      </c>
      <c r="I309">
        <v>4033</v>
      </c>
      <c r="J309" s="67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48">
        <v>41039</v>
      </c>
      <c r="F310" s="48" t="s">
        <v>682</v>
      </c>
      <c r="G310" s="48" t="s">
        <v>682</v>
      </c>
      <c r="H310" t="s">
        <v>2955</v>
      </c>
      <c r="I310">
        <v>4033</v>
      </c>
      <c r="J310" s="67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48">
        <v>41040</v>
      </c>
      <c r="F311" s="48" t="s">
        <v>682</v>
      </c>
      <c r="G311" s="48" t="s">
        <v>682</v>
      </c>
      <c r="H311" t="s">
        <v>2955</v>
      </c>
      <c r="I311">
        <v>4033</v>
      </c>
      <c r="J311" s="67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48">
        <v>41038</v>
      </c>
      <c r="F312" s="48" t="s">
        <v>682</v>
      </c>
      <c r="G312" s="48" t="s">
        <v>682</v>
      </c>
      <c r="H312" t="s">
        <v>2955</v>
      </c>
      <c r="I312">
        <v>4033</v>
      </c>
      <c r="J312" s="67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48">
        <v>41039</v>
      </c>
      <c r="F313" s="48" t="s">
        <v>682</v>
      </c>
      <c r="G313" s="48" t="s">
        <v>682</v>
      </c>
      <c r="H313" t="s">
        <v>2955</v>
      </c>
      <c r="I313">
        <v>4033</v>
      </c>
      <c r="J313" s="67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48">
        <v>41040</v>
      </c>
      <c r="F314" s="48" t="s">
        <v>682</v>
      </c>
      <c r="G314" s="48" t="s">
        <v>682</v>
      </c>
      <c r="H314" t="s">
        <v>2955</v>
      </c>
      <c r="I314">
        <v>4033</v>
      </c>
      <c r="J314" s="67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67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48" t="s">
        <v>3179</v>
      </c>
      <c r="B316" s="48" t="s">
        <v>3039</v>
      </c>
      <c r="C316" s="48" t="s">
        <v>3041</v>
      </c>
      <c r="D316" s="48" t="s">
        <v>980</v>
      </c>
      <c r="E316" s="48">
        <v>41038</v>
      </c>
      <c r="F316" s="48" t="s">
        <v>682</v>
      </c>
      <c r="G316" s="48" t="s">
        <v>682</v>
      </c>
      <c r="H316" s="48" t="s">
        <v>2955</v>
      </c>
      <c r="I316">
        <v>4035</v>
      </c>
      <c r="J316" s="48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67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67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67" t="s">
        <v>3201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65" t="s">
        <v>4924</v>
      </c>
      <c r="C2" s="166"/>
      <c r="D2" s="166"/>
      <c r="E2" s="166"/>
      <c r="F2" s="166"/>
      <c r="G2" s="167"/>
      <c r="H2" s="168"/>
    </row>
    <row r="3" spans="2:8" ht="15.75" thickBot="1"/>
    <row r="4" spans="2:8" ht="15.75" thickBot="1">
      <c r="C4" s="169" t="s">
        <v>4925</v>
      </c>
      <c r="D4" s="170"/>
      <c r="E4" s="171" t="s">
        <v>4926</v>
      </c>
      <c r="F4" s="172"/>
      <c r="G4" s="171" t="s">
        <v>5936</v>
      </c>
      <c r="H4" s="172"/>
    </row>
    <row r="5" spans="2:8">
      <c r="B5" s="90" t="s">
        <v>4927</v>
      </c>
      <c r="C5" s="76" t="s">
        <v>4928</v>
      </c>
      <c r="D5" s="77" t="s">
        <v>4929</v>
      </c>
      <c r="E5" s="78" t="s">
        <v>4928</v>
      </c>
      <c r="F5" s="79" t="s">
        <v>4929</v>
      </c>
      <c r="G5" s="78" t="s">
        <v>4928</v>
      </c>
      <c r="H5" s="79" t="s">
        <v>4929</v>
      </c>
    </row>
    <row r="6" spans="2:8" s="48" customFormat="1" ht="30">
      <c r="B6" s="91">
        <v>41064</v>
      </c>
      <c r="C6" s="80">
        <v>120</v>
      </c>
      <c r="D6" s="81" t="s">
        <v>4943</v>
      </c>
      <c r="E6" s="82" t="s">
        <v>501</v>
      </c>
      <c r="F6" s="83" t="s">
        <v>501</v>
      </c>
      <c r="G6" s="82" t="s">
        <v>501</v>
      </c>
      <c r="H6" s="83" t="s">
        <v>501</v>
      </c>
    </row>
    <row r="7" spans="2:8" ht="30">
      <c r="B7" s="91">
        <v>41071</v>
      </c>
      <c r="C7" s="80">
        <v>184.5</v>
      </c>
      <c r="D7" s="81" t="s">
        <v>4930</v>
      </c>
      <c r="E7" s="82" t="s">
        <v>501</v>
      </c>
      <c r="F7" s="83" t="s">
        <v>501</v>
      </c>
      <c r="G7" s="82" t="s">
        <v>501</v>
      </c>
      <c r="H7" s="83" t="s">
        <v>501</v>
      </c>
    </row>
    <row r="8" spans="2:8" ht="60">
      <c r="B8" s="91">
        <v>41075</v>
      </c>
      <c r="C8" s="80">
        <v>131.25</v>
      </c>
      <c r="D8" s="81" t="s">
        <v>4931</v>
      </c>
      <c r="E8" s="82">
        <v>93.75</v>
      </c>
      <c r="F8" s="83" t="s">
        <v>4932</v>
      </c>
      <c r="G8" s="82" t="s">
        <v>501</v>
      </c>
      <c r="H8" s="83" t="s">
        <v>501</v>
      </c>
    </row>
    <row r="9" spans="2:8" ht="45">
      <c r="B9" s="91">
        <v>41044</v>
      </c>
      <c r="C9" s="80" t="s">
        <v>501</v>
      </c>
      <c r="D9" s="81" t="s">
        <v>501</v>
      </c>
      <c r="E9" s="82">
        <v>402.18</v>
      </c>
      <c r="F9" s="83" t="s">
        <v>4933</v>
      </c>
      <c r="G9" s="82" t="s">
        <v>501</v>
      </c>
      <c r="H9" s="83" t="s">
        <v>501</v>
      </c>
    </row>
    <row r="10" spans="2:8">
      <c r="B10" s="91">
        <v>41078</v>
      </c>
      <c r="C10" s="80" t="s">
        <v>501</v>
      </c>
      <c r="D10" s="81" t="s">
        <v>501</v>
      </c>
      <c r="E10" s="82">
        <v>93.75</v>
      </c>
      <c r="F10" s="83" t="s">
        <v>4934</v>
      </c>
      <c r="G10" s="82" t="s">
        <v>501</v>
      </c>
      <c r="H10" s="83" t="s">
        <v>501</v>
      </c>
    </row>
    <row r="11" spans="2:8" ht="30">
      <c r="B11" s="91">
        <v>41081</v>
      </c>
      <c r="C11" s="80">
        <v>150</v>
      </c>
      <c r="D11" s="81" t="s">
        <v>4935</v>
      </c>
      <c r="E11" s="82" t="s">
        <v>501</v>
      </c>
      <c r="F11" s="83" t="s">
        <v>501</v>
      </c>
      <c r="G11" s="82" t="s">
        <v>501</v>
      </c>
      <c r="H11" s="83" t="s">
        <v>501</v>
      </c>
    </row>
    <row r="12" spans="2:8" ht="30">
      <c r="B12" s="91">
        <v>41082</v>
      </c>
      <c r="C12" s="80">
        <v>262.5</v>
      </c>
      <c r="D12" s="81" t="s">
        <v>4936</v>
      </c>
      <c r="E12" s="82">
        <v>375</v>
      </c>
      <c r="F12" s="83" t="s">
        <v>4937</v>
      </c>
      <c r="G12" s="82" t="s">
        <v>501</v>
      </c>
      <c r="H12" s="83" t="s">
        <v>501</v>
      </c>
    </row>
    <row r="13" spans="2:8" ht="30">
      <c r="B13" s="91">
        <v>41085</v>
      </c>
      <c r="C13" s="80" t="s">
        <v>501</v>
      </c>
      <c r="D13" s="81" t="s">
        <v>501</v>
      </c>
      <c r="E13" s="82">
        <v>330</v>
      </c>
      <c r="F13" s="83" t="s">
        <v>4938</v>
      </c>
      <c r="G13" s="82" t="s">
        <v>501</v>
      </c>
      <c r="H13" s="83" t="s">
        <v>501</v>
      </c>
    </row>
    <row r="14" spans="2:8" ht="30">
      <c r="B14" s="91">
        <v>41089</v>
      </c>
      <c r="C14" s="80">
        <v>277.5</v>
      </c>
      <c r="D14" s="81" t="s">
        <v>4940</v>
      </c>
      <c r="E14" s="82">
        <v>322.5</v>
      </c>
      <c r="F14" s="83" t="s">
        <v>4939</v>
      </c>
      <c r="G14" s="82" t="s">
        <v>501</v>
      </c>
      <c r="H14" s="83" t="s">
        <v>501</v>
      </c>
    </row>
    <row r="15" spans="2:8" ht="30">
      <c r="B15" s="91">
        <v>41089</v>
      </c>
      <c r="C15" s="80" t="s">
        <v>501</v>
      </c>
      <c r="D15" s="81" t="s">
        <v>501</v>
      </c>
      <c r="E15" s="82">
        <v>161.25</v>
      </c>
      <c r="F15" s="83" t="s">
        <v>4941</v>
      </c>
      <c r="G15" s="82" t="s">
        <v>501</v>
      </c>
      <c r="H15" s="83" t="s">
        <v>501</v>
      </c>
    </row>
    <row r="16" spans="2:8" ht="60">
      <c r="B16" s="91">
        <v>41089</v>
      </c>
      <c r="C16" s="80" t="s">
        <v>501</v>
      </c>
      <c r="D16" s="81" t="s">
        <v>501</v>
      </c>
      <c r="E16" s="82">
        <v>391</v>
      </c>
      <c r="F16" s="83" t="s">
        <v>4942</v>
      </c>
      <c r="G16" s="82" t="s">
        <v>501</v>
      </c>
      <c r="H16" s="83" t="s">
        <v>501</v>
      </c>
    </row>
    <row r="17" spans="2:8">
      <c r="B17" s="91">
        <v>41092</v>
      </c>
      <c r="C17" s="80" t="s">
        <v>501</v>
      </c>
      <c r="D17" s="81" t="s">
        <v>501</v>
      </c>
      <c r="E17" s="82">
        <v>26.25</v>
      </c>
      <c r="F17" s="83" t="s">
        <v>4944</v>
      </c>
      <c r="G17" s="82" t="s">
        <v>501</v>
      </c>
      <c r="H17" s="83" t="s">
        <v>501</v>
      </c>
    </row>
    <row r="18" spans="2:8" ht="45">
      <c r="B18" s="91">
        <v>41094</v>
      </c>
      <c r="C18" s="80">
        <v>97.5</v>
      </c>
      <c r="D18" s="81" t="s">
        <v>5553</v>
      </c>
      <c r="E18" s="82">
        <v>132</v>
      </c>
      <c r="F18" s="83" t="s">
        <v>5554</v>
      </c>
      <c r="G18" s="82" t="s">
        <v>501</v>
      </c>
      <c r="H18" s="83" t="s">
        <v>501</v>
      </c>
    </row>
    <row r="19" spans="2:8" ht="90">
      <c r="B19" s="91">
        <v>41096</v>
      </c>
      <c r="C19" s="80" t="s">
        <v>501</v>
      </c>
      <c r="D19" s="81" t="s">
        <v>501</v>
      </c>
      <c r="E19" s="82">
        <v>1115</v>
      </c>
      <c r="F19" s="83" t="s">
        <v>5555</v>
      </c>
      <c r="G19" s="82" t="s">
        <v>501</v>
      </c>
      <c r="H19" s="83" t="s">
        <v>501</v>
      </c>
    </row>
    <row r="20" spans="2:8">
      <c r="B20" s="91">
        <v>41100</v>
      </c>
      <c r="C20" s="80" t="s">
        <v>501</v>
      </c>
      <c r="D20" s="81" t="s">
        <v>501</v>
      </c>
      <c r="E20" s="82">
        <v>26.25</v>
      </c>
      <c r="F20" s="83" t="s">
        <v>4944</v>
      </c>
      <c r="G20" s="82" t="s">
        <v>501</v>
      </c>
      <c r="H20" s="83" t="s">
        <v>501</v>
      </c>
    </row>
    <row r="21" spans="2:8" ht="75">
      <c r="B21" s="91">
        <v>41106</v>
      </c>
      <c r="C21" s="80">
        <v>330</v>
      </c>
      <c r="D21" s="81" t="s">
        <v>5933</v>
      </c>
      <c r="E21" s="82" t="s">
        <v>501</v>
      </c>
      <c r="F21" s="83" t="s">
        <v>501</v>
      </c>
      <c r="G21" s="82" t="s">
        <v>501</v>
      </c>
      <c r="H21" s="83" t="s">
        <v>501</v>
      </c>
    </row>
    <row r="22" spans="2:8" ht="120">
      <c r="B22" s="91">
        <v>41109</v>
      </c>
      <c r="C22" s="80" t="s">
        <v>501</v>
      </c>
      <c r="D22" s="81" t="s">
        <v>501</v>
      </c>
      <c r="E22" s="82">
        <v>150</v>
      </c>
      <c r="F22" s="83" t="s">
        <v>6007</v>
      </c>
      <c r="G22" s="82" t="s">
        <v>501</v>
      </c>
      <c r="H22" s="83" t="s">
        <v>501</v>
      </c>
    </row>
    <row r="23" spans="2:8" ht="105">
      <c r="B23" s="91">
        <v>41110</v>
      </c>
      <c r="C23" s="80">
        <v>112.5</v>
      </c>
      <c r="D23" s="81" t="s">
        <v>6020</v>
      </c>
      <c r="E23" s="82" t="s">
        <v>501</v>
      </c>
      <c r="F23" s="83" t="s">
        <v>501</v>
      </c>
      <c r="G23" s="82">
        <v>112.5</v>
      </c>
      <c r="H23" s="83" t="s">
        <v>6019</v>
      </c>
    </row>
    <row r="24" spans="2:8" ht="30">
      <c r="B24" s="92"/>
      <c r="C24" s="80" t="s">
        <v>501</v>
      </c>
      <c r="D24" s="81" t="s">
        <v>501</v>
      </c>
      <c r="E24" s="82" t="s">
        <v>501</v>
      </c>
      <c r="F24" s="83" t="s">
        <v>501</v>
      </c>
      <c r="G24" s="82">
        <v>790</v>
      </c>
      <c r="H24" s="83" t="s">
        <v>6115</v>
      </c>
    </row>
    <row r="25" spans="2:8" ht="60">
      <c r="B25" s="91">
        <v>41114</v>
      </c>
      <c r="C25" s="80" t="s">
        <v>501</v>
      </c>
      <c r="D25" s="81" t="s">
        <v>501</v>
      </c>
      <c r="E25" s="82" t="s">
        <v>501</v>
      </c>
      <c r="F25" s="83" t="s">
        <v>501</v>
      </c>
      <c r="G25" s="82">
        <v>132.75</v>
      </c>
      <c r="H25" s="83" t="s">
        <v>6127</v>
      </c>
    </row>
    <row r="26" spans="2:8">
      <c r="B26" s="92"/>
      <c r="C26" s="80" t="s">
        <v>501</v>
      </c>
      <c r="D26" s="81" t="s">
        <v>501</v>
      </c>
      <c r="E26" s="82" t="s">
        <v>501</v>
      </c>
      <c r="F26" s="83" t="s">
        <v>501</v>
      </c>
      <c r="G26" s="82" t="s">
        <v>501</v>
      </c>
      <c r="H26" s="83" t="s">
        <v>501</v>
      </c>
    </row>
    <row r="27" spans="2:8">
      <c r="B27" s="92"/>
      <c r="C27" s="80" t="s">
        <v>501</v>
      </c>
      <c r="D27" s="81" t="s">
        <v>501</v>
      </c>
      <c r="E27" s="82" t="s">
        <v>501</v>
      </c>
      <c r="F27" s="83" t="s">
        <v>501</v>
      </c>
      <c r="G27" s="82" t="s">
        <v>501</v>
      </c>
      <c r="H27" s="83" t="s">
        <v>501</v>
      </c>
    </row>
    <row r="28" spans="2:8">
      <c r="B28" s="92"/>
      <c r="C28" s="80" t="s">
        <v>501</v>
      </c>
      <c r="D28" s="81" t="s">
        <v>501</v>
      </c>
      <c r="E28" s="82" t="s">
        <v>501</v>
      </c>
      <c r="F28" s="83" t="s">
        <v>501</v>
      </c>
      <c r="G28" s="82" t="s">
        <v>501</v>
      </c>
      <c r="H28" s="83" t="s">
        <v>501</v>
      </c>
    </row>
    <row r="29" spans="2:8">
      <c r="B29" s="92"/>
      <c r="C29" s="80" t="s">
        <v>501</v>
      </c>
      <c r="D29" s="81" t="s">
        <v>501</v>
      </c>
      <c r="E29" s="82" t="s">
        <v>501</v>
      </c>
      <c r="F29" s="83" t="s">
        <v>501</v>
      </c>
      <c r="G29" s="82" t="s">
        <v>501</v>
      </c>
      <c r="H29" s="83" t="s">
        <v>501</v>
      </c>
    </row>
    <row r="30" spans="2:8">
      <c r="B30" s="92"/>
      <c r="C30" s="80" t="s">
        <v>501</v>
      </c>
      <c r="D30" s="81" t="s">
        <v>501</v>
      </c>
      <c r="E30" s="82" t="s">
        <v>501</v>
      </c>
      <c r="F30" s="83" t="s">
        <v>501</v>
      </c>
      <c r="G30" s="82" t="s">
        <v>501</v>
      </c>
      <c r="H30" s="83" t="s">
        <v>501</v>
      </c>
    </row>
    <row r="31" spans="2:8">
      <c r="B31" s="92"/>
      <c r="C31" s="80" t="s">
        <v>501</v>
      </c>
      <c r="D31" s="81" t="s">
        <v>501</v>
      </c>
      <c r="E31" s="82" t="s">
        <v>501</v>
      </c>
      <c r="F31" s="83" t="s">
        <v>501</v>
      </c>
      <c r="G31" s="82" t="s">
        <v>501</v>
      </c>
      <c r="H31" s="83" t="s">
        <v>501</v>
      </c>
    </row>
    <row r="32" spans="2:8">
      <c r="B32" s="92"/>
      <c r="C32" s="80" t="s">
        <v>501</v>
      </c>
      <c r="D32" s="81" t="s">
        <v>501</v>
      </c>
      <c r="E32" s="82" t="s">
        <v>501</v>
      </c>
      <c r="F32" s="83" t="s">
        <v>501</v>
      </c>
      <c r="G32" s="82" t="s">
        <v>501</v>
      </c>
      <c r="H32" s="83" t="s">
        <v>501</v>
      </c>
    </row>
    <row r="33" spans="2:8">
      <c r="B33" s="92"/>
      <c r="C33" s="80" t="s">
        <v>501</v>
      </c>
      <c r="D33" s="81" t="s">
        <v>501</v>
      </c>
      <c r="E33" s="82" t="s">
        <v>501</v>
      </c>
      <c r="F33" s="83" t="s">
        <v>501</v>
      </c>
      <c r="G33" s="82" t="s">
        <v>501</v>
      </c>
      <c r="H33" s="83" t="s">
        <v>501</v>
      </c>
    </row>
    <row r="34" spans="2:8">
      <c r="B34" s="92"/>
      <c r="C34" s="80" t="s">
        <v>501</v>
      </c>
      <c r="D34" s="81" t="s">
        <v>501</v>
      </c>
      <c r="E34" s="82" t="s">
        <v>501</v>
      </c>
      <c r="F34" s="83" t="s">
        <v>501</v>
      </c>
      <c r="G34" s="82" t="s">
        <v>501</v>
      </c>
      <c r="H34" s="83" t="s">
        <v>501</v>
      </c>
    </row>
    <row r="35" spans="2:8">
      <c r="B35" s="92"/>
      <c r="C35" s="80" t="s">
        <v>501</v>
      </c>
      <c r="D35" s="81" t="s">
        <v>501</v>
      </c>
      <c r="E35" s="82" t="s">
        <v>501</v>
      </c>
      <c r="F35" s="83" t="s">
        <v>501</v>
      </c>
      <c r="G35" s="82" t="s">
        <v>501</v>
      </c>
      <c r="H35" s="83" t="s">
        <v>501</v>
      </c>
    </row>
    <row r="36" spans="2:8">
      <c r="B36" s="92"/>
      <c r="C36" s="80" t="s">
        <v>501</v>
      </c>
      <c r="D36" s="81" t="s">
        <v>501</v>
      </c>
      <c r="E36" s="82" t="s">
        <v>501</v>
      </c>
      <c r="F36" s="83" t="s">
        <v>501</v>
      </c>
      <c r="G36" s="82" t="s">
        <v>501</v>
      </c>
      <c r="H36" s="83" t="s">
        <v>501</v>
      </c>
    </row>
    <row r="37" spans="2:8">
      <c r="B37" s="92"/>
      <c r="C37" s="80" t="s">
        <v>501</v>
      </c>
      <c r="D37" s="81" t="s">
        <v>501</v>
      </c>
      <c r="E37" s="82" t="s">
        <v>501</v>
      </c>
      <c r="F37" s="83" t="s">
        <v>501</v>
      </c>
      <c r="G37" s="82" t="s">
        <v>501</v>
      </c>
      <c r="H37" s="83" t="s">
        <v>501</v>
      </c>
    </row>
    <row r="38" spans="2:8">
      <c r="B38" s="92"/>
      <c r="C38" s="80" t="s">
        <v>501</v>
      </c>
      <c r="D38" s="81" t="s">
        <v>501</v>
      </c>
      <c r="E38" s="82" t="s">
        <v>501</v>
      </c>
      <c r="F38" s="83" t="s">
        <v>501</v>
      </c>
      <c r="G38" s="82" t="s">
        <v>501</v>
      </c>
      <c r="H38" s="83" t="s">
        <v>501</v>
      </c>
    </row>
    <row r="39" spans="2:8">
      <c r="B39" s="92"/>
      <c r="C39" s="80" t="s">
        <v>501</v>
      </c>
      <c r="D39" s="81" t="s">
        <v>501</v>
      </c>
      <c r="E39" s="82" t="s">
        <v>501</v>
      </c>
      <c r="F39" s="83" t="s">
        <v>501</v>
      </c>
      <c r="G39" s="82" t="s">
        <v>501</v>
      </c>
      <c r="H39" s="83" t="s">
        <v>501</v>
      </c>
    </row>
    <row r="40" spans="2:8">
      <c r="B40" s="92"/>
      <c r="C40" s="80" t="s">
        <v>501</v>
      </c>
      <c r="D40" s="81" t="s">
        <v>501</v>
      </c>
      <c r="E40" s="82" t="s">
        <v>501</v>
      </c>
      <c r="F40" s="83" t="s">
        <v>501</v>
      </c>
      <c r="G40" s="82" t="s">
        <v>501</v>
      </c>
      <c r="H40" s="83" t="s">
        <v>501</v>
      </c>
    </row>
    <row r="41" spans="2:8">
      <c r="B41" s="92"/>
      <c r="C41" s="80" t="s">
        <v>501</v>
      </c>
      <c r="D41" s="81" t="s">
        <v>501</v>
      </c>
      <c r="E41" s="82" t="s">
        <v>501</v>
      </c>
      <c r="F41" s="83" t="s">
        <v>501</v>
      </c>
      <c r="G41" s="82" t="s">
        <v>501</v>
      </c>
      <c r="H41" s="83" t="s">
        <v>501</v>
      </c>
    </row>
    <row r="42" spans="2:8" ht="15.75" thickBot="1">
      <c r="B42" s="93"/>
      <c r="C42" s="84" t="s">
        <v>501</v>
      </c>
      <c r="D42" s="85" t="s">
        <v>501</v>
      </c>
      <c r="E42" s="86" t="s">
        <v>501</v>
      </c>
      <c r="F42" s="87" t="s">
        <v>501</v>
      </c>
      <c r="G42" s="86" t="s">
        <v>501</v>
      </c>
      <c r="H42" s="8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9"/>
  <sheetViews>
    <sheetView workbookViewId="0">
      <selection activeCell="B2" sqref="B2:H9"/>
    </sheetView>
  </sheetViews>
  <sheetFormatPr defaultRowHeight="15"/>
  <cols>
    <col min="2" max="2" width="15.5703125" bestFit="1" customWidth="1"/>
    <col min="7" max="7" width="9.140625" style="48"/>
  </cols>
  <sheetData>
    <row r="2" spans="2:8">
      <c r="B2" t="s">
        <v>6452</v>
      </c>
      <c r="C2">
        <v>1</v>
      </c>
      <c r="D2">
        <v>2</v>
      </c>
      <c r="E2">
        <v>3</v>
      </c>
      <c r="F2">
        <v>4</v>
      </c>
      <c r="G2" s="48">
        <v>5</v>
      </c>
      <c r="H2" t="s">
        <v>6453</v>
      </c>
    </row>
    <row r="3" spans="2:8">
      <c r="B3" t="s">
        <v>6454</v>
      </c>
      <c r="C3">
        <v>27</v>
      </c>
      <c r="D3">
        <v>44</v>
      </c>
      <c r="E3">
        <v>52</v>
      </c>
      <c r="F3">
        <v>36</v>
      </c>
      <c r="G3" s="48">
        <v>0</v>
      </c>
      <c r="H3">
        <f>SUM(C3:G3)</f>
        <v>159</v>
      </c>
    </row>
    <row r="4" spans="2:8">
      <c r="B4" t="s">
        <v>6455</v>
      </c>
      <c r="C4">
        <v>21</v>
      </c>
      <c r="D4">
        <v>11</v>
      </c>
      <c r="E4">
        <v>30</v>
      </c>
      <c r="F4">
        <v>37</v>
      </c>
      <c r="G4" s="48">
        <v>15</v>
      </c>
      <c r="H4" s="48">
        <f>SUM(C4:G4)</f>
        <v>114</v>
      </c>
    </row>
    <row r="5" spans="2:8">
      <c r="B5" t="s">
        <v>6456</v>
      </c>
      <c r="C5" t="s">
        <v>6456</v>
      </c>
      <c r="D5" t="s">
        <v>6456</v>
      </c>
      <c r="E5" t="s">
        <v>6456</v>
      </c>
      <c r="F5" t="s">
        <v>6456</v>
      </c>
      <c r="H5" t="s">
        <v>4850</v>
      </c>
    </row>
    <row r="6" spans="2:8">
      <c r="B6" t="s">
        <v>6457</v>
      </c>
      <c r="C6" t="s">
        <v>6458</v>
      </c>
      <c r="D6" t="s">
        <v>6459</v>
      </c>
      <c r="E6" t="s">
        <v>6460</v>
      </c>
      <c r="F6" t="s">
        <v>6457</v>
      </c>
      <c r="H6" t="s">
        <v>4850</v>
      </c>
    </row>
    <row r="7" spans="2:8">
      <c r="B7" t="s">
        <v>6461</v>
      </c>
      <c r="C7">
        <v>88</v>
      </c>
      <c r="D7">
        <v>26</v>
      </c>
      <c r="E7">
        <f>SUM(C7:D7)</f>
        <v>114</v>
      </c>
      <c r="F7" t="s">
        <v>6457</v>
      </c>
      <c r="H7" t="s">
        <v>4850</v>
      </c>
    </row>
    <row r="8" spans="2:8">
      <c r="B8" t="s">
        <v>6462</v>
      </c>
      <c r="C8">
        <v>16</v>
      </c>
      <c r="D8">
        <v>1</v>
      </c>
      <c r="E8" s="48">
        <f t="shared" ref="E8:E9" si="0">SUM(C8:D8)</f>
        <v>17</v>
      </c>
      <c r="F8" t="s">
        <v>6457</v>
      </c>
      <c r="H8" t="s">
        <v>4850</v>
      </c>
    </row>
    <row r="9" spans="2:8">
      <c r="B9" t="s">
        <v>6463</v>
      </c>
      <c r="C9">
        <v>3</v>
      </c>
      <c r="D9">
        <v>0</v>
      </c>
      <c r="E9" s="48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2012-07-31T21:47:18Z</dcterms:modified>
</cp:coreProperties>
</file>