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so\OneDrive - UW-Madison\MSBA Business Analytics\Fall Semester\GenBus730_Optimization\"/>
    </mc:Choice>
  </mc:AlternateContent>
  <xr:revisionPtr revIDLastSave="0" documentId="13_ncr:1_{659BB57B-C963-46D5-8996-6BC36F4EC6A6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Ad Budget with Erro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3" i="2" l="1"/>
  <c r="D23" i="2"/>
  <c r="E23" i="2"/>
  <c r="G23" i="2"/>
  <c r="D19" i="2"/>
  <c r="D17" i="2"/>
  <c r="D18" i="2" s="1"/>
  <c r="E26" i="2" s="1"/>
  <c r="D24" i="2"/>
  <c r="E17" i="2"/>
  <c r="F17" i="2"/>
  <c r="G17" i="2"/>
  <c r="F26" i="2" l="1"/>
  <c r="D26" i="2"/>
  <c r="G26" i="2"/>
  <c r="D20" i="2"/>
  <c r="G19" i="2"/>
  <c r="E19" i="2"/>
  <c r="F19" i="2"/>
  <c r="G18" i="2"/>
  <c r="G20" i="2" s="1"/>
  <c r="F18" i="2"/>
  <c r="F20" i="2" s="1"/>
  <c r="E18" i="2"/>
  <c r="E20" i="2" s="1"/>
  <c r="E24" i="2"/>
  <c r="F24" i="2"/>
  <c r="G24" i="2"/>
  <c r="D29" i="2" l="1"/>
  <c r="F29" i="2"/>
  <c r="G29" i="2"/>
  <c r="E29" i="2"/>
  <c r="G30" i="2" l="1"/>
</calcChain>
</file>

<file path=xl/sharedStrings.xml><?xml version="1.0" encoding="utf-8"?>
<sst xmlns="http://schemas.openxmlformats.org/spreadsheetml/2006/main" count="35" uniqueCount="23">
  <si>
    <t>Total Profit:</t>
  </si>
  <si>
    <t>Inputs:</t>
  </si>
  <si>
    <t>Seasonal Factors:</t>
  </si>
  <si>
    <t>Q1</t>
  </si>
  <si>
    <t>Q2</t>
  </si>
  <si>
    <t>Q3</t>
  </si>
  <si>
    <t>Q4</t>
  </si>
  <si>
    <t>Cost/Unit:</t>
  </si>
  <si>
    <t>Price/Unit:</t>
  </si>
  <si>
    <t>Overhead Expense Rate:</t>
  </si>
  <si>
    <t>Sales Expense:</t>
  </si>
  <si>
    <t>Advertising Budget:</t>
  </si>
  <si>
    <t>Gross Profit Calculation:</t>
  </si>
  <si>
    <t>Gross Profit:</t>
  </si>
  <si>
    <t>Sales Revenue:</t>
  </si>
  <si>
    <t>COGS:</t>
  </si>
  <si>
    <t>Unit Sales:</t>
  </si>
  <si>
    <t>Operating Expenses Calculation:</t>
  </si>
  <si>
    <t>Advertising:</t>
  </si>
  <si>
    <t>Overhead Expense:</t>
  </si>
  <si>
    <t>Total Expenses:</t>
  </si>
  <si>
    <t>Operating Profit:</t>
  </si>
  <si>
    <t>Quarterly Profit: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</si>
</sst>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44" fontId="0" fillId="5" borderId="0" xfId="1" applyFont="1" applyFill="1" applyBorder="1"/>
    <xf numFmtId="44" fontId="0" fillId="2" borderId="0" xfId="1" applyFont="1" applyFill="1" applyBorder="1"/>
    <xf numFmtId="44" fontId="0" fillId="3" borderId="1" xfId="0" applyNumberFormat="1" applyFill="1" applyBorder="1"/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8" xfId="0" applyBorder="1"/>
    <xf numFmtId="0" fontId="2" fillId="0" borderId="4" xfId="0" applyFont="1" applyBorder="1" applyAlignment="1">
      <alignment horizontal="right"/>
    </xf>
    <xf numFmtId="44" fontId="0" fillId="3" borderId="8" xfId="0" applyNumberFormat="1" applyFill="1" applyBorder="1"/>
    <xf numFmtId="0" fontId="2" fillId="0" borderId="10" xfId="0" applyFont="1" applyBorder="1" applyAlignment="1">
      <alignment horizontal="right"/>
    </xf>
    <xf numFmtId="0" fontId="0" fillId="0" borderId="4" xfId="0" applyBorder="1"/>
    <xf numFmtId="44" fontId="2" fillId="3" borderId="5" xfId="0" applyNumberFormat="1" applyFont="1" applyFill="1" applyBorder="1"/>
    <xf numFmtId="0" fontId="2" fillId="0" borderId="0" xfId="0" applyFont="1" applyAlignment="1">
      <alignment horizontal="right"/>
    </xf>
    <xf numFmtId="0" fontId="0" fillId="0" borderId="10" xfId="0" applyBorder="1"/>
    <xf numFmtId="9" fontId="0" fillId="2" borderId="0" xfId="2" applyFont="1" applyFill="1" applyBorder="1"/>
    <xf numFmtId="9" fontId="0" fillId="2" borderId="3" xfId="2" applyFont="1" applyFill="1" applyBorder="1"/>
    <xf numFmtId="0" fontId="2" fillId="0" borderId="11" xfId="0" applyFont="1" applyBorder="1" applyAlignment="1">
      <alignment horizontal="right"/>
    </xf>
    <xf numFmtId="164" fontId="0" fillId="4" borderId="12" xfId="1" applyNumberFormat="1" applyFont="1" applyFill="1" applyBorder="1"/>
    <xf numFmtId="1" fontId="0" fillId="3" borderId="0" xfId="0" applyNumberFormat="1" applyFill="1"/>
    <xf numFmtId="44" fontId="0" fillId="5" borderId="1" xfId="1" applyFont="1" applyFill="1" applyBorder="1"/>
    <xf numFmtId="164" fontId="0" fillId="5" borderId="3" xfId="0" applyNumberFormat="1" applyFill="1" applyBorder="1"/>
    <xf numFmtId="164" fontId="0" fillId="5" borderId="1" xfId="0" applyNumberFormat="1" applyFill="1" applyBorder="1"/>
    <xf numFmtId="0" fontId="2" fillId="0" borderId="8" xfId="0" applyFont="1" applyBorder="1" applyAlignment="1">
      <alignment horizontal="right"/>
    </xf>
    <xf numFmtId="44" fontId="0" fillId="3" borderId="9" xfId="0" applyNumberFormat="1" applyFill="1" applyBorder="1"/>
    <xf numFmtId="164" fontId="0" fillId="5" borderId="9" xfId="0" applyNumberFormat="1" applyFill="1" applyBorder="1"/>
    <xf numFmtId="44" fontId="0" fillId="3" borderId="5" xfId="0" applyNumberFormat="1" applyFill="1" applyBorder="1"/>
    <xf numFmtId="44" fontId="0" fillId="5" borderId="3" xfId="1" applyFont="1" applyFill="1" applyBorder="1"/>
    <xf numFmtId="44" fontId="0" fillId="5" borderId="9" xfId="1" applyFont="1" applyFill="1" applyBorder="1"/>
    <xf numFmtId="9" fontId="0" fillId="2" borderId="8" xfId="2" applyFont="1" applyFill="1" applyBorder="1"/>
    <xf numFmtId="0" fontId="0" fillId="0" borderId="5" xfId="0" applyBorder="1"/>
    <xf numFmtId="44" fontId="0" fillId="5" borderId="0" xfId="0" applyNumberFormat="1" applyFill="1"/>
    <xf numFmtId="164" fontId="0" fillId="5" borderId="0" xfId="0" applyNumberForma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0</xdr:row>
      <xdr:rowOff>152400</xdr:rowOff>
    </xdr:from>
    <xdr:to>
      <xdr:col>3</xdr:col>
      <xdr:colOff>622300</xdr:colOff>
      <xdr:row>4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41FF01B-34A7-0049-91D3-44621AD4C4A9}"/>
            </a:ext>
          </a:extLst>
        </xdr:cNvPr>
        <xdr:cNvSpPr txBox="1"/>
      </xdr:nvSpPr>
      <xdr:spPr>
        <a:xfrm>
          <a:off x="266700" y="152400"/>
          <a:ext cx="283210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This model calculates operating profit from product</a:t>
          </a:r>
          <a:r>
            <a:rPr lang="en-US" sz="1200" baseline="0"/>
            <a:t> sales.  The decision variable is the advertising budget and the outputs are quarterly profit and total operating profit for the year.</a:t>
          </a:r>
          <a:endParaRPr 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G30"/>
  <sheetViews>
    <sheetView tabSelected="1" zoomScale="82" zoomScaleNormal="115" workbookViewId="0">
      <selection activeCell="F24" sqref="F24"/>
    </sheetView>
  </sheetViews>
  <sheetFormatPr defaultColWidth="11" defaultRowHeight="15.5" x14ac:dyDescent="0.35"/>
  <cols>
    <col min="1" max="1" width="3.08203125" customWidth="1"/>
    <col min="2" max="2" width="44.33203125" customWidth="1"/>
    <col min="3" max="3" width="9" bestFit="1" customWidth="1"/>
    <col min="4" max="4" width="15.6640625" bestFit="1" customWidth="1"/>
    <col min="5" max="6" width="15" bestFit="1" customWidth="1"/>
    <col min="7" max="7" width="16.58203125" bestFit="1" customWidth="1"/>
  </cols>
  <sheetData>
    <row r="7" spans="2:7" ht="16" thickBot="1" x14ac:dyDescent="0.4">
      <c r="B7" s="15" t="s">
        <v>1</v>
      </c>
    </row>
    <row r="8" spans="2:7" x14ac:dyDescent="0.35">
      <c r="B8" s="16"/>
      <c r="C8" s="6"/>
      <c r="D8" s="6" t="s">
        <v>3</v>
      </c>
      <c r="E8" s="6" t="s">
        <v>4</v>
      </c>
      <c r="F8" s="6" t="s">
        <v>5</v>
      </c>
      <c r="G8" s="7" t="s">
        <v>6</v>
      </c>
    </row>
    <row r="9" spans="2:7" x14ac:dyDescent="0.35">
      <c r="B9" s="4" t="s">
        <v>2</v>
      </c>
      <c r="D9" s="17">
        <v>0.9</v>
      </c>
      <c r="E9" s="17">
        <v>1.1000000000000001</v>
      </c>
      <c r="F9" s="17">
        <v>0.8</v>
      </c>
      <c r="G9" s="18">
        <v>1.2</v>
      </c>
    </row>
    <row r="10" spans="2:7" x14ac:dyDescent="0.35">
      <c r="B10" s="4" t="s">
        <v>7</v>
      </c>
      <c r="C10" s="2">
        <v>25</v>
      </c>
      <c r="G10" s="8"/>
    </row>
    <row r="11" spans="2:7" x14ac:dyDescent="0.35">
      <c r="B11" s="4" t="s">
        <v>8</v>
      </c>
      <c r="C11" s="2">
        <v>40</v>
      </c>
      <c r="G11" s="8"/>
    </row>
    <row r="12" spans="2:7" ht="16" thickBot="1" x14ac:dyDescent="0.4">
      <c r="B12" s="5" t="s">
        <v>9</v>
      </c>
      <c r="C12" s="31">
        <v>0.15</v>
      </c>
      <c r="D12" s="9"/>
      <c r="E12" s="9"/>
      <c r="F12" s="9"/>
      <c r="G12" s="32"/>
    </row>
    <row r="13" spans="2:7" ht="16" thickBot="1" x14ac:dyDescent="0.4"/>
    <row r="14" spans="2:7" ht="16" thickBot="1" x14ac:dyDescent="0.4">
      <c r="B14" s="19" t="s">
        <v>11</v>
      </c>
      <c r="C14" s="20">
        <v>10000</v>
      </c>
    </row>
    <row r="15" spans="2:7" ht="16" thickBot="1" x14ac:dyDescent="0.4"/>
    <row r="16" spans="2:7" x14ac:dyDescent="0.35">
      <c r="B16" s="12" t="s">
        <v>12</v>
      </c>
      <c r="C16" s="6"/>
      <c r="D16" s="6" t="s">
        <v>3</v>
      </c>
      <c r="E16" s="6" t="s">
        <v>4</v>
      </c>
      <c r="F16" s="6" t="s">
        <v>5</v>
      </c>
      <c r="G16" s="7" t="s">
        <v>6</v>
      </c>
    </row>
    <row r="17" spans="2:7" x14ac:dyDescent="0.35">
      <c r="B17" s="4" t="s">
        <v>16</v>
      </c>
      <c r="D17" s="21">
        <f>35*D9*SQRT(3000+$C$14)</f>
        <v>3591.5525890622844</v>
      </c>
      <c r="E17" s="21">
        <f t="shared" ref="E17:G17" si="0">35*E9*SQRT(3000+$C$14)</f>
        <v>4389.6753866316812</v>
      </c>
      <c r="F17" s="21">
        <f t="shared" si="0"/>
        <v>3192.4911902775862</v>
      </c>
      <c r="G17" s="21">
        <f t="shared" si="0"/>
        <v>4788.7367854163795</v>
      </c>
    </row>
    <row r="18" spans="2:7" x14ac:dyDescent="0.35">
      <c r="B18" s="4" t="s">
        <v>14</v>
      </c>
      <c r="D18" s="1">
        <f>D17*$C$11</f>
        <v>143662.10356249136</v>
      </c>
      <c r="E18" s="1">
        <f>E17*$C$11</f>
        <v>175587.01546526724</v>
      </c>
      <c r="F18" s="1">
        <f t="shared" ref="F18:G18" si="1">F17*$C$11</f>
        <v>127699.64761110344</v>
      </c>
      <c r="G18" s="29">
        <f t="shared" si="1"/>
        <v>191549.47141665517</v>
      </c>
    </row>
    <row r="19" spans="2:7" x14ac:dyDescent="0.35">
      <c r="B19" s="4" t="s">
        <v>15</v>
      </c>
      <c r="D19" s="22">
        <f>D17*$C$10</f>
        <v>89788.814726557102</v>
      </c>
      <c r="E19" s="22">
        <f t="shared" ref="E19:G19" si="2">E17*$C$10</f>
        <v>109741.88466579204</v>
      </c>
      <c r="F19" s="22">
        <f t="shared" si="2"/>
        <v>79812.27975693965</v>
      </c>
      <c r="G19" s="30">
        <f t="shared" si="2"/>
        <v>119718.41963540949</v>
      </c>
    </row>
    <row r="20" spans="2:7" ht="16" thickBot="1" x14ac:dyDescent="0.4">
      <c r="B20" s="10" t="s">
        <v>13</v>
      </c>
      <c r="C20" s="9"/>
      <c r="D20" s="11">
        <f>D18-D19</f>
        <v>53873.288835934261</v>
      </c>
      <c r="E20" s="11">
        <f t="shared" ref="E20:G20" si="3">E18-E19</f>
        <v>65845.130799475199</v>
      </c>
      <c r="F20" s="11">
        <f t="shared" si="3"/>
        <v>47887.367854163793</v>
      </c>
      <c r="G20" s="11">
        <f t="shared" si="3"/>
        <v>71831.051781245682</v>
      </c>
    </row>
    <row r="21" spans="2:7" ht="16" thickBot="1" x14ac:dyDescent="0.4"/>
    <row r="22" spans="2:7" x14ac:dyDescent="0.35">
      <c r="B22" s="12" t="s">
        <v>17</v>
      </c>
      <c r="C22" s="6"/>
      <c r="D22" s="6" t="s">
        <v>3</v>
      </c>
      <c r="E22" s="6" t="s">
        <v>4</v>
      </c>
      <c r="F22" s="6" t="s">
        <v>5</v>
      </c>
      <c r="G22" s="7" t="s">
        <v>6</v>
      </c>
    </row>
    <row r="23" spans="2:7" x14ac:dyDescent="0.35">
      <c r="B23" s="4" t="s">
        <v>19</v>
      </c>
      <c r="D23" s="33">
        <f>$C$12*D18</f>
        <v>21549.315534373705</v>
      </c>
      <c r="E23" s="33">
        <f t="shared" ref="E23:G23" si="4">$C$12*E18</f>
        <v>26338.052319790084</v>
      </c>
      <c r="F23" s="33">
        <f>$C$12*F18</f>
        <v>19154.947141665514</v>
      </c>
      <c r="G23" s="33">
        <f t="shared" si="4"/>
        <v>28732.420712498275</v>
      </c>
    </row>
    <row r="24" spans="2:7" x14ac:dyDescent="0.35">
      <c r="B24" s="4" t="s">
        <v>18</v>
      </c>
      <c r="D24" s="34">
        <f>$C$14</f>
        <v>10000</v>
      </c>
      <c r="E24" s="34">
        <f t="shared" ref="E24:G24" si="5">$C$14</f>
        <v>10000</v>
      </c>
      <c r="F24" s="34">
        <f t="shared" si="5"/>
        <v>10000</v>
      </c>
      <c r="G24" s="23">
        <f t="shared" si="5"/>
        <v>10000</v>
      </c>
    </row>
    <row r="25" spans="2:7" x14ac:dyDescent="0.35">
      <c r="B25" s="4" t="s">
        <v>10</v>
      </c>
      <c r="D25" s="24">
        <v>8000</v>
      </c>
      <c r="E25" s="24">
        <v>8000</v>
      </c>
      <c r="F25" s="24">
        <v>9000</v>
      </c>
      <c r="G25" s="27">
        <v>9000</v>
      </c>
    </row>
    <row r="26" spans="2:7" ht="16" thickBot="1" x14ac:dyDescent="0.4">
      <c r="B26" s="10" t="s">
        <v>20</v>
      </c>
      <c r="C26" s="9"/>
      <c r="D26" s="11">
        <f>SUM(D23:D25)</f>
        <v>39549.315534373702</v>
      </c>
      <c r="E26" s="11">
        <f t="shared" ref="E26:G26" si="6">SUM(E23:E25)</f>
        <v>44338.052319790084</v>
      </c>
      <c r="F26" s="11">
        <f t="shared" si="6"/>
        <v>38154.947141665514</v>
      </c>
      <c r="G26" s="28">
        <f t="shared" si="6"/>
        <v>47732.420712498279</v>
      </c>
    </row>
    <row r="27" spans="2:7" ht="16" thickBot="1" x14ac:dyDescent="0.4"/>
    <row r="28" spans="2:7" x14ac:dyDescent="0.35">
      <c r="B28" s="12" t="s">
        <v>21</v>
      </c>
      <c r="C28" s="6"/>
      <c r="D28" s="6" t="s">
        <v>3</v>
      </c>
      <c r="E28" s="6" t="s">
        <v>4</v>
      </c>
      <c r="F28" s="6" t="s">
        <v>5</v>
      </c>
      <c r="G28" s="7" t="s">
        <v>6</v>
      </c>
    </row>
    <row r="29" spans="2:7" x14ac:dyDescent="0.35">
      <c r="B29" s="4" t="s">
        <v>22</v>
      </c>
      <c r="D29" s="3">
        <f>D20-D26</f>
        <v>14323.97330156056</v>
      </c>
      <c r="E29" s="3">
        <f t="shared" ref="E29:G29" si="7">E20-E26</f>
        <v>21507.078479685115</v>
      </c>
      <c r="F29" s="3">
        <f t="shared" si="7"/>
        <v>9732.4207124982786</v>
      </c>
      <c r="G29" s="26">
        <f t="shared" si="7"/>
        <v>24098.631068747403</v>
      </c>
    </row>
    <row r="30" spans="2:7" ht="16" thickBot="1" x14ac:dyDescent="0.4">
      <c r="B30" s="13"/>
      <c r="C30" s="9"/>
      <c r="D30" s="9"/>
      <c r="E30" s="9"/>
      <c r="F30" s="25" t="s">
        <v>0</v>
      </c>
      <c r="G30" s="14">
        <f>SUM(D29:G29)</f>
        <v>69662.103562491364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 Budget with 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CARSON MATTHEW BATCHELOR</cp:lastModifiedBy>
  <cp:lastPrinted>2019-10-17T15:16:24Z</cp:lastPrinted>
  <dcterms:created xsi:type="dcterms:W3CDTF">2019-10-16T20:01:22Z</dcterms:created>
  <dcterms:modified xsi:type="dcterms:W3CDTF">2024-10-14T15:50:37Z</dcterms:modified>
</cp:coreProperties>
</file>