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filterPrivacy="1" codeName="ThisWorkbook"/>
  <xr:revisionPtr revIDLastSave="0" documentId="13_ncr:1_{A03F5855-2359-4AB8-8B35-CBB0D72A24F8}" xr6:coauthVersionLast="47" xr6:coauthVersionMax="47" xr10:uidLastSave="{00000000-0000-0000-0000-000000000000}"/>
  <bookViews>
    <workbookView xWindow="5940" yWindow="1970" windowWidth="19200" windowHeight="11170" activeTab="2" xr2:uid="{00000000-000D-0000-FFFF-FFFF00000000}"/>
  </bookViews>
  <sheets>
    <sheet name="A" sheetId="16" r:id="rId1"/>
    <sheet name="B" sheetId="5" r:id="rId2"/>
    <sheet name="C" sheetId="14" r:id="rId3"/>
  </sheets>
  <definedNames>
    <definedName name="b">#REF!</definedName>
    <definedName name="k">#REF!</definedName>
    <definedName name="OverheadRate">#REF!</definedName>
    <definedName name="solver_adj" localSheetId="0" hidden="1">A!$J$9:$N$9</definedName>
    <definedName name="solver_adj" localSheetId="1" hidden="1">B!$C$5:$G$5</definedName>
    <definedName name="solver_adj" localSheetId="2" hidden="1">'C'!$F$5:$K$5</definedName>
    <definedName name="solver_cvg" localSheetId="0" hidden="1">0.0001</definedName>
    <definedName name="solver_cvg" localSheetId="1" hidden="1">0.0001</definedName>
    <definedName name="solver_cvg" localSheetId="2" hidden="1">0.0001</definedName>
    <definedName name="solver_drv" localSheetId="0" hidden="1">1</definedName>
    <definedName name="solver_drv" localSheetId="1" hidden="1">2</definedName>
    <definedName name="solver_drv" localSheetId="2" hidden="1">1</definedName>
    <definedName name="solver_eng" localSheetId="0" hidden="1">1</definedName>
    <definedName name="solver_eng" localSheetId="1" hidden="1">1</definedName>
    <definedName name="solver_eng" localSheetId="2" hidden="1">1</definedName>
    <definedName name="solver_est" localSheetId="0" hidden="1">1</definedName>
    <definedName name="solver_est" localSheetId="1" hidden="1">1</definedName>
    <definedName name="solver_est" localSheetId="2" hidden="1">1</definedName>
    <definedName name="solver_itr" localSheetId="0" hidden="1">2147483647</definedName>
    <definedName name="solver_itr" localSheetId="1" hidden="1">2147483647</definedName>
    <definedName name="solver_itr" localSheetId="2" hidden="1">2147483647</definedName>
    <definedName name="solver_lhs1" localSheetId="0" hidden="1">A!$J$35:$N$35</definedName>
    <definedName name="solver_lhs1" localSheetId="2" hidden="1">'C'!$F$31:$K$31</definedName>
    <definedName name="solver_lhs2" localSheetId="2" hidden="1">'C'!$F$35</definedName>
    <definedName name="solver_lin" localSheetId="0" hidden="1">1</definedName>
    <definedName name="solver_lin" localSheetId="2" hidden="1">2</definedName>
    <definedName name="solver_mip" localSheetId="0" hidden="1">2147483647</definedName>
    <definedName name="solver_mip" localSheetId="1" hidden="1">2147483647</definedName>
    <definedName name="solver_mip" localSheetId="2" hidden="1">2147483647</definedName>
    <definedName name="solver_mni" localSheetId="0" hidden="1">30</definedName>
    <definedName name="solver_mni" localSheetId="1" hidden="1">30</definedName>
    <definedName name="solver_mni" localSheetId="2" hidden="1">30</definedName>
    <definedName name="solver_mrt" localSheetId="0" hidden="1">0.075</definedName>
    <definedName name="solver_mrt" localSheetId="1" hidden="1">0.075</definedName>
    <definedName name="solver_mrt" localSheetId="2" hidden="1">0.075</definedName>
    <definedName name="solver_msl" localSheetId="0" hidden="1">2</definedName>
    <definedName name="solver_msl" localSheetId="1" hidden="1">2</definedName>
    <definedName name="solver_msl" localSheetId="2" hidden="1">2</definedName>
    <definedName name="solver_neg" localSheetId="0" hidden="1">1</definedName>
    <definedName name="solver_neg" localSheetId="1" hidden="1">1</definedName>
    <definedName name="solver_neg" localSheetId="2" hidden="1">1</definedName>
    <definedName name="solver_nod" localSheetId="0" hidden="1">2147483647</definedName>
    <definedName name="solver_nod" localSheetId="1" hidden="1">2147483647</definedName>
    <definedName name="solver_nod" localSheetId="2" hidden="1">2147483647</definedName>
    <definedName name="solver_num" localSheetId="0" hidden="1">1</definedName>
    <definedName name="solver_num" localSheetId="1" hidden="1">0</definedName>
    <definedName name="solver_num" localSheetId="2" hidden="1">2</definedName>
    <definedName name="solver_nwt" localSheetId="0" hidden="1">1</definedName>
    <definedName name="solver_nwt" localSheetId="1" hidden="1">1</definedName>
    <definedName name="solver_nwt" localSheetId="2" hidden="1">1</definedName>
    <definedName name="solver_opt" localSheetId="0" hidden="1">A!$N$31</definedName>
    <definedName name="solver_opt" localSheetId="1" hidden="1">B!$G$21</definedName>
    <definedName name="solver_opt" localSheetId="2" hidden="1">'C'!$K$26</definedName>
    <definedName name="solver_pre" localSheetId="0" hidden="1">0.000001</definedName>
    <definedName name="solver_pre" localSheetId="1" hidden="1">0.000001</definedName>
    <definedName name="solver_pre" localSheetId="2" hidden="1">0.000001</definedName>
    <definedName name="solver_rbv" localSheetId="0" hidden="1">1</definedName>
    <definedName name="solver_rbv" localSheetId="1" hidden="1">2</definedName>
    <definedName name="solver_rbv" localSheetId="2" hidden="1">1</definedName>
    <definedName name="solver_rel1" localSheetId="0" hidden="1">3</definedName>
    <definedName name="solver_rel1" localSheetId="2" hidden="1">1</definedName>
    <definedName name="solver_rel2" localSheetId="2" hidden="1">1</definedName>
    <definedName name="solver_rhs1" localSheetId="0" hidden="1">A!$J$37:$N$37</definedName>
    <definedName name="solver_rhs1" localSheetId="2" hidden="1">'C'!$F$33:$K$33</definedName>
    <definedName name="solver_rhs2" localSheetId="2" hidden="1">'C'!$F$37</definedName>
    <definedName name="solver_rlx" localSheetId="0" hidden="1">2</definedName>
    <definedName name="solver_rlx" localSheetId="1" hidden="1">2</definedName>
    <definedName name="solver_rlx" localSheetId="2" hidden="1">2</definedName>
    <definedName name="solver_rsd" localSheetId="0" hidden="1">0</definedName>
    <definedName name="solver_rsd" localSheetId="1" hidden="1">0</definedName>
    <definedName name="solver_rsd" localSheetId="2" hidden="1">0</definedName>
    <definedName name="solver_scl" localSheetId="0" hidden="1">1</definedName>
    <definedName name="solver_scl" localSheetId="1" hidden="1">2</definedName>
    <definedName name="solver_scl" localSheetId="2" hidden="1">1</definedName>
    <definedName name="solver_sho" localSheetId="0" hidden="1">2</definedName>
    <definedName name="solver_sho" localSheetId="1" hidden="1">2</definedName>
    <definedName name="solver_sho" localSheetId="2" hidden="1">2</definedName>
    <definedName name="solver_ssz" localSheetId="0" hidden="1">100</definedName>
    <definedName name="solver_ssz" localSheetId="1" hidden="1">100</definedName>
    <definedName name="solver_ssz" localSheetId="2" hidden="1">100</definedName>
    <definedName name="solver_tim" localSheetId="0" hidden="1">2147483647</definedName>
    <definedName name="solver_tim" localSheetId="1" hidden="1">2147483647</definedName>
    <definedName name="solver_tim" localSheetId="2" hidden="1">2147483647</definedName>
    <definedName name="solver_tol" localSheetId="0" hidden="1">0.01</definedName>
    <definedName name="solver_tol" localSheetId="1" hidden="1">0.01</definedName>
    <definedName name="solver_tol" localSheetId="2" hidden="1">0.01</definedName>
    <definedName name="solver_typ" localSheetId="0" hidden="1">1</definedName>
    <definedName name="solver_typ" localSheetId="1" hidden="1">1</definedName>
    <definedName name="solver_typ" localSheetId="2" hidden="1">1</definedName>
    <definedName name="solver_val" localSheetId="0" hidden="1">0</definedName>
    <definedName name="solver_val" localSheetId="1" hidden="1">0</definedName>
    <definedName name="solver_val" localSheetId="2" hidden="1">0</definedName>
    <definedName name="solver_ver" localSheetId="0" hidden="1">3</definedName>
    <definedName name="solver_ver" localSheetId="1" hidden="1">3</definedName>
    <definedName name="solver_ver" localSheetId="2" hidden="1">3</definedName>
    <definedName name="UnitCost">#REF!</definedName>
    <definedName name="UnitSalesPric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1" i="14" l="1"/>
  <c r="H31" i="14"/>
  <c r="I31" i="14"/>
  <c r="J31" i="14"/>
  <c r="K31" i="14"/>
  <c r="F31" i="14"/>
  <c r="N22" i="16"/>
  <c r="M22" i="16"/>
  <c r="L22" i="16"/>
  <c r="K22" i="16"/>
  <c r="J22" i="16"/>
  <c r="J20" i="16"/>
  <c r="K19" i="16"/>
  <c r="K20" i="16" s="1"/>
  <c r="N13" i="16"/>
  <c r="N35" i="16" s="1"/>
  <c r="M13" i="16"/>
  <c r="M35" i="16" s="1"/>
  <c r="L13" i="16"/>
  <c r="L35" i="16" s="1"/>
  <c r="K13" i="16"/>
  <c r="K35" i="16" s="1"/>
  <c r="J13" i="16"/>
  <c r="J35" i="16" s="1"/>
  <c r="M14" i="16" l="1"/>
  <c r="M15" i="16" s="1"/>
  <c r="J21" i="16"/>
  <c r="J23" i="16" s="1"/>
  <c r="N14" i="16"/>
  <c r="N15" i="16" s="1"/>
  <c r="K14" i="16"/>
  <c r="K15" i="16" s="1"/>
  <c r="L14" i="16"/>
  <c r="L15" i="16" s="1"/>
  <c r="J14" i="16"/>
  <c r="J15" i="16" s="1"/>
  <c r="K21" i="16"/>
  <c r="K23" i="16" s="1"/>
  <c r="L19" i="16"/>
  <c r="K27" i="16" l="1"/>
  <c r="K28" i="16" s="1"/>
  <c r="K29" i="16" s="1"/>
  <c r="J27" i="16"/>
  <c r="J28" i="16" s="1"/>
  <c r="L20" i="16"/>
  <c r="M19" i="16"/>
  <c r="J29" i="16" l="1"/>
  <c r="M20" i="16"/>
  <c r="N19" i="16"/>
  <c r="N20" i="16" s="1"/>
  <c r="L21" i="16"/>
  <c r="L23" i="16" s="1"/>
  <c r="L27" i="16" s="1"/>
  <c r="L28" i="16" l="1"/>
  <c r="L29" i="16" s="1"/>
  <c r="N21" i="16"/>
  <c r="N23" i="16" s="1"/>
  <c r="N27" i="16" s="1"/>
  <c r="M21" i="16"/>
  <c r="M23" i="16" s="1"/>
  <c r="M27" i="16" s="1"/>
  <c r="M28" i="16" l="1"/>
  <c r="M29" i="16" s="1"/>
  <c r="N28" i="16"/>
  <c r="N29" i="16" s="1"/>
  <c r="F20" i="14"/>
  <c r="G20" i="14" s="1"/>
  <c r="H20" i="14" s="1"/>
  <c r="I20" i="14" s="1"/>
  <c r="J20" i="14" s="1"/>
  <c r="K20" i="14" s="1"/>
  <c r="K16" i="14"/>
  <c r="K21" i="14" s="1"/>
  <c r="K22" i="14" s="1"/>
  <c r="J16" i="14"/>
  <c r="J21" i="14" s="1"/>
  <c r="I16" i="14"/>
  <c r="I21" i="14" s="1"/>
  <c r="H16" i="14"/>
  <c r="H21" i="14" s="1"/>
  <c r="G16" i="14"/>
  <c r="G21" i="14" s="1"/>
  <c r="F16" i="14"/>
  <c r="F21" i="14" s="1"/>
  <c r="F22" i="14" s="1"/>
  <c r="N31" i="16" l="1"/>
  <c r="H22" i="14"/>
  <c r="J22" i="14"/>
  <c r="G22" i="14"/>
  <c r="I22" i="14"/>
  <c r="F17" i="14"/>
  <c r="F25" i="14" s="1"/>
  <c r="G17" i="14"/>
  <c r="H17" i="14"/>
  <c r="I17" i="14"/>
  <c r="J17" i="14"/>
  <c r="K17" i="14"/>
  <c r="K25" i="14" s="1"/>
  <c r="F35" i="14" l="1"/>
  <c r="J25" i="14"/>
  <c r="I25" i="14"/>
  <c r="H25" i="14"/>
  <c r="G25" i="14"/>
  <c r="K26" i="14" l="1"/>
  <c r="C12" i="5" l="1"/>
  <c r="D12" i="5" l="1"/>
  <c r="E12" i="5"/>
  <c r="F12" i="5"/>
  <c r="G12" i="5"/>
  <c r="D11" i="5"/>
  <c r="E11" i="5"/>
  <c r="F11" i="5"/>
  <c r="G11" i="5"/>
  <c r="C11" i="5"/>
  <c r="C13" i="5" l="1"/>
  <c r="C16" i="5"/>
  <c r="G16" i="5"/>
  <c r="G13" i="5"/>
  <c r="F16" i="5"/>
  <c r="F13" i="5"/>
  <c r="D16" i="5"/>
  <c r="D13" i="5"/>
  <c r="E13" i="5"/>
  <c r="E16" i="5"/>
  <c r="D19" i="5" l="1"/>
  <c r="F19" i="5"/>
  <c r="G19" i="5"/>
  <c r="E19" i="5"/>
  <c r="C19" i="5"/>
  <c r="G2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12" authorId="0" shapeId="0" xr:uid="{1E644ED3-6340-7B41-92C9-B2B19BB12D7A}">
      <text>
        <r>
          <rPr>
            <b/>
            <sz val="9"/>
            <color indexed="81"/>
            <rFont val="Tahoma"/>
            <family val="2"/>
          </rPr>
          <t>Author:</t>
        </r>
        <r>
          <rPr>
            <sz val="9"/>
            <color indexed="81"/>
            <rFont val="Tahoma"/>
            <family val="2"/>
          </rPr>
          <t xml:space="preserve">
for total sq. ft. whether or not occupied
</t>
        </r>
      </text>
    </comment>
    <comment ref="E13" authorId="0" shapeId="0" xr:uid="{9229FE68-D357-DC48-989E-CFED666747CC}">
      <text>
        <r>
          <rPr>
            <b/>
            <sz val="9"/>
            <color indexed="81"/>
            <rFont val="Tahoma"/>
            <family val="2"/>
          </rPr>
          <t>Author:</t>
        </r>
        <r>
          <rPr>
            <sz val="9"/>
            <color indexed="81"/>
            <rFont val="Tahoma"/>
            <family val="2"/>
          </rPr>
          <t xml:space="preserve">
only for occupied sq. ft.</t>
        </r>
      </text>
    </comment>
    <comment ref="E14" authorId="0" shapeId="0" xr:uid="{FFEACBEA-8201-D442-BAB3-6D4EAA72B5F8}">
      <text>
        <r>
          <rPr>
            <b/>
            <sz val="9"/>
            <color indexed="81"/>
            <rFont val="Tahoma"/>
            <family val="2"/>
          </rPr>
          <t>Author:</t>
        </r>
        <r>
          <rPr>
            <sz val="9"/>
            <color indexed="81"/>
            <rFont val="Tahoma"/>
            <family val="2"/>
          </rPr>
          <t xml:space="preserve">
for both above expenses</t>
        </r>
      </text>
    </comment>
  </commentList>
</comments>
</file>

<file path=xl/sharedStrings.xml><?xml version="1.0" encoding="utf-8"?>
<sst xmlns="http://schemas.openxmlformats.org/spreadsheetml/2006/main" count="128" uniqueCount="83">
  <si>
    <t>A</t>
  </si>
  <si>
    <t>B</t>
  </si>
  <si>
    <t>Price</t>
  </si>
  <si>
    <t>Total Cost</t>
  </si>
  <si>
    <t>Product</t>
  </si>
  <si>
    <t>C</t>
  </si>
  <si>
    <t>D</t>
  </si>
  <si>
    <t>E</t>
  </si>
  <si>
    <t>Price/unit</t>
  </si>
  <si>
    <t>Unit volume/year</t>
  </si>
  <si>
    <t>COGS/unit</t>
  </si>
  <si>
    <t>Sales commission</t>
  </si>
  <si>
    <t>Gross sales</t>
  </si>
  <si>
    <t>less: COGS</t>
  </si>
  <si>
    <t>Gross profit</t>
  </si>
  <si>
    <t>Inputs</t>
  </si>
  <si>
    <t>Variable Cost</t>
  </si>
  <si>
    <t>Fixed Cost</t>
  </si>
  <si>
    <t>Units Sold</t>
  </si>
  <si>
    <t>Gross Profit Calculations</t>
  </si>
  <si>
    <t>Total</t>
  </si>
  <si>
    <t>Expenses Calculation</t>
  </si>
  <si>
    <t>Sales Commissions</t>
  </si>
  <si>
    <t>Input Parameters</t>
  </si>
  <si>
    <t>Net Earnings</t>
  </si>
  <si>
    <t>Total Net Earnings</t>
  </si>
  <si>
    <t>Price Elasticity Data</t>
  </si>
  <si>
    <t>Month1</t>
  </si>
  <si>
    <t>Month2</t>
  </si>
  <si>
    <t>Month3</t>
  </si>
  <si>
    <t>Month4</t>
  </si>
  <si>
    <t>Month5</t>
  </si>
  <si>
    <t>Month6</t>
  </si>
  <si>
    <t>Slope</t>
  </si>
  <si>
    <t>Intercept</t>
  </si>
  <si>
    <t>Price Elasticity</t>
  </si>
  <si>
    <t>Monthly Growth %</t>
  </si>
  <si>
    <t>Fixed Costs</t>
  </si>
  <si>
    <t>Variable Cost Rate</t>
  </si>
  <si>
    <t>Revenue Calculations</t>
  </si>
  <si>
    <t>Sales Revenue</t>
  </si>
  <si>
    <t>Cost Calculations</t>
  </si>
  <si>
    <t>Profit Calculations</t>
  </si>
  <si>
    <t>Monthly Profit</t>
  </si>
  <si>
    <t>Operating Expenses Calculations</t>
  </si>
  <si>
    <t>b</t>
  </si>
  <si>
    <t>Decision Inputs</t>
  </si>
  <si>
    <t>total sq. ft</t>
  </si>
  <si>
    <t>Y1</t>
  </si>
  <si>
    <t>Y2</t>
  </si>
  <si>
    <t>Y3</t>
  </si>
  <si>
    <t>Y4</t>
  </si>
  <si>
    <t>Y5</t>
  </si>
  <si>
    <t>demand function parameters</t>
  </si>
  <si>
    <t>Price per sq. ft.</t>
  </si>
  <si>
    <t>m</t>
  </si>
  <si>
    <t>op. expense per sq. ft.</t>
  </si>
  <si>
    <t>heating surcharge per sq. ft.</t>
  </si>
  <si>
    <t>% Occupied</t>
  </si>
  <si>
    <t>op. expense annual growth</t>
  </si>
  <si>
    <t>Sq ft Occupied</t>
  </si>
  <si>
    <t>annual mortgage</t>
  </si>
  <si>
    <t>Revenue</t>
  </si>
  <si>
    <t>effective tax rate</t>
  </si>
  <si>
    <t>Base Op. Cost as % of Y1</t>
  </si>
  <si>
    <t>Base Op. Cost</t>
  </si>
  <si>
    <t>Heating Surcharge</t>
  </si>
  <si>
    <t>Mortage</t>
  </si>
  <si>
    <t>Operating Costs</t>
  </si>
  <si>
    <t>Before &amp; After Tax Earnings Calculations</t>
  </si>
  <si>
    <t>Earnings before taxes</t>
  </si>
  <si>
    <t>Taxes</t>
  </si>
  <si>
    <t>Earnings after taxes</t>
  </si>
  <si>
    <t>5-Year After-Tax Earnings</t>
  </si>
  <si>
    <t>Constraint: Keep Occupancy Above Minimum Levels in each Year</t>
  </si>
  <si>
    <t>Occupancy</t>
  </si>
  <si>
    <t>Minimum Level</t>
  </si>
  <si>
    <t>&gt;=</t>
  </si>
  <si>
    <t>Constraints</t>
  </si>
  <si>
    <t>&lt;=</t>
  </si>
  <si>
    <t>Limit</t>
  </si>
  <si>
    <t xml:space="preserve">&lt;= </t>
  </si>
  <si>
    <t>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</si>
</sst>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164" formatCode="_(&quot;$&quot;* #,##0_);_(&quot;$&quot;* \(#,##0\);_(&quot;$&quot;* &quot;-&quot;??_);_(@_)"/>
    <numFmt numFmtId="167" formatCode="&quot;$&quot;#,##0.00"/>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i/>
      <sz val="11"/>
      <color theme="1"/>
      <name val="Calibri"/>
      <family val="2"/>
      <scheme val="minor"/>
    </font>
    <font>
      <b/>
      <sz val="9"/>
      <color indexed="81"/>
      <name val="Tahoma"/>
      <family val="2"/>
    </font>
    <font>
      <sz val="9"/>
      <color indexed="81"/>
      <name val="Tahoma"/>
      <family val="2"/>
    </font>
    <font>
      <sz val="8"/>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rgb="FFFFC000"/>
        <bgColor indexed="64"/>
      </patternFill>
    </fill>
    <fill>
      <patternFill patternType="solid">
        <fgColor theme="2"/>
        <bgColor indexed="64"/>
      </patternFill>
    </fill>
    <fill>
      <patternFill patternType="solid">
        <fgColor theme="7"/>
        <bgColor indexed="64"/>
      </patternFill>
    </fill>
    <fill>
      <patternFill patternType="solid">
        <fgColor rgb="FFFF99FF"/>
        <bgColor indexed="64"/>
      </patternFill>
    </fill>
    <fill>
      <patternFill patternType="solid">
        <fgColor theme="5" tint="0.59999389629810485"/>
        <bgColor indexed="64"/>
      </patternFill>
    </fill>
  </fills>
  <borders count="2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cellStyleXfs>
  <cellXfs count="83">
    <xf numFmtId="0" fontId="0" fillId="0" borderId="0" xfId="0"/>
    <xf numFmtId="6" fontId="0" fillId="0" borderId="0" xfId="0" applyNumberFormat="1"/>
    <xf numFmtId="0" fontId="0" fillId="0" borderId="0" xfId="0" applyAlignment="1">
      <alignment horizontal="right"/>
    </xf>
    <xf numFmtId="0" fontId="2" fillId="0" borderId="0" xfId="0" applyFont="1"/>
    <xf numFmtId="0" fontId="0" fillId="0" borderId="2" xfId="0" applyBorder="1"/>
    <xf numFmtId="0" fontId="0" fillId="0" borderId="3" xfId="0" applyBorder="1"/>
    <xf numFmtId="0" fontId="0" fillId="0" borderId="4" xfId="0" applyBorder="1"/>
    <xf numFmtId="8" fontId="0" fillId="0" borderId="5" xfId="0" applyNumberFormat="1" applyBorder="1"/>
    <xf numFmtId="0" fontId="0" fillId="0" borderId="6" xfId="0" applyBorder="1"/>
    <xf numFmtId="6" fontId="0" fillId="0" borderId="7" xfId="0" applyNumberFormat="1" applyBorder="1"/>
    <xf numFmtId="6" fontId="0" fillId="0" borderId="3" xfId="0" applyNumberFormat="1" applyBorder="1"/>
    <xf numFmtId="6" fontId="0" fillId="0" borderId="5" xfId="0" applyNumberFormat="1" applyBorder="1"/>
    <xf numFmtId="0" fontId="0" fillId="0" borderId="5" xfId="0" applyBorder="1"/>
    <xf numFmtId="0" fontId="0" fillId="2" borderId="0" xfId="0" applyFill="1"/>
    <xf numFmtId="6" fontId="0" fillId="2" borderId="0" xfId="0" applyNumberFormat="1" applyFill="1"/>
    <xf numFmtId="8" fontId="0" fillId="2" borderId="0" xfId="0" applyNumberFormat="1" applyFill="1"/>
    <xf numFmtId="0" fontId="0" fillId="0" borderId="9" xfId="0" applyBorder="1" applyAlignment="1">
      <alignment horizontal="right"/>
    </xf>
    <xf numFmtId="0" fontId="0" fillId="0" borderId="7" xfId="0" applyBorder="1"/>
    <xf numFmtId="0" fontId="0" fillId="0" borderId="4" xfId="0" applyBorder="1" applyAlignment="1">
      <alignment horizontal="right"/>
    </xf>
    <xf numFmtId="0" fontId="0" fillId="0" borderId="6" xfId="0" applyBorder="1" applyAlignment="1">
      <alignment horizontal="right"/>
    </xf>
    <xf numFmtId="0" fontId="0" fillId="0" borderId="9" xfId="0" applyBorder="1"/>
    <xf numFmtId="6" fontId="0" fillId="0" borderId="9" xfId="0" applyNumberFormat="1" applyBorder="1"/>
    <xf numFmtId="0" fontId="2" fillId="0" borderId="0" xfId="0" applyFont="1" applyAlignment="1">
      <alignment horizontal="right"/>
    </xf>
    <xf numFmtId="6" fontId="0" fillId="0" borderId="8" xfId="0" applyNumberFormat="1" applyBorder="1"/>
    <xf numFmtId="0" fontId="0" fillId="0" borderId="2" xfId="0" applyBorder="1" applyAlignment="1">
      <alignment horizontal="right"/>
    </xf>
    <xf numFmtId="0" fontId="0" fillId="0" borderId="8" xfId="0" applyBorder="1"/>
    <xf numFmtId="6" fontId="0" fillId="2" borderId="9" xfId="0" applyNumberFormat="1" applyFill="1" applyBorder="1"/>
    <xf numFmtId="6" fontId="0" fillId="2" borderId="3" xfId="0" applyNumberFormat="1" applyFill="1" applyBorder="1"/>
    <xf numFmtId="0" fontId="2" fillId="0" borderId="0" xfId="0" applyFont="1" applyAlignment="1">
      <alignment horizontal="left"/>
    </xf>
    <xf numFmtId="8" fontId="0" fillId="0" borderId="0" xfId="0" applyNumberFormat="1"/>
    <xf numFmtId="6" fontId="0" fillId="2" borderId="8" xfId="0" applyNumberFormat="1" applyFill="1" applyBorder="1"/>
    <xf numFmtId="0" fontId="0" fillId="2" borderId="5" xfId="0" applyFill="1" applyBorder="1"/>
    <xf numFmtId="6" fontId="0" fillId="2" borderId="5" xfId="0" applyNumberFormat="1" applyFill="1" applyBorder="1"/>
    <xf numFmtId="9" fontId="0" fillId="2" borderId="9" xfId="0" applyNumberFormat="1" applyFill="1" applyBorder="1"/>
    <xf numFmtId="6" fontId="0" fillId="5" borderId="1" xfId="0" applyNumberFormat="1" applyFill="1" applyBorder="1"/>
    <xf numFmtId="0" fontId="0" fillId="0" borderId="12" xfId="0" applyBorder="1" applyAlignment="1">
      <alignment horizontal="right"/>
    </xf>
    <xf numFmtId="6" fontId="0" fillId="0" borderId="13" xfId="0" applyNumberFormat="1" applyBorder="1"/>
    <xf numFmtId="6" fontId="0" fillId="0" borderId="14" xfId="0" applyNumberFormat="1" applyBorder="1"/>
    <xf numFmtId="0" fontId="0" fillId="0" borderId="15" xfId="0" applyBorder="1"/>
    <xf numFmtId="0" fontId="0" fillId="0" borderId="16" xfId="0" applyBorder="1"/>
    <xf numFmtId="44" fontId="0" fillId="4" borderId="4" xfId="1" applyFont="1" applyFill="1" applyBorder="1"/>
    <xf numFmtId="0" fontId="0" fillId="4" borderId="5" xfId="0" applyFill="1" applyBorder="1"/>
    <xf numFmtId="0" fontId="4" fillId="0" borderId="8" xfId="0" applyFont="1" applyBorder="1" applyAlignment="1">
      <alignment horizontal="center" vertical="center"/>
    </xf>
    <xf numFmtId="0" fontId="4" fillId="0" borderId="3" xfId="0" applyFont="1" applyBorder="1" applyAlignment="1">
      <alignment horizontal="center" vertical="center"/>
    </xf>
    <xf numFmtId="44" fontId="0" fillId="4" borderId="6" xfId="1" applyFont="1" applyFill="1" applyBorder="1"/>
    <xf numFmtId="0" fontId="0" fillId="4" borderId="7" xfId="0" applyFill="1" applyBorder="1"/>
    <xf numFmtId="9" fontId="0" fillId="2" borderId="0" xfId="0" applyNumberFormat="1" applyFill="1"/>
    <xf numFmtId="0" fontId="4" fillId="0" borderId="0" xfId="0" applyFont="1" applyAlignment="1">
      <alignment horizontal="center"/>
    </xf>
    <xf numFmtId="8" fontId="0" fillId="0" borderId="9" xfId="0" applyNumberFormat="1" applyBorder="1"/>
    <xf numFmtId="8" fontId="0" fillId="0" borderId="7" xfId="0" applyNumberFormat="1" applyBorder="1"/>
    <xf numFmtId="8" fontId="0" fillId="0" borderId="8" xfId="0" applyNumberFormat="1" applyBorder="1"/>
    <xf numFmtId="8" fontId="0" fillId="0" borderId="3" xfId="0" applyNumberFormat="1" applyBorder="1"/>
    <xf numFmtId="8" fontId="0" fillId="3" borderId="7" xfId="0" applyNumberFormat="1" applyFill="1" applyBorder="1"/>
    <xf numFmtId="0" fontId="2" fillId="0" borderId="2" xfId="0" applyFont="1" applyBorder="1"/>
    <xf numFmtId="0" fontId="2" fillId="0" borderId="8" xfId="0" applyFont="1" applyBorder="1"/>
    <xf numFmtId="0" fontId="0" fillId="0" borderId="10" xfId="0" applyBorder="1" applyAlignment="1">
      <alignment horizontal="left"/>
    </xf>
    <xf numFmtId="0" fontId="0" fillId="0" borderId="11" xfId="0" applyBorder="1" applyAlignment="1">
      <alignment horizontal="left"/>
    </xf>
    <xf numFmtId="0" fontId="0" fillId="0" borderId="17" xfId="0" applyBorder="1" applyAlignment="1">
      <alignment horizontal="right"/>
    </xf>
    <xf numFmtId="0" fontId="0" fillId="2" borderId="18" xfId="0" applyFill="1" applyBorder="1"/>
    <xf numFmtId="0" fontId="0" fillId="0" borderId="19" xfId="0" applyBorder="1" applyAlignment="1">
      <alignment horizontal="right"/>
    </xf>
    <xf numFmtId="0" fontId="0" fillId="2" borderId="20" xfId="0" applyFill="1" applyBorder="1"/>
    <xf numFmtId="9" fontId="0" fillId="0" borderId="0" xfId="2" applyFont="1" applyBorder="1" applyAlignment="1">
      <alignment horizontal="right"/>
    </xf>
    <xf numFmtId="9" fontId="0" fillId="0" borderId="5" xfId="2" applyFont="1" applyBorder="1" applyAlignment="1">
      <alignment horizontal="right"/>
    </xf>
    <xf numFmtId="0" fontId="0" fillId="0" borderId="0" xfId="2" applyNumberFormat="1" applyFont="1" applyBorder="1"/>
    <xf numFmtId="0" fontId="0" fillId="0" borderId="5" xfId="2" applyNumberFormat="1" applyFont="1" applyBorder="1"/>
    <xf numFmtId="6" fontId="0" fillId="4" borderId="9" xfId="0" applyNumberFormat="1" applyFill="1" applyBorder="1"/>
    <xf numFmtId="6" fontId="0" fillId="4" borderId="7" xfId="0" applyNumberFormat="1" applyFill="1" applyBorder="1"/>
    <xf numFmtId="9" fontId="0" fillId="0" borderId="0" xfId="2" applyFont="1" applyBorder="1"/>
    <xf numFmtId="10" fontId="0" fillId="0" borderId="0" xfId="0" applyNumberFormat="1"/>
    <xf numFmtId="10" fontId="0" fillId="0" borderId="5" xfId="0" applyNumberFormat="1" applyBorder="1"/>
    <xf numFmtId="8" fontId="0" fillId="4" borderId="9" xfId="0" applyNumberFormat="1" applyFill="1" applyBorder="1"/>
    <xf numFmtId="8" fontId="0" fillId="4" borderId="7" xfId="0" applyNumberFormat="1" applyFill="1" applyBorder="1"/>
    <xf numFmtId="8" fontId="0" fillId="0" borderId="0" xfId="0" applyNumberFormat="1" applyAlignment="1">
      <alignment horizontal="left"/>
    </xf>
    <xf numFmtId="8" fontId="0" fillId="0" borderId="5" xfId="0" applyNumberFormat="1" applyBorder="1" applyAlignment="1">
      <alignment horizontal="left"/>
    </xf>
    <xf numFmtId="164" fontId="0" fillId="0" borderId="0" xfId="1" applyNumberFormat="1" applyFont="1" applyBorder="1"/>
    <xf numFmtId="164" fontId="0" fillId="0" borderId="5" xfId="1" applyNumberFormat="1" applyFont="1" applyBorder="1"/>
    <xf numFmtId="8" fontId="0" fillId="7" borderId="1" xfId="0" applyNumberFormat="1" applyFill="1" applyBorder="1"/>
    <xf numFmtId="9" fontId="0" fillId="0" borderId="0" xfId="0" applyNumberFormat="1"/>
    <xf numFmtId="0" fontId="0" fillId="0" borderId="0" xfId="0" applyAlignment="1">
      <alignment horizontal="left"/>
    </xf>
    <xf numFmtId="8" fontId="0" fillId="6" borderId="9" xfId="0" applyNumberFormat="1" applyFill="1" applyBorder="1"/>
    <xf numFmtId="9" fontId="0" fillId="0" borderId="0" xfId="2" applyFont="1"/>
    <xf numFmtId="167" fontId="0" fillId="0" borderId="0" xfId="1" applyNumberFormat="1" applyFont="1"/>
    <xf numFmtId="167" fontId="0" fillId="0" borderId="0" xfId="0" applyNumberFormat="1"/>
  </cellXfs>
  <cellStyles count="4">
    <cellStyle name="Currency" xfId="1" builtinId="4"/>
    <cellStyle name="Normal" xfId="0" builtinId="0"/>
    <cellStyle name="Normal 2" xfId="3" xr:uid="{00000000-0005-0000-0000-000002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Historical</a:t>
            </a:r>
            <a:r>
              <a:rPr lang="en-US" baseline="0"/>
              <a:t> Price vs. 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'C'!$C$3</c:f>
              <c:strCache>
                <c:ptCount val="1"/>
                <c:pt idx="0">
                  <c:v>Units Sold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'C'!$B$4:$B$11</c:f>
              <c:numCache>
                <c:formatCode>_("$"* #,##0.00_);_("$"* \(#,##0.00\);_("$"* "-"??_);_(@_)</c:formatCode>
                <c:ptCount val="8"/>
                <c:pt idx="0">
                  <c:v>70</c:v>
                </c:pt>
                <c:pt idx="1">
                  <c:v>80</c:v>
                </c:pt>
                <c:pt idx="2">
                  <c:v>90</c:v>
                </c:pt>
                <c:pt idx="3">
                  <c:v>100</c:v>
                </c:pt>
                <c:pt idx="4">
                  <c:v>110</c:v>
                </c:pt>
                <c:pt idx="5">
                  <c:v>120</c:v>
                </c:pt>
                <c:pt idx="6">
                  <c:v>130</c:v>
                </c:pt>
                <c:pt idx="7">
                  <c:v>140</c:v>
                </c:pt>
              </c:numCache>
            </c:numRef>
          </c:xVal>
          <c:yVal>
            <c:numRef>
              <c:f>'C'!$C$4:$C$11</c:f>
              <c:numCache>
                <c:formatCode>General</c:formatCode>
                <c:ptCount val="8"/>
                <c:pt idx="0">
                  <c:v>205</c:v>
                </c:pt>
                <c:pt idx="1">
                  <c:v>184</c:v>
                </c:pt>
                <c:pt idx="2">
                  <c:v>147</c:v>
                </c:pt>
                <c:pt idx="3">
                  <c:v>125</c:v>
                </c:pt>
                <c:pt idx="4">
                  <c:v>109</c:v>
                </c:pt>
                <c:pt idx="5">
                  <c:v>105</c:v>
                </c:pt>
                <c:pt idx="6">
                  <c:v>75</c:v>
                </c:pt>
                <c:pt idx="7">
                  <c:v>55</c:v>
                </c:pt>
              </c:numCache>
            </c:numRef>
          </c:yVal>
          <c:smooth val="0"/>
          <c:extLst>
            <c:ext xmlns:c16="http://schemas.microsoft.com/office/drawing/2014/chart" uri="{C3380CC4-5D6E-409C-BE32-E72D297353CC}">
              <c16:uniqueId val="{00000002-7CD6-4A20-A473-D5B1BEB486EB}"/>
            </c:ext>
          </c:extLst>
        </c:ser>
        <c:dLbls>
          <c:showLegendKey val="0"/>
          <c:showVal val="0"/>
          <c:showCatName val="0"/>
          <c:showSerName val="0"/>
          <c:showPercent val="0"/>
          <c:showBubbleSize val="0"/>
        </c:dLbls>
        <c:axId val="431607328"/>
        <c:axId val="431607656"/>
      </c:scatterChart>
      <c:valAx>
        <c:axId val="43160732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607656"/>
        <c:crosses val="autoZero"/>
        <c:crossBetween val="midCat"/>
      </c:valAx>
      <c:valAx>
        <c:axId val="431607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6073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485774</xdr:colOff>
      <xdr:row>0</xdr:row>
      <xdr:rowOff>38100</xdr:rowOff>
    </xdr:from>
    <xdr:to>
      <xdr:col>10</xdr:col>
      <xdr:colOff>57149</xdr:colOff>
      <xdr:row>5</xdr:row>
      <xdr:rowOff>85725</xdr:rowOff>
    </xdr:to>
    <xdr:sp macro="" textlink="">
      <xdr:nvSpPr>
        <xdr:cNvPr id="2" name="TextBox 1">
          <a:extLst>
            <a:ext uri="{FF2B5EF4-FFF2-40B4-BE49-F238E27FC236}">
              <a16:creationId xmlns:a16="http://schemas.microsoft.com/office/drawing/2014/main" id="{5BB4C353-DC47-2048-9F04-7ECD0B6D6C1E}"/>
            </a:ext>
          </a:extLst>
        </xdr:cNvPr>
        <xdr:cNvSpPr txBox="1"/>
      </xdr:nvSpPr>
      <xdr:spPr>
        <a:xfrm>
          <a:off x="485774" y="38100"/>
          <a:ext cx="8715375" cy="100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Model for Total After-Tax</a:t>
          </a:r>
          <a:r>
            <a:rPr lang="en-US" sz="1100" b="1" baseline="0"/>
            <a:t> Profit of Office Building</a:t>
          </a:r>
        </a:p>
        <a:p>
          <a:r>
            <a:rPr lang="en-US" sz="1100" baseline="0"/>
            <a:t>Inputs: Price per square foot, demand function parameters, and other building and expenses parameters</a:t>
          </a:r>
        </a:p>
        <a:p>
          <a:r>
            <a:rPr lang="en-US" sz="1100" baseline="0"/>
            <a:t>Outputs: Annual and 5 Year total after Tax Profit </a:t>
          </a:r>
        </a:p>
        <a:p>
          <a:endParaRPr lang="en-US" sz="1100" baseline="0"/>
        </a:p>
        <a:p>
          <a:r>
            <a:rPr lang="en-US" sz="1100" baseline="0"/>
            <a:t>Instructions: Input estimated values into blue and purple cells to see the projected 5 year after-tax profit in the orange cell.</a:t>
          </a:r>
          <a:endParaRPr lang="en-US" sz="1100"/>
        </a:p>
      </xdr:txBody>
    </xdr:sp>
    <xdr:clientData/>
  </xdr:twoCellAnchor>
  <xdr:twoCellAnchor>
    <xdr:from>
      <xdr:col>14</xdr:col>
      <xdr:colOff>339725</xdr:colOff>
      <xdr:row>5</xdr:row>
      <xdr:rowOff>168274</xdr:rowOff>
    </xdr:from>
    <xdr:to>
      <xdr:col>23</xdr:col>
      <xdr:colOff>95250</xdr:colOff>
      <xdr:row>15</xdr:row>
      <xdr:rowOff>127000</xdr:rowOff>
    </xdr:to>
    <xdr:sp macro="" textlink="">
      <xdr:nvSpPr>
        <xdr:cNvPr id="3" name="TextBox 2">
          <a:extLst>
            <a:ext uri="{FF2B5EF4-FFF2-40B4-BE49-F238E27FC236}">
              <a16:creationId xmlns:a16="http://schemas.microsoft.com/office/drawing/2014/main" id="{381A54C4-8E20-AF43-AD7F-C66CD144E538}"/>
            </a:ext>
          </a:extLst>
        </xdr:cNvPr>
        <xdr:cNvSpPr txBox="1"/>
      </xdr:nvSpPr>
      <xdr:spPr>
        <a:xfrm>
          <a:off x="12036425" y="1120774"/>
          <a:ext cx="5013325" cy="1914526"/>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Prompt</a:t>
          </a:r>
          <a:r>
            <a:rPr lang="en-US" sz="1600" b="1" baseline="0"/>
            <a:t> A:</a:t>
          </a:r>
          <a:endParaRPr lang="en-US" sz="1600" b="1"/>
        </a:p>
        <a:p>
          <a:r>
            <a:rPr lang="en-US" sz="1100" b="0" i="0">
              <a:solidFill>
                <a:schemeClr val="dk1"/>
              </a:solidFill>
              <a:effectLst/>
              <a:latin typeface="+mn-lt"/>
              <a:ea typeface="+mn-ea"/>
              <a:cs typeface="+mn-cs"/>
            </a:rPr>
            <a:t>Use this model to try to set up an optimization problem to help management decide how to set the price per square foot in each year. They also want to keep an occupancy of at least 80% in Y1, Y2, and Y3, and at least 70% in Y4 and Y5. </a:t>
          </a:r>
        </a:p>
        <a:p>
          <a:r>
            <a:rPr lang="en-US" sz="1100" b="0" i="0">
              <a:solidFill>
                <a:schemeClr val="dk1"/>
              </a:solidFill>
              <a:effectLst/>
              <a:latin typeface="+mn-lt"/>
              <a:ea typeface="+mn-ea"/>
              <a:cs typeface="+mn-cs"/>
            </a:rPr>
            <a:t>First try SIMPLEX LP and click solve. What is the error message you receive? What do you think that means in your own words?</a:t>
          </a:r>
        </a:p>
        <a:p>
          <a:r>
            <a:rPr lang="en-US" sz="1100" b="0" i="0">
              <a:solidFill>
                <a:schemeClr val="dk1"/>
              </a:solidFill>
              <a:effectLst/>
              <a:latin typeface="+mn-lt"/>
              <a:ea typeface="+mn-ea"/>
              <a:cs typeface="+mn-cs"/>
            </a:rPr>
            <a:t>Try GRG Nonlinear and click solve. What are the optimal prices for Y1, Y2, Y3, Y4, and Y5 that solver finds?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556845</xdr:colOff>
      <xdr:row>0</xdr:row>
      <xdr:rowOff>188790</xdr:rowOff>
    </xdr:from>
    <xdr:to>
      <xdr:col>14</xdr:col>
      <xdr:colOff>136769</xdr:colOff>
      <xdr:row>9</xdr:row>
      <xdr:rowOff>102577</xdr:rowOff>
    </xdr:to>
    <xdr:sp macro="" textlink="">
      <xdr:nvSpPr>
        <xdr:cNvPr id="2" name="TextBox 1">
          <a:extLst>
            <a:ext uri="{FF2B5EF4-FFF2-40B4-BE49-F238E27FC236}">
              <a16:creationId xmlns:a16="http://schemas.microsoft.com/office/drawing/2014/main" id="{A2970575-A718-C541-95CB-A47CA90FEA89}"/>
            </a:ext>
          </a:extLst>
        </xdr:cNvPr>
        <xdr:cNvSpPr txBox="1"/>
      </xdr:nvSpPr>
      <xdr:spPr>
        <a:xfrm>
          <a:off x="6242537" y="188790"/>
          <a:ext cx="3717194" cy="1945787"/>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Prompt B:</a:t>
          </a:r>
        </a:p>
        <a:p>
          <a:r>
            <a:rPr lang="en-US" sz="1100" b="0" i="0">
              <a:solidFill>
                <a:schemeClr val="dk1"/>
              </a:solidFill>
              <a:effectLst/>
              <a:latin typeface="+mn-lt"/>
              <a:ea typeface="+mn-ea"/>
              <a:cs typeface="+mn-cs"/>
            </a:rPr>
            <a:t>Consider this completed model. Use it to try to set up an optimization problem that helps you determine the best unit volume/year you should target for each product A-E. Use GRG Nonlinear.</a:t>
          </a:r>
        </a:p>
        <a:p>
          <a:r>
            <a:rPr lang="en-US" sz="1100" b="0" i="0">
              <a:solidFill>
                <a:schemeClr val="dk1"/>
              </a:solidFill>
              <a:effectLst/>
              <a:latin typeface="+mn-lt"/>
              <a:ea typeface="+mn-ea"/>
              <a:cs typeface="+mn-cs"/>
            </a:rPr>
            <a:t>Do you run into any problems? (You should.) Tell me what problem you run into. </a:t>
          </a:r>
        </a:p>
        <a:p>
          <a:r>
            <a:rPr lang="en-US" sz="1100" b="0" i="0">
              <a:solidFill>
                <a:schemeClr val="dk1"/>
              </a:solidFill>
              <a:effectLst/>
              <a:latin typeface="+mn-lt"/>
              <a:ea typeface="+mn-ea"/>
              <a:cs typeface="+mn-cs"/>
            </a:rPr>
            <a:t>In your own words, why do you think this model is not set-up to be a very helpful optimization problem? Conceptually, what might you do make it more insightful/useful?</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203421</xdr:colOff>
      <xdr:row>15</xdr:row>
      <xdr:rowOff>61625</xdr:rowOff>
    </xdr:from>
    <xdr:to>
      <xdr:col>17</xdr:col>
      <xdr:colOff>479066</xdr:colOff>
      <xdr:row>28</xdr:row>
      <xdr:rowOff>140806</xdr:rowOff>
    </xdr:to>
    <xdr:sp macro="" textlink="">
      <xdr:nvSpPr>
        <xdr:cNvPr id="2" name="TextBox 1">
          <a:extLst>
            <a:ext uri="{FF2B5EF4-FFF2-40B4-BE49-F238E27FC236}">
              <a16:creationId xmlns:a16="http://schemas.microsoft.com/office/drawing/2014/main" id="{3CCE9A4A-D130-43F6-89F0-341EBECFDE25}"/>
            </a:ext>
          </a:extLst>
        </xdr:cNvPr>
        <xdr:cNvSpPr txBox="1"/>
      </xdr:nvSpPr>
      <xdr:spPr>
        <a:xfrm>
          <a:off x="9642696" y="2966750"/>
          <a:ext cx="3818945" cy="2603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Your boss is asking you to estimate the total profit they'll earn for a service product over the next 6 months. Your company plans to price the product at $120 per unit each month, except they will offer a sale in month 3 for $100 per unit, and a sale in month 6 for $80 per unit.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To help you predict sales, your analysts have collected some basic price elasticity data shown in the table below:</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You asked your boss for some cost figures. They said their current best guess is that fixed costs are about $500 per month and variable costs are about $60 per unit each month. But they think the fixed costs are growing at about 2% each month.</a:t>
          </a: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xdr:txBody>
    </xdr:sp>
    <xdr:clientData/>
  </xdr:twoCellAnchor>
  <xdr:twoCellAnchor>
    <xdr:from>
      <xdr:col>11</xdr:col>
      <xdr:colOff>127883</xdr:colOff>
      <xdr:row>1</xdr:row>
      <xdr:rowOff>33130</xdr:rowOff>
    </xdr:from>
    <xdr:to>
      <xdr:col>18</xdr:col>
      <xdr:colOff>223631</xdr:colOff>
      <xdr:row>14</xdr:row>
      <xdr:rowOff>91109</xdr:rowOff>
    </xdr:to>
    <xdr:graphicFrame macro="">
      <xdr:nvGraphicFramePr>
        <xdr:cNvPr id="3" name="Chart 2">
          <a:extLst>
            <a:ext uri="{FF2B5EF4-FFF2-40B4-BE49-F238E27FC236}">
              <a16:creationId xmlns:a16="http://schemas.microsoft.com/office/drawing/2014/main" id="{3C636024-A925-4CB4-8577-410E70FC5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187739</xdr:colOff>
      <xdr:row>11</xdr:row>
      <xdr:rowOff>154609</xdr:rowOff>
    </xdr:from>
    <xdr:to>
      <xdr:col>3</xdr:col>
      <xdr:colOff>496957</xdr:colOff>
      <xdr:row>24</xdr:row>
      <xdr:rowOff>93870</xdr:rowOff>
    </xdr:to>
    <xdr:sp macro="" textlink="">
      <xdr:nvSpPr>
        <xdr:cNvPr id="4" name="TextBox 3">
          <a:extLst>
            <a:ext uri="{FF2B5EF4-FFF2-40B4-BE49-F238E27FC236}">
              <a16:creationId xmlns:a16="http://schemas.microsoft.com/office/drawing/2014/main" id="{38CCA8BC-0FA0-9304-2908-AB628E986AB1}"/>
            </a:ext>
          </a:extLst>
        </xdr:cNvPr>
        <xdr:cNvSpPr txBox="1"/>
      </xdr:nvSpPr>
      <xdr:spPr>
        <a:xfrm>
          <a:off x="187739" y="2313609"/>
          <a:ext cx="2799522" cy="2517913"/>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Prompt C:</a:t>
          </a:r>
        </a:p>
        <a:p>
          <a:r>
            <a:rPr lang="en-US" sz="1100" b="0" i="0">
              <a:solidFill>
                <a:schemeClr val="dk1"/>
              </a:solidFill>
              <a:effectLst/>
              <a:latin typeface="+mn-lt"/>
              <a:ea typeface="+mn-ea"/>
              <a:cs typeface="+mn-cs"/>
            </a:rPr>
            <a:t>Consider this completed model. Use it to set up an optimization problem that selects the best price in each month to maximize total profit. You cannot set a price above $100 in any given month.  You also must keep your total costs (sum of all 6 months) below $40,000. Use GRG Nonlinear.</a:t>
          </a:r>
        </a:p>
        <a:p>
          <a:r>
            <a:rPr lang="en-US" sz="1100" b="0" i="0">
              <a:solidFill>
                <a:schemeClr val="dk1"/>
              </a:solidFill>
              <a:effectLst/>
              <a:latin typeface="+mn-lt"/>
              <a:ea typeface="+mn-ea"/>
              <a:cs typeface="+mn-cs"/>
            </a:rPr>
            <a:t>Do you run into any problems? (You should.) Tell me what problem you run into. </a:t>
          </a:r>
        </a:p>
        <a:p>
          <a:r>
            <a:rPr lang="en-US" sz="1100" b="0" i="0">
              <a:solidFill>
                <a:schemeClr val="dk1"/>
              </a:solidFill>
              <a:effectLst/>
              <a:latin typeface="+mn-lt"/>
              <a:ea typeface="+mn-ea"/>
              <a:cs typeface="+mn-cs"/>
            </a:rPr>
            <a:t>In your own words, explain what the problem is to a client who asked you to run this optimization model for them.</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6CFE3-C080-AC45-B0A9-A39067F23323}">
  <dimension ref="B5:S37"/>
  <sheetViews>
    <sheetView zoomScale="73" workbookViewId="0">
      <selection activeCell="R26" sqref="R26"/>
    </sheetView>
  </sheetViews>
  <sheetFormatPr defaultColWidth="8.7265625" defaultRowHeight="14.5" x14ac:dyDescent="0.35"/>
  <cols>
    <col min="2" max="2" width="11.453125" customWidth="1"/>
    <col min="5" max="5" width="10.7265625" bestFit="1" customWidth="1"/>
    <col min="8" max="8" width="21.1796875" bestFit="1" customWidth="1"/>
    <col min="9" max="9" width="19.7265625" bestFit="1" customWidth="1"/>
    <col min="10" max="14" width="13.7265625" bestFit="1" customWidth="1"/>
  </cols>
  <sheetData>
    <row r="5" spans="2:19" x14ac:dyDescent="0.35">
      <c r="O5" s="1"/>
      <c r="P5" s="1"/>
      <c r="Q5" s="1"/>
      <c r="R5" s="1"/>
      <c r="S5" s="1"/>
    </row>
    <row r="6" spans="2:19" ht="15" thickBot="1" x14ac:dyDescent="0.4"/>
    <row r="7" spans="2:19" x14ac:dyDescent="0.35">
      <c r="B7" s="53" t="s">
        <v>23</v>
      </c>
      <c r="C7" s="54"/>
      <c r="D7" s="25"/>
      <c r="E7" s="25"/>
      <c r="F7" s="5"/>
      <c r="H7" s="53" t="s">
        <v>46</v>
      </c>
      <c r="I7" s="25"/>
      <c r="J7" s="25"/>
      <c r="K7" s="25"/>
      <c r="L7" s="25"/>
      <c r="M7" s="25"/>
      <c r="N7" s="5"/>
    </row>
    <row r="8" spans="2:19" x14ac:dyDescent="0.35">
      <c r="B8" s="6"/>
      <c r="D8" s="2" t="s">
        <v>47</v>
      </c>
      <c r="E8" s="13">
        <v>180000</v>
      </c>
      <c r="F8" s="12"/>
      <c r="H8" s="6"/>
      <c r="J8" s="55" t="s">
        <v>48</v>
      </c>
      <c r="K8" s="55" t="s">
        <v>49</v>
      </c>
      <c r="L8" s="55" t="s">
        <v>50</v>
      </c>
      <c r="M8" s="55" t="s">
        <v>51</v>
      </c>
      <c r="N8" s="56" t="s">
        <v>52</v>
      </c>
    </row>
    <row r="9" spans="2:19" ht="15" thickBot="1" x14ac:dyDescent="0.4">
      <c r="B9" s="6"/>
      <c r="D9" s="2" t="s">
        <v>53</v>
      </c>
      <c r="F9" s="12"/>
      <c r="H9" s="8"/>
      <c r="I9" s="16" t="s">
        <v>54</v>
      </c>
      <c r="J9" s="79">
        <v>13.999999999999998</v>
      </c>
      <c r="K9" s="79">
        <v>13.999999999999998</v>
      </c>
      <c r="L9" s="79">
        <v>13.999999999999998</v>
      </c>
      <c r="M9" s="79">
        <v>15.168588316540799</v>
      </c>
      <c r="N9" s="79">
        <v>15.188820709994717</v>
      </c>
    </row>
    <row r="10" spans="2:19" ht="15" thickBot="1" x14ac:dyDescent="0.4">
      <c r="B10" s="6"/>
      <c r="D10" s="57" t="s">
        <v>55</v>
      </c>
      <c r="E10" s="58">
        <v>-0.05</v>
      </c>
      <c r="F10" s="12"/>
    </row>
    <row r="11" spans="2:19" x14ac:dyDescent="0.35">
      <c r="B11" s="6"/>
      <c r="D11" s="59" t="s">
        <v>45</v>
      </c>
      <c r="E11" s="60">
        <v>1.5</v>
      </c>
      <c r="F11" s="12"/>
      <c r="H11" s="53" t="s">
        <v>39</v>
      </c>
      <c r="I11" s="25"/>
      <c r="J11" s="25"/>
      <c r="K11" s="25"/>
      <c r="L11" s="25"/>
      <c r="M11" s="25"/>
      <c r="N11" s="5"/>
    </row>
    <row r="12" spans="2:19" x14ac:dyDescent="0.35">
      <c r="B12" s="6"/>
      <c r="D12" s="2" t="s">
        <v>56</v>
      </c>
      <c r="E12" s="15">
        <v>1.2</v>
      </c>
      <c r="F12" s="12"/>
      <c r="H12" s="6"/>
      <c r="J12" s="55" t="s">
        <v>48</v>
      </c>
      <c r="K12" s="55" t="s">
        <v>49</v>
      </c>
      <c r="L12" s="55" t="s">
        <v>50</v>
      </c>
      <c r="M12" s="55" t="s">
        <v>51</v>
      </c>
      <c r="N12" s="56" t="s">
        <v>52</v>
      </c>
      <c r="P12" s="3"/>
    </row>
    <row r="13" spans="2:19" x14ac:dyDescent="0.35">
      <c r="B13" s="6"/>
      <c r="D13" s="2" t="s">
        <v>57</v>
      </c>
      <c r="E13" s="46">
        <v>0.2</v>
      </c>
      <c r="F13" s="12"/>
      <c r="H13" s="6"/>
      <c r="I13" s="2" t="s">
        <v>58</v>
      </c>
      <c r="J13" s="61">
        <f>$E$10*J9+$E$11</f>
        <v>0.8</v>
      </c>
      <c r="K13" s="61">
        <f t="shared" ref="K13:N13" si="0">$E$10*K9+$E$11</f>
        <v>0.8</v>
      </c>
      <c r="L13" s="61">
        <f t="shared" si="0"/>
        <v>0.8</v>
      </c>
      <c r="M13" s="61">
        <f t="shared" si="0"/>
        <v>0.74157058417296007</v>
      </c>
      <c r="N13" s="62">
        <f t="shared" si="0"/>
        <v>0.74055896450026415</v>
      </c>
    </row>
    <row r="14" spans="2:19" x14ac:dyDescent="0.35">
      <c r="B14" s="6"/>
      <c r="D14" s="2" t="s">
        <v>59</v>
      </c>
      <c r="E14" s="46">
        <v>0.12</v>
      </c>
      <c r="F14" s="12"/>
      <c r="H14" s="6"/>
      <c r="I14" s="2" t="s">
        <v>60</v>
      </c>
      <c r="J14" s="63">
        <f>J13*$E$8</f>
        <v>144000</v>
      </c>
      <c r="K14" s="63">
        <f t="shared" ref="K14:N14" si="1">K13*$E$8</f>
        <v>144000</v>
      </c>
      <c r="L14" s="63">
        <f t="shared" si="1"/>
        <v>144000</v>
      </c>
      <c r="M14" s="63">
        <f t="shared" si="1"/>
        <v>133482.7051511328</v>
      </c>
      <c r="N14" s="64">
        <f t="shared" si="1"/>
        <v>133300.61361004756</v>
      </c>
    </row>
    <row r="15" spans="2:19" ht="15" thickBot="1" x14ac:dyDescent="0.4">
      <c r="B15" s="6"/>
      <c r="D15" s="2" t="s">
        <v>61</v>
      </c>
      <c r="E15" s="14">
        <v>1500000</v>
      </c>
      <c r="F15" s="12"/>
      <c r="H15" s="8"/>
      <c r="I15" s="16" t="s">
        <v>62</v>
      </c>
      <c r="J15" s="65">
        <f>J14*J9</f>
        <v>2015999.9999999998</v>
      </c>
      <c r="K15" s="65">
        <f t="shared" ref="K15:N15" si="2">K14*K9</f>
        <v>2015999.9999999998</v>
      </c>
      <c r="L15" s="65">
        <f t="shared" si="2"/>
        <v>2015999.9999999998</v>
      </c>
      <c r="M15" s="65">
        <f t="shared" si="2"/>
        <v>2024744.2018157332</v>
      </c>
      <c r="N15" s="66">
        <f t="shared" si="2"/>
        <v>2024679.120655294</v>
      </c>
    </row>
    <row r="16" spans="2:19" ht="15" thickBot="1" x14ac:dyDescent="0.4">
      <c r="B16" s="8"/>
      <c r="C16" s="20"/>
      <c r="D16" s="16" t="s">
        <v>63</v>
      </c>
      <c r="E16" s="33">
        <v>0.34</v>
      </c>
      <c r="F16" s="17"/>
    </row>
    <row r="17" spans="8:14" x14ac:dyDescent="0.35">
      <c r="H17" s="53" t="s">
        <v>44</v>
      </c>
      <c r="I17" s="25"/>
      <c r="J17" s="25"/>
      <c r="K17" s="25"/>
      <c r="L17" s="25"/>
      <c r="M17" s="25"/>
      <c r="N17" s="5"/>
    </row>
    <row r="18" spans="8:14" x14ac:dyDescent="0.35">
      <c r="H18" s="6"/>
      <c r="J18" s="55" t="s">
        <v>48</v>
      </c>
      <c r="K18" s="55" t="s">
        <v>49</v>
      </c>
      <c r="L18" s="55" t="s">
        <v>50</v>
      </c>
      <c r="M18" s="55" t="s">
        <v>51</v>
      </c>
      <c r="N18" s="56" t="s">
        <v>52</v>
      </c>
    </row>
    <row r="19" spans="8:14" x14ac:dyDescent="0.35">
      <c r="H19" s="6"/>
      <c r="I19" s="2" t="s">
        <v>64</v>
      </c>
      <c r="J19" s="67">
        <v>1</v>
      </c>
      <c r="K19" s="68">
        <f>J19*(1+$E$14)</f>
        <v>1.1200000000000001</v>
      </c>
      <c r="L19" s="68">
        <f t="shared" ref="L19:N19" si="3">K19*(1+$E$14)</f>
        <v>1.2544000000000002</v>
      </c>
      <c r="M19" s="68">
        <f t="shared" si="3"/>
        <v>1.4049280000000004</v>
      </c>
      <c r="N19" s="69">
        <f t="shared" si="3"/>
        <v>1.5735193600000006</v>
      </c>
    </row>
    <row r="20" spans="8:14" x14ac:dyDescent="0.35">
      <c r="H20" s="6"/>
      <c r="I20" s="2" t="s">
        <v>65</v>
      </c>
      <c r="J20" s="29">
        <f>J19*$E$12*$E$8</f>
        <v>216000</v>
      </c>
      <c r="K20" s="29">
        <f t="shared" ref="K20:M20" si="4">K19*$E$12*$E$8</f>
        <v>241920.00000000003</v>
      </c>
      <c r="L20" s="29">
        <f t="shared" si="4"/>
        <v>270950.40000000002</v>
      </c>
      <c r="M20" s="29">
        <f t="shared" si="4"/>
        <v>303464.44800000003</v>
      </c>
      <c r="N20" s="7">
        <f>N19*$E$12*$E$8</f>
        <v>339880.18176000012</v>
      </c>
    </row>
    <row r="21" spans="8:14" x14ac:dyDescent="0.35">
      <c r="H21" s="6"/>
      <c r="I21" s="2" t="s">
        <v>66</v>
      </c>
      <c r="J21" s="29">
        <f>$E$13*J13*J20</f>
        <v>34560.000000000007</v>
      </c>
      <c r="K21" s="29">
        <f t="shared" ref="K21:N21" si="5">$E$13*K13*K20</f>
        <v>38707.200000000012</v>
      </c>
      <c r="L21" s="29">
        <f t="shared" si="5"/>
        <v>43352.064000000013</v>
      </c>
      <c r="M21" s="29">
        <f t="shared" si="5"/>
        <v>45008.06159581698</v>
      </c>
      <c r="N21" s="7">
        <f t="shared" si="5"/>
        <v>50340.263091669454</v>
      </c>
    </row>
    <row r="22" spans="8:14" x14ac:dyDescent="0.35">
      <c r="H22" s="6"/>
      <c r="I22" s="2" t="s">
        <v>67</v>
      </c>
      <c r="J22" s="29">
        <f>$E$15</f>
        <v>1500000</v>
      </c>
      <c r="K22" s="29">
        <f t="shared" ref="K22:N22" si="6">$E$15</f>
        <v>1500000</v>
      </c>
      <c r="L22" s="29">
        <f t="shared" si="6"/>
        <v>1500000</v>
      </c>
      <c r="M22" s="29">
        <f t="shared" si="6"/>
        <v>1500000</v>
      </c>
      <c r="N22" s="7">
        <f t="shared" si="6"/>
        <v>1500000</v>
      </c>
    </row>
    <row r="23" spans="8:14" ht="15" thickBot="1" x14ac:dyDescent="0.4">
      <c r="H23" s="8"/>
      <c r="I23" s="16" t="s">
        <v>68</v>
      </c>
      <c r="J23" s="70">
        <f>SUM(J20:J22)</f>
        <v>1750560</v>
      </c>
      <c r="K23" s="70">
        <f t="shared" ref="K23:N23" si="7">SUM(K20:K22)</f>
        <v>1780627.2000000002</v>
      </c>
      <c r="L23" s="70">
        <f t="shared" si="7"/>
        <v>1814302.4640000002</v>
      </c>
      <c r="M23" s="70">
        <f t="shared" si="7"/>
        <v>1848472.509595817</v>
      </c>
      <c r="N23" s="71">
        <f t="shared" si="7"/>
        <v>1890220.4448516695</v>
      </c>
    </row>
    <row r="24" spans="8:14" ht="15" thickBot="1" x14ac:dyDescent="0.4"/>
    <row r="25" spans="8:14" x14ac:dyDescent="0.35">
      <c r="H25" s="53" t="s">
        <v>69</v>
      </c>
      <c r="I25" s="25"/>
      <c r="J25" s="25"/>
      <c r="K25" s="25"/>
      <c r="L25" s="25"/>
      <c r="M25" s="25"/>
      <c r="N25" s="5"/>
    </row>
    <row r="26" spans="8:14" x14ac:dyDescent="0.35">
      <c r="H26" s="6"/>
      <c r="J26" s="55" t="s">
        <v>48</v>
      </c>
      <c r="K26" s="55" t="s">
        <v>49</v>
      </c>
      <c r="L26" s="55" t="s">
        <v>50</v>
      </c>
      <c r="M26" s="55" t="s">
        <v>51</v>
      </c>
      <c r="N26" s="56" t="s">
        <v>52</v>
      </c>
    </row>
    <row r="27" spans="8:14" x14ac:dyDescent="0.35">
      <c r="H27" s="6"/>
      <c r="I27" s="2" t="s">
        <v>70</v>
      </c>
      <c r="J27" s="72">
        <f>J15-J23</f>
        <v>265439.99999999977</v>
      </c>
      <c r="K27" s="72">
        <f t="shared" ref="K27:N27" si="8">K15-K23</f>
        <v>235372.79999999958</v>
      </c>
      <c r="L27" s="72">
        <f t="shared" si="8"/>
        <v>201697.53599999961</v>
      </c>
      <c r="M27" s="72">
        <f t="shared" si="8"/>
        <v>176271.69221991627</v>
      </c>
      <c r="N27" s="73">
        <f t="shared" si="8"/>
        <v>134458.67580362456</v>
      </c>
    </row>
    <row r="28" spans="8:14" x14ac:dyDescent="0.35">
      <c r="H28" s="6"/>
      <c r="I28" s="2" t="s">
        <v>71</v>
      </c>
      <c r="J28" s="74">
        <f>$E$16*J27</f>
        <v>90249.599999999933</v>
      </c>
      <c r="K28" s="74">
        <f t="shared" ref="K28:N28" si="9">$E$16*K27</f>
        <v>80026.751999999862</v>
      </c>
      <c r="L28" s="74">
        <f t="shared" si="9"/>
        <v>68577.162239999874</v>
      </c>
      <c r="M28" s="74">
        <f t="shared" si="9"/>
        <v>59932.375354771531</v>
      </c>
      <c r="N28" s="75">
        <f t="shared" si="9"/>
        <v>45715.949773232351</v>
      </c>
    </row>
    <row r="29" spans="8:14" ht="15" thickBot="1" x14ac:dyDescent="0.4">
      <c r="H29" s="8"/>
      <c r="I29" s="16" t="s">
        <v>72</v>
      </c>
      <c r="J29" s="48">
        <f>J27-J28</f>
        <v>175190.39999999985</v>
      </c>
      <c r="K29" s="48">
        <f t="shared" ref="K29:N29" si="10">K27-K28</f>
        <v>155346.04799999972</v>
      </c>
      <c r="L29" s="48">
        <f t="shared" si="10"/>
        <v>133120.37375999975</v>
      </c>
      <c r="M29" s="48">
        <f t="shared" si="10"/>
        <v>116339.31686514473</v>
      </c>
      <c r="N29" s="49">
        <f t="shared" si="10"/>
        <v>88742.726030392208</v>
      </c>
    </row>
    <row r="30" spans="8:14" ht="15" thickBot="1" x14ac:dyDescent="0.4"/>
    <row r="31" spans="8:14" ht="15" thickBot="1" x14ac:dyDescent="0.4">
      <c r="M31" s="22" t="s">
        <v>73</v>
      </c>
      <c r="N31" s="76">
        <f>SUM(J29:N29)</f>
        <v>668738.86465553625</v>
      </c>
    </row>
    <row r="33" spans="8:14" x14ac:dyDescent="0.35">
      <c r="H33" s="3" t="s">
        <v>74</v>
      </c>
      <c r="J33" s="78"/>
      <c r="K33" s="78"/>
      <c r="L33" s="78"/>
      <c r="M33" s="78"/>
      <c r="N33" s="78"/>
    </row>
    <row r="34" spans="8:14" x14ac:dyDescent="0.35">
      <c r="J34" s="55" t="s">
        <v>48</v>
      </c>
      <c r="K34" s="55" t="s">
        <v>49</v>
      </c>
      <c r="L34" s="55" t="s">
        <v>50</v>
      </c>
      <c r="M34" s="55" t="s">
        <v>51</v>
      </c>
      <c r="N34" s="55" t="s">
        <v>52</v>
      </c>
    </row>
    <row r="35" spans="8:14" x14ac:dyDescent="0.35">
      <c r="I35" t="s">
        <v>75</v>
      </c>
      <c r="J35" s="77">
        <f>J13</f>
        <v>0.8</v>
      </c>
      <c r="K35" s="77">
        <f t="shared" ref="K35:N35" si="11">K13</f>
        <v>0.8</v>
      </c>
      <c r="L35" s="77">
        <f t="shared" si="11"/>
        <v>0.8</v>
      </c>
      <c r="M35" s="77">
        <f t="shared" si="11"/>
        <v>0.74157058417296007</v>
      </c>
      <c r="N35" s="77">
        <f t="shared" si="11"/>
        <v>0.74055896450026415</v>
      </c>
    </row>
    <row r="36" spans="8:14" x14ac:dyDescent="0.35">
      <c r="J36" s="77" t="s">
        <v>77</v>
      </c>
      <c r="K36" s="77" t="s">
        <v>77</v>
      </c>
      <c r="L36" s="77" t="s">
        <v>77</v>
      </c>
      <c r="M36" s="77" t="s">
        <v>77</v>
      </c>
      <c r="N36" s="77" t="s">
        <v>77</v>
      </c>
    </row>
    <row r="37" spans="8:14" x14ac:dyDescent="0.35">
      <c r="I37" t="s">
        <v>76</v>
      </c>
      <c r="J37" s="80">
        <v>0.8</v>
      </c>
      <c r="K37" s="80">
        <v>0.8</v>
      </c>
      <c r="L37" s="80">
        <v>0.8</v>
      </c>
      <c r="M37" s="80">
        <v>0.7</v>
      </c>
      <c r="N37" s="80">
        <v>0.7</v>
      </c>
    </row>
  </sheetData>
  <phoneticPr fontId="7" type="noConversion"/>
  <pageMargins left="0.7" right="0.7" top="0.75" bottom="0.75" header="0.3" footer="0.3"/>
  <pageSetup orientation="portrait" horizontalDpi="1200" verticalDpi="12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1:G21"/>
  <sheetViews>
    <sheetView zoomScale="84" zoomScaleNormal="130" workbookViewId="0">
      <selection activeCell="J16" sqref="J16"/>
    </sheetView>
  </sheetViews>
  <sheetFormatPr defaultColWidth="8.81640625" defaultRowHeight="14.5" x14ac:dyDescent="0.35"/>
  <cols>
    <col min="2" max="2" width="20.7265625" customWidth="1"/>
    <col min="3" max="5" width="11.36328125" bestFit="1" customWidth="1"/>
    <col min="6" max="6" width="16.08984375" bestFit="1" customWidth="1"/>
    <col min="7" max="7" width="12.26953125" customWidth="1"/>
  </cols>
  <sheetData>
    <row r="1" spans="2:7" ht="37.5" customHeight="1" x14ac:dyDescent="0.35"/>
    <row r="2" spans="2:7" x14ac:dyDescent="0.35">
      <c r="B2" s="3" t="s">
        <v>4</v>
      </c>
      <c r="C2" t="s">
        <v>0</v>
      </c>
      <c r="D2" t="s">
        <v>1</v>
      </c>
      <c r="E2" t="s">
        <v>5</v>
      </c>
      <c r="F2" t="s">
        <v>6</v>
      </c>
      <c r="G2" t="s">
        <v>7</v>
      </c>
    </row>
    <row r="3" spans="2:7" ht="15" thickBot="1" x14ac:dyDescent="0.4">
      <c r="B3" s="3" t="s">
        <v>15</v>
      </c>
    </row>
    <row r="4" spans="2:7" x14ac:dyDescent="0.35">
      <c r="B4" s="24" t="s">
        <v>8</v>
      </c>
      <c r="C4" s="30">
        <v>125</v>
      </c>
      <c r="D4" s="30">
        <v>345</v>
      </c>
      <c r="E4" s="30">
        <v>99</v>
      </c>
      <c r="F4" s="30">
        <v>380</v>
      </c>
      <c r="G4" s="27">
        <v>235</v>
      </c>
    </row>
    <row r="5" spans="2:7" x14ac:dyDescent="0.35">
      <c r="B5" s="18" t="s">
        <v>9</v>
      </c>
      <c r="C5" s="13">
        <v>8400</v>
      </c>
      <c r="D5" s="13">
        <v>4200</v>
      </c>
      <c r="E5" s="13">
        <v>10950</v>
      </c>
      <c r="F5" s="13">
        <v>4000</v>
      </c>
      <c r="G5" s="31">
        <v>3850</v>
      </c>
    </row>
    <row r="6" spans="2:7" x14ac:dyDescent="0.35">
      <c r="B6" s="18" t="s">
        <v>10</v>
      </c>
      <c r="C6" s="14">
        <v>62</v>
      </c>
      <c r="D6" s="14">
        <v>188</v>
      </c>
      <c r="E6" s="14">
        <v>52</v>
      </c>
      <c r="F6" s="14">
        <v>225</v>
      </c>
      <c r="G6" s="32">
        <v>109</v>
      </c>
    </row>
    <row r="7" spans="2:7" x14ac:dyDescent="0.35">
      <c r="B7" s="18"/>
      <c r="G7" s="12"/>
    </row>
    <row r="8" spans="2:7" ht="15" thickBot="1" x14ac:dyDescent="0.4">
      <c r="B8" s="19" t="s">
        <v>11</v>
      </c>
      <c r="C8" s="33">
        <v>0.03</v>
      </c>
      <c r="D8" s="20"/>
      <c r="E8" s="20"/>
      <c r="F8" s="20"/>
      <c r="G8" s="17"/>
    </row>
    <row r="10" spans="2:7" ht="15" thickBot="1" x14ac:dyDescent="0.4">
      <c r="B10" s="3" t="s">
        <v>19</v>
      </c>
    </row>
    <row r="11" spans="2:7" x14ac:dyDescent="0.35">
      <c r="B11" s="24" t="s">
        <v>12</v>
      </c>
      <c r="C11" s="23">
        <f>C4*C5</f>
        <v>1050000</v>
      </c>
      <c r="D11" s="23">
        <f>D4*D5</f>
        <v>1449000</v>
      </c>
      <c r="E11" s="23">
        <f>E4*E5</f>
        <v>1084050</v>
      </c>
      <c r="F11" s="23">
        <f>F4*F5</f>
        <v>1520000</v>
      </c>
      <c r="G11" s="10">
        <f>G4*G5</f>
        <v>904750</v>
      </c>
    </row>
    <row r="12" spans="2:7" x14ac:dyDescent="0.35">
      <c r="B12" s="18" t="s">
        <v>13</v>
      </c>
      <c r="C12" s="1">
        <f>C6*C5</f>
        <v>520800</v>
      </c>
      <c r="D12" s="1">
        <f>D6*D5</f>
        <v>789600</v>
      </c>
      <c r="E12" s="1">
        <f>E6*E5</f>
        <v>569400</v>
      </c>
      <c r="F12" s="1">
        <f>F6*F5</f>
        <v>900000</v>
      </c>
      <c r="G12" s="11">
        <f>G6*G5</f>
        <v>419650</v>
      </c>
    </row>
    <row r="13" spans="2:7" ht="15" thickBot="1" x14ac:dyDescent="0.4">
      <c r="B13" s="19" t="s">
        <v>14</v>
      </c>
      <c r="C13" s="21">
        <f>C11-C12</f>
        <v>529200</v>
      </c>
      <c r="D13" s="21">
        <f t="shared" ref="D13:G13" si="0">D11-D12</f>
        <v>659400</v>
      </c>
      <c r="E13" s="21">
        <f t="shared" si="0"/>
        <v>514650</v>
      </c>
      <c r="F13" s="21">
        <f t="shared" si="0"/>
        <v>620000</v>
      </c>
      <c r="G13" s="9">
        <f t="shared" si="0"/>
        <v>485100</v>
      </c>
    </row>
    <row r="15" spans="2:7" ht="15" thickBot="1" x14ac:dyDescent="0.4">
      <c r="B15" s="3" t="s">
        <v>21</v>
      </c>
    </row>
    <row r="16" spans="2:7" ht="15" thickBot="1" x14ac:dyDescent="0.4">
      <c r="B16" s="35" t="s">
        <v>22</v>
      </c>
      <c r="C16" s="36">
        <f>$C$8*C11</f>
        <v>31500</v>
      </c>
      <c r="D16" s="36">
        <f t="shared" ref="D16:G16" si="1">$C$8*D11</f>
        <v>43470</v>
      </c>
      <c r="E16" s="36">
        <f t="shared" si="1"/>
        <v>32521.5</v>
      </c>
      <c r="F16" s="36">
        <f t="shared" si="1"/>
        <v>45600</v>
      </c>
      <c r="G16" s="37">
        <f t="shared" si="1"/>
        <v>27142.5</v>
      </c>
    </row>
    <row r="17" spans="2:7" x14ac:dyDescent="0.35">
      <c r="B17" s="2"/>
      <c r="C17" s="1"/>
      <c r="D17" s="1"/>
      <c r="E17" s="1"/>
      <c r="F17" s="1"/>
      <c r="G17" s="1"/>
    </row>
    <row r="18" spans="2:7" ht="15" thickBot="1" x14ac:dyDescent="0.4">
      <c r="B18" s="28" t="s">
        <v>24</v>
      </c>
    </row>
    <row r="19" spans="2:7" x14ac:dyDescent="0.35">
      <c r="B19" s="24" t="s">
        <v>24</v>
      </c>
      <c r="C19" s="23">
        <f>C13-C16</f>
        <v>497700</v>
      </c>
      <c r="D19" s="23">
        <f t="shared" ref="D19:G19" si="2">D13-D16</f>
        <v>615930</v>
      </c>
      <c r="E19" s="23">
        <f t="shared" si="2"/>
        <v>482128.5</v>
      </c>
      <c r="F19" s="23">
        <f t="shared" si="2"/>
        <v>574400</v>
      </c>
      <c r="G19" s="10">
        <f t="shared" si="2"/>
        <v>457957.5</v>
      </c>
    </row>
    <row r="20" spans="2:7" ht="15" thickBot="1" x14ac:dyDescent="0.4">
      <c r="B20" s="18"/>
      <c r="G20" s="12"/>
    </row>
    <row r="21" spans="2:7" ht="15" thickBot="1" x14ac:dyDescent="0.4">
      <c r="B21" s="8"/>
      <c r="C21" s="20"/>
      <c r="D21" s="20"/>
      <c r="E21" s="20"/>
      <c r="F21" s="19" t="s">
        <v>25</v>
      </c>
      <c r="G21" s="34">
        <f>SUM(C19:G19)</f>
        <v>2628116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E3C9E-DB9B-413B-A5CB-1A86937C068F}">
  <dimension ref="B2:K37"/>
  <sheetViews>
    <sheetView tabSelected="1" topLeftCell="A20" zoomScale="73" zoomScaleNormal="115" workbookViewId="0">
      <selection activeCell="J30" sqref="J30"/>
    </sheetView>
  </sheetViews>
  <sheetFormatPr defaultColWidth="8.81640625" defaultRowHeight="14.5" x14ac:dyDescent="0.35"/>
  <cols>
    <col min="2" max="2" width="18.453125" bestFit="1" customWidth="1"/>
    <col min="3" max="3" width="10" bestFit="1" customWidth="1"/>
    <col min="5" max="5" width="19.1796875" bestFit="1" customWidth="1"/>
    <col min="6" max="6" width="11.7265625" bestFit="1" customWidth="1"/>
    <col min="7" max="7" width="17.7265625" bestFit="1" customWidth="1"/>
    <col min="8" max="11" width="11.7265625" bestFit="1" customWidth="1"/>
  </cols>
  <sheetData>
    <row r="2" spans="2:11" ht="15" thickBot="1" x14ac:dyDescent="0.4">
      <c r="B2" s="3" t="s">
        <v>26</v>
      </c>
    </row>
    <row r="3" spans="2:11" ht="15" thickBot="1" x14ac:dyDescent="0.4">
      <c r="B3" s="38" t="s">
        <v>2</v>
      </c>
      <c r="C3" s="39" t="s">
        <v>18</v>
      </c>
      <c r="E3" s="3" t="s">
        <v>15</v>
      </c>
      <c r="F3" s="1"/>
      <c r="G3" s="1"/>
      <c r="H3" s="1"/>
      <c r="I3" s="1"/>
      <c r="J3" s="1"/>
      <c r="K3" s="11"/>
    </row>
    <row r="4" spans="2:11" x14ac:dyDescent="0.35">
      <c r="B4" s="40">
        <v>70</v>
      </c>
      <c r="C4" s="41">
        <v>205</v>
      </c>
      <c r="E4" s="4"/>
      <c r="F4" s="42" t="s">
        <v>27</v>
      </c>
      <c r="G4" s="42" t="s">
        <v>28</v>
      </c>
      <c r="H4" s="42" t="s">
        <v>29</v>
      </c>
      <c r="I4" s="42" t="s">
        <v>30</v>
      </c>
      <c r="J4" s="42" t="s">
        <v>31</v>
      </c>
      <c r="K4" s="43" t="s">
        <v>32</v>
      </c>
    </row>
    <row r="5" spans="2:11" x14ac:dyDescent="0.35">
      <c r="B5" s="40">
        <v>80</v>
      </c>
      <c r="C5" s="41">
        <v>184</v>
      </c>
      <c r="E5" s="18" t="s">
        <v>2</v>
      </c>
      <c r="F5" s="14">
        <v>120</v>
      </c>
      <c r="G5" s="14">
        <v>120</v>
      </c>
      <c r="H5" s="14">
        <v>100</v>
      </c>
      <c r="I5" s="14">
        <v>120</v>
      </c>
      <c r="J5" s="14">
        <v>120</v>
      </c>
      <c r="K5" s="32">
        <v>80</v>
      </c>
    </row>
    <row r="6" spans="2:11" x14ac:dyDescent="0.35">
      <c r="B6" s="40">
        <v>90</v>
      </c>
      <c r="C6" s="41">
        <v>147</v>
      </c>
      <c r="E6" s="6"/>
      <c r="K6" s="12"/>
    </row>
    <row r="7" spans="2:11" x14ac:dyDescent="0.35">
      <c r="B7" s="40">
        <v>100</v>
      </c>
      <c r="C7" s="41">
        <v>125</v>
      </c>
      <c r="E7" s="6"/>
      <c r="F7" t="s">
        <v>33</v>
      </c>
      <c r="G7" t="s">
        <v>34</v>
      </c>
      <c r="K7" s="12"/>
    </row>
    <row r="8" spans="2:11" x14ac:dyDescent="0.35">
      <c r="B8" s="40">
        <v>110</v>
      </c>
      <c r="C8" s="41">
        <v>109</v>
      </c>
      <c r="E8" s="18" t="s">
        <v>35</v>
      </c>
      <c r="F8" s="13">
        <v>-2.0678999999999998</v>
      </c>
      <c r="G8" s="13">
        <v>342.75</v>
      </c>
      <c r="K8" s="12"/>
    </row>
    <row r="9" spans="2:11" x14ac:dyDescent="0.35">
      <c r="B9" s="40">
        <v>120</v>
      </c>
      <c r="C9" s="41">
        <v>105</v>
      </c>
      <c r="E9" s="6"/>
      <c r="K9" s="12"/>
    </row>
    <row r="10" spans="2:11" x14ac:dyDescent="0.35">
      <c r="B10" s="40">
        <v>130</v>
      </c>
      <c r="C10" s="41">
        <v>75</v>
      </c>
      <c r="E10" s="6"/>
      <c r="F10" t="s">
        <v>27</v>
      </c>
      <c r="G10" s="1" t="s">
        <v>36</v>
      </c>
      <c r="H10" s="1"/>
      <c r="I10" s="1"/>
      <c r="J10" s="1"/>
      <c r="K10" s="11"/>
    </row>
    <row r="11" spans="2:11" ht="15" thickBot="1" x14ac:dyDescent="0.4">
      <c r="B11" s="44">
        <v>140</v>
      </c>
      <c r="C11" s="45">
        <v>55</v>
      </c>
      <c r="E11" s="18" t="s">
        <v>37</v>
      </c>
      <c r="F11" s="14">
        <v>500</v>
      </c>
      <c r="G11" s="46">
        <v>0.02</v>
      </c>
      <c r="H11" s="1"/>
      <c r="I11" s="1"/>
      <c r="J11" s="1"/>
      <c r="K11" s="11"/>
    </row>
    <row r="12" spans="2:11" x14ac:dyDescent="0.35">
      <c r="E12" s="6"/>
      <c r="K12" s="12"/>
    </row>
    <row r="13" spans="2:11" ht="15" thickBot="1" x14ac:dyDescent="0.4">
      <c r="E13" s="19" t="s">
        <v>38</v>
      </c>
      <c r="F13" s="26">
        <v>60</v>
      </c>
      <c r="G13" s="21"/>
      <c r="H13" s="21"/>
      <c r="I13" s="21"/>
      <c r="J13" s="21"/>
      <c r="K13" s="9"/>
    </row>
    <row r="15" spans="2:11" ht="15" thickBot="1" x14ac:dyDescent="0.4">
      <c r="E15" s="28" t="s">
        <v>39</v>
      </c>
      <c r="F15" s="47" t="s">
        <v>27</v>
      </c>
      <c r="G15" s="47" t="s">
        <v>28</v>
      </c>
      <c r="H15" s="47" t="s">
        <v>29</v>
      </c>
      <c r="I15" s="47" t="s">
        <v>30</v>
      </c>
      <c r="J15" s="47" t="s">
        <v>31</v>
      </c>
      <c r="K15" s="47" t="s">
        <v>32</v>
      </c>
    </row>
    <row r="16" spans="2:11" x14ac:dyDescent="0.35">
      <c r="E16" s="24" t="s">
        <v>18</v>
      </c>
      <c r="F16" s="25">
        <f t="shared" ref="F16:K16" si="0">F5*$F$8+$G$8</f>
        <v>94.602000000000032</v>
      </c>
      <c r="G16" s="25">
        <f t="shared" si="0"/>
        <v>94.602000000000032</v>
      </c>
      <c r="H16" s="25">
        <f t="shared" si="0"/>
        <v>135.96</v>
      </c>
      <c r="I16" s="25">
        <f t="shared" si="0"/>
        <v>94.602000000000032</v>
      </c>
      <c r="J16" s="25">
        <f t="shared" si="0"/>
        <v>94.602000000000032</v>
      </c>
      <c r="K16" s="5">
        <f t="shared" si="0"/>
        <v>177.31800000000001</v>
      </c>
    </row>
    <row r="17" spans="5:11" ht="15" thickBot="1" x14ac:dyDescent="0.4">
      <c r="E17" s="19" t="s">
        <v>40</v>
      </c>
      <c r="F17" s="48">
        <f t="shared" ref="F17:K17" si="1">F16*F5</f>
        <v>11352.240000000003</v>
      </c>
      <c r="G17" s="48">
        <f t="shared" si="1"/>
        <v>11352.240000000003</v>
      </c>
      <c r="H17" s="48">
        <f t="shared" si="1"/>
        <v>13596</v>
      </c>
      <c r="I17" s="48">
        <f t="shared" si="1"/>
        <v>11352.240000000003</v>
      </c>
      <c r="J17" s="48">
        <f t="shared" si="1"/>
        <v>11352.240000000003</v>
      </c>
      <c r="K17" s="49">
        <f t="shared" si="1"/>
        <v>14185.44</v>
      </c>
    </row>
    <row r="19" spans="5:11" ht="15" thickBot="1" x14ac:dyDescent="0.4">
      <c r="E19" s="3" t="s">
        <v>41</v>
      </c>
    </row>
    <row r="20" spans="5:11" x14ac:dyDescent="0.35">
      <c r="E20" s="24" t="s">
        <v>17</v>
      </c>
      <c r="F20" s="23">
        <f>F11</f>
        <v>500</v>
      </c>
      <c r="G20" s="23">
        <f>F20*(1+$G$11)</f>
        <v>510</v>
      </c>
      <c r="H20" s="23">
        <f t="shared" ref="H20:K20" si="2">G20*(1+$G$11)</f>
        <v>520.20000000000005</v>
      </c>
      <c r="I20" s="23">
        <f t="shared" si="2"/>
        <v>530.60400000000004</v>
      </c>
      <c r="J20" s="23">
        <f t="shared" si="2"/>
        <v>541.21608000000003</v>
      </c>
      <c r="K20" s="10">
        <f t="shared" si="2"/>
        <v>552.0404016</v>
      </c>
    </row>
    <row r="21" spans="5:11" x14ac:dyDescent="0.35">
      <c r="E21" s="18" t="s">
        <v>16</v>
      </c>
      <c r="F21" s="29">
        <f>$F$13*F16</f>
        <v>5676.1200000000017</v>
      </c>
      <c r="G21" s="29">
        <f t="shared" ref="G21:K21" si="3">$F$13*G16</f>
        <v>5676.1200000000017</v>
      </c>
      <c r="H21" s="29">
        <f t="shared" si="3"/>
        <v>8157.6</v>
      </c>
      <c r="I21" s="29">
        <f t="shared" si="3"/>
        <v>5676.1200000000017</v>
      </c>
      <c r="J21" s="29">
        <f t="shared" si="3"/>
        <v>5676.1200000000017</v>
      </c>
      <c r="K21" s="7">
        <f t="shared" si="3"/>
        <v>10639.08</v>
      </c>
    </row>
    <row r="22" spans="5:11" ht="15" thickBot="1" x14ac:dyDescent="0.4">
      <c r="E22" s="19" t="s">
        <v>3</v>
      </c>
      <c r="F22" s="48">
        <f>SUM(F21,F20)</f>
        <v>6176.1200000000017</v>
      </c>
      <c r="G22" s="48">
        <f t="shared" ref="G22:K22" si="4">SUM(G21,G20)</f>
        <v>6186.1200000000017</v>
      </c>
      <c r="H22" s="48">
        <f t="shared" si="4"/>
        <v>8677.8000000000011</v>
      </c>
      <c r="I22" s="48">
        <f t="shared" si="4"/>
        <v>6206.724000000002</v>
      </c>
      <c r="J22" s="48">
        <f t="shared" si="4"/>
        <v>6217.3360800000019</v>
      </c>
      <c r="K22" s="49">
        <f t="shared" si="4"/>
        <v>11191.120401599999</v>
      </c>
    </row>
    <row r="24" spans="5:11" ht="15" thickBot="1" x14ac:dyDescent="0.4">
      <c r="E24" s="28" t="s">
        <v>42</v>
      </c>
    </row>
    <row r="25" spans="5:11" x14ac:dyDescent="0.35">
      <c r="E25" s="24" t="s">
        <v>43</v>
      </c>
      <c r="F25" s="50">
        <f>F17-F22</f>
        <v>5176.1200000000017</v>
      </c>
      <c r="G25" s="50">
        <f t="shared" ref="G25:K25" si="5">G17-G22</f>
        <v>5166.1200000000017</v>
      </c>
      <c r="H25" s="50">
        <f t="shared" si="5"/>
        <v>4918.1999999999989</v>
      </c>
      <c r="I25" s="50">
        <f t="shared" si="5"/>
        <v>5145.5160000000014</v>
      </c>
      <c r="J25" s="50">
        <f t="shared" si="5"/>
        <v>5134.9039200000016</v>
      </c>
      <c r="K25" s="51">
        <f t="shared" si="5"/>
        <v>2994.3195984000013</v>
      </c>
    </row>
    <row r="26" spans="5:11" ht="15" thickBot="1" x14ac:dyDescent="0.4">
      <c r="E26" s="8"/>
      <c r="F26" s="20"/>
      <c r="G26" s="20"/>
      <c r="H26" s="20"/>
      <c r="I26" s="20"/>
      <c r="J26" s="20" t="s">
        <v>20</v>
      </c>
      <c r="K26" s="52">
        <f>SUM(F25:K25)</f>
        <v>28535.179518400008</v>
      </c>
    </row>
    <row r="29" spans="5:11" x14ac:dyDescent="0.35">
      <c r="I29" s="29"/>
    </row>
    <row r="30" spans="5:11" x14ac:dyDescent="0.35">
      <c r="E30" t="s">
        <v>78</v>
      </c>
      <c r="F30">
        <v>1</v>
      </c>
      <c r="G30">
        <v>2</v>
      </c>
      <c r="H30">
        <v>3</v>
      </c>
      <c r="I30">
        <v>4</v>
      </c>
      <c r="J30">
        <v>5</v>
      </c>
      <c r="K30">
        <v>6</v>
      </c>
    </row>
    <row r="31" spans="5:11" x14ac:dyDescent="0.35">
      <c r="E31" t="s">
        <v>2</v>
      </c>
      <c r="F31" s="1">
        <f>F5</f>
        <v>120</v>
      </c>
      <c r="G31" s="1">
        <f t="shared" ref="G31:K31" si="6">G5</f>
        <v>120</v>
      </c>
      <c r="H31" s="1">
        <f t="shared" si="6"/>
        <v>100</v>
      </c>
      <c r="I31" s="1">
        <f t="shared" si="6"/>
        <v>120</v>
      </c>
      <c r="J31" s="1">
        <f t="shared" si="6"/>
        <v>120</v>
      </c>
      <c r="K31" s="1">
        <f t="shared" si="6"/>
        <v>80</v>
      </c>
    </row>
    <row r="32" spans="5:11" x14ac:dyDescent="0.35">
      <c r="E32" t="s">
        <v>79</v>
      </c>
      <c r="F32" t="s">
        <v>79</v>
      </c>
      <c r="G32" t="s">
        <v>79</v>
      </c>
      <c r="H32" t="s">
        <v>79</v>
      </c>
      <c r="I32" t="s">
        <v>79</v>
      </c>
      <c r="J32" t="s">
        <v>79</v>
      </c>
      <c r="K32" t="s">
        <v>79</v>
      </c>
    </row>
    <row r="33" spans="5:11" x14ac:dyDescent="0.35">
      <c r="E33" t="s">
        <v>80</v>
      </c>
      <c r="F33" s="81">
        <v>100</v>
      </c>
      <c r="G33" s="81">
        <v>100</v>
      </c>
      <c r="H33" s="81">
        <v>100</v>
      </c>
      <c r="I33" s="81">
        <v>100</v>
      </c>
      <c r="J33" s="81">
        <v>100</v>
      </c>
      <c r="K33" s="81">
        <v>100</v>
      </c>
    </row>
    <row r="35" spans="5:11" x14ac:dyDescent="0.35">
      <c r="E35" t="s">
        <v>3</v>
      </c>
      <c r="F35" s="29">
        <f>SUM(F22:K22)</f>
        <v>44655.220481600008</v>
      </c>
    </row>
    <row r="36" spans="5:11" x14ac:dyDescent="0.35">
      <c r="E36" t="s">
        <v>81</v>
      </c>
      <c r="F36" t="s">
        <v>81</v>
      </c>
    </row>
    <row r="37" spans="5:11" x14ac:dyDescent="0.35">
      <c r="E37" t="s">
        <v>82</v>
      </c>
      <c r="F37" s="82">
        <v>40000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vt:lpstr>
      <vt:lpstr>B</vt:lpstr>
      <vt:lpstr>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2024-10-28T15:31:52Z</dcterms:modified>
</cp:coreProperties>
</file>