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so\OneDrive - UW-Madison\MSBA Business Analytics\Fall Semester\GenBus730_Optimization\"/>
    </mc:Choice>
  </mc:AlternateContent>
  <xr:revisionPtr revIDLastSave="0" documentId="13_ncr:1_{553DAC7E-453C-469A-B37A-4FB05DB42E32}" xr6:coauthVersionLast="47" xr6:coauthVersionMax="47" xr10:uidLastSave="{00000000-0000-0000-0000-000000000000}"/>
  <bookViews>
    <workbookView xWindow="12710" yWindow="0" windowWidth="12980" windowHeight="15370" firstSheet="1" activeTab="3" xr2:uid="{09BB7DE0-2C4F-4A35-AEFF-173EFD4933E5}"/>
  </bookViews>
  <sheets>
    <sheet name="Problem 1" sheetId="1" r:id="rId1"/>
    <sheet name="Problem 2" sheetId="2" r:id="rId2"/>
    <sheet name="Problem 3" sheetId="3" r:id="rId3"/>
    <sheet name="Problem 4" sheetId="4" r:id="rId4"/>
    <sheet name="Problem 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4" l="1"/>
  <c r="D8" i="6"/>
  <c r="F8" i="6"/>
  <c r="G8" i="6"/>
  <c r="H8" i="6"/>
  <c r="I8" i="6"/>
  <c r="J8" i="6"/>
  <c r="C8" i="6"/>
  <c r="H7" i="6"/>
  <c r="I7" i="6"/>
  <c r="J7" i="6"/>
  <c r="H6" i="6"/>
  <c r="I6" i="6"/>
  <c r="J6" i="6"/>
  <c r="G6" i="6"/>
  <c r="H5" i="6"/>
  <c r="I5" i="6"/>
  <c r="J5" i="6" s="1"/>
  <c r="G7" i="6"/>
  <c r="H4" i="6"/>
  <c r="I4" i="6"/>
  <c r="J4" i="6"/>
  <c r="G5" i="6"/>
  <c r="G4" i="6"/>
  <c r="H3" i="6"/>
  <c r="I3" i="6" s="1"/>
  <c r="J3" i="6" s="1"/>
  <c r="G2" i="6"/>
  <c r="G3" i="6"/>
  <c r="I2" i="6"/>
  <c r="H2" i="6"/>
  <c r="J2" i="6"/>
  <c r="F2" i="6"/>
  <c r="F3" i="6"/>
  <c r="F4" i="6"/>
  <c r="F5" i="6"/>
  <c r="F6" i="6"/>
  <c r="F7" i="6"/>
  <c r="E3" i="6"/>
  <c r="E4" i="6"/>
  <c r="E5" i="6"/>
  <c r="E6" i="6"/>
  <c r="E7" i="6"/>
  <c r="E2" i="6"/>
  <c r="C12" i="3"/>
  <c r="C11" i="3"/>
  <c r="S1" i="3"/>
  <c r="S2" i="3"/>
  <c r="S3" i="3"/>
  <c r="S4" i="3"/>
  <c r="N1" i="3"/>
  <c r="O1" i="3" s="1"/>
  <c r="P1" i="3" s="1"/>
  <c r="Q1" i="3" s="1"/>
  <c r="R1" i="3" s="1"/>
  <c r="N2" i="3"/>
  <c r="O2" i="3"/>
  <c r="P2" i="3"/>
  <c r="Q2" i="3" s="1"/>
  <c r="N3" i="3"/>
  <c r="O3" i="3" s="1"/>
  <c r="P3" i="3" s="1"/>
  <c r="Q3" i="3" s="1"/>
  <c r="R3" i="3" s="1"/>
  <c r="N4" i="3"/>
  <c r="M4" i="3"/>
  <c r="D4" i="3"/>
  <c r="E4" i="3"/>
  <c r="F4" i="3"/>
  <c r="G4" i="3"/>
  <c r="H4" i="3"/>
  <c r="I4" i="3"/>
  <c r="J4" i="3"/>
  <c r="K4" i="3"/>
  <c r="L4" i="3"/>
  <c r="C4" i="3"/>
  <c r="E3" i="3"/>
  <c r="F3" i="3" s="1"/>
  <c r="G3" i="3" s="1"/>
  <c r="H3" i="3" s="1"/>
  <c r="I3" i="3" s="1"/>
  <c r="J3" i="3" s="1"/>
  <c r="K3" i="3" s="1"/>
  <c r="L3" i="3" s="1"/>
  <c r="M3" i="3" s="1"/>
  <c r="D3" i="3"/>
  <c r="E2" i="3"/>
  <c r="E1" i="3"/>
  <c r="F1" i="3"/>
  <c r="G1" i="3"/>
  <c r="H1" i="3"/>
  <c r="I1" i="3"/>
  <c r="J1" i="3"/>
  <c r="K1" i="3"/>
  <c r="L1" i="3"/>
  <c r="M1" i="3" s="1"/>
  <c r="F2" i="3"/>
  <c r="G2" i="3" s="1"/>
  <c r="H2" i="3" s="1"/>
  <c r="I2" i="3" s="1"/>
  <c r="J2" i="3" s="1"/>
  <c r="K2" i="3" s="1"/>
  <c r="L2" i="3" s="1"/>
  <c r="M2" i="3" s="1"/>
  <c r="D2" i="3"/>
  <c r="D1" i="3"/>
  <c r="C9" i="2"/>
  <c r="C12" i="2"/>
  <c r="C11" i="2"/>
  <c r="C10" i="2"/>
  <c r="C8" i="2"/>
  <c r="D10" i="1"/>
  <c r="E10" i="1"/>
  <c r="F10" i="1"/>
  <c r="G10" i="1"/>
  <c r="C10" i="1"/>
  <c r="Q4" i="3" l="1"/>
  <c r="R2" i="3"/>
  <c r="R4" i="3" s="1"/>
  <c r="O4" i="3"/>
  <c r="P4" i="3"/>
</calcChain>
</file>

<file path=xl/sharedStrings.xml><?xml version="1.0" encoding="utf-8"?>
<sst xmlns="http://schemas.openxmlformats.org/spreadsheetml/2006/main" count="54" uniqueCount="52">
  <si>
    <t>Product</t>
  </si>
  <si>
    <t>A</t>
  </si>
  <si>
    <t>B</t>
  </si>
  <si>
    <t>C</t>
  </si>
  <si>
    <t>D</t>
  </si>
  <si>
    <t>E</t>
  </si>
  <si>
    <t>Sales Price/unit</t>
  </si>
  <si>
    <t>Units Sold/year</t>
  </si>
  <si>
    <t>COGS (Cost of Goods Sold)/unit</t>
  </si>
  <si>
    <t>Sales commission</t>
  </si>
  <si>
    <t>Total Net Earnings</t>
  </si>
  <si>
    <t>Planned sales in units</t>
  </si>
  <si>
    <t>Selling price</t>
  </si>
  <si>
    <t>Variable cost per unit</t>
  </si>
  <si>
    <t>Total fixed costs</t>
  </si>
  <si>
    <t>Planned Profit</t>
  </si>
  <si>
    <t>Decrease selling price by 10 %</t>
  </si>
  <si>
    <t>Increase variable costs by 10% per unit</t>
  </si>
  <si>
    <t xml:space="preserve">Increase total fixed costs by 10% </t>
  </si>
  <si>
    <t>Decreasing unit sales by 10 %</t>
  </si>
  <si>
    <t>If the selling price declined by 10%, how many more units would have to be sold to achieve the same planned profit?</t>
  </si>
  <si>
    <t>Company A</t>
  </si>
  <si>
    <t>Company B</t>
  </si>
  <si>
    <t>Annual Raise</t>
  </si>
  <si>
    <t>Year</t>
  </si>
  <si>
    <t>Difference</t>
  </si>
  <si>
    <t>Total dollars Company A</t>
  </si>
  <si>
    <t>Total dollars Company B</t>
  </si>
  <si>
    <t>A. It will take 10 years for A Salary to surpass B</t>
  </si>
  <si>
    <t>B. It will take 16 years for the total dollar received from A to surpass the total dollars received by B</t>
  </si>
  <si>
    <t>Quantity</t>
  </si>
  <si>
    <t>Cost</t>
  </si>
  <si>
    <t>first 1000</t>
  </si>
  <si>
    <t>next 500</t>
  </si>
  <si>
    <t>above 1500</t>
  </si>
  <si>
    <t>Quantity Ordered</t>
  </si>
  <si>
    <t>Total Cost</t>
  </si>
  <si>
    <t>Last Year</t>
  </si>
  <si>
    <t>This Year</t>
  </si>
  <si>
    <t>New York</t>
  </si>
  <si>
    <t>Los Angeles</t>
  </si>
  <si>
    <t>Chicago</t>
  </si>
  <si>
    <t>Houston</t>
  </si>
  <si>
    <t>San Francisco</t>
  </si>
  <si>
    <t>Denver</t>
  </si>
  <si>
    <t>% Change</t>
  </si>
  <si>
    <t>Year 2</t>
  </si>
  <si>
    <t>Year 3</t>
  </si>
  <si>
    <t>Year 4</t>
  </si>
  <si>
    <t>Year 5</t>
  </si>
  <si>
    <t>Year 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</si>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</sst>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8" formatCode="&quot;$&quot;#,##0.0_);[Red]\(&quot;$&quot;#,##0.0\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3" fillId="0" borderId="3" xfId="0" applyFont="1" applyBorder="1" applyAlignment="1">
      <alignment vertical="center"/>
    </xf>
    <xf numFmtId="6" fontId="0" fillId="0" borderId="0" xfId="0" applyNumberFormat="1"/>
    <xf numFmtId="6" fontId="3" fillId="0" borderId="4" xfId="0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9" fontId="3" fillId="0" borderId="4" xfId="0" applyNumberFormat="1" applyFont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6" fontId="4" fillId="0" borderId="4" xfId="0" applyNumberFormat="1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168" fontId="0" fillId="0" borderId="0" xfId="0" applyNumberFormat="1"/>
    <xf numFmtId="44" fontId="0" fillId="0" borderId="0" xfId="1" applyFont="1"/>
    <xf numFmtId="3" fontId="0" fillId="0" borderId="0" xfId="0" applyNumberFormat="1" applyAlignment="1">
      <alignment horizontal="center" vertical="center"/>
    </xf>
    <xf numFmtId="9" fontId="0" fillId="0" borderId="0" xfId="2" applyFont="1"/>
    <xf numFmtId="4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44" fontId="0" fillId="2" borderId="0" xfId="0" applyNumberFormat="1" applyFill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3220C-9F94-4D2D-9907-CD9294052127}">
  <dimension ref="B1:G10"/>
  <sheetViews>
    <sheetView workbookViewId="0">
      <selection activeCell="D17" sqref="D17"/>
    </sheetView>
  </sheetViews>
  <sheetFormatPr defaultRowHeight="14.5" x14ac:dyDescent="0.35"/>
  <cols>
    <col min="2" max="2" width="27.26953125" bestFit="1" customWidth="1"/>
    <col min="3" max="7" width="9" bestFit="1" customWidth="1"/>
  </cols>
  <sheetData>
    <row r="1" spans="2:7" ht="15" thickBot="1" x14ac:dyDescent="0.4"/>
    <row r="2" spans="2:7" ht="15" thickBot="1" x14ac:dyDescent="0.4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ht="15" thickBot="1" x14ac:dyDescent="0.4">
      <c r="B3" s="3"/>
      <c r="C3" s="4"/>
      <c r="D3" s="4"/>
      <c r="E3" s="4"/>
      <c r="F3" s="4"/>
      <c r="G3" s="4"/>
    </row>
    <row r="4" spans="2:7" ht="15" thickBot="1" x14ac:dyDescent="0.4">
      <c r="B4" s="5" t="s">
        <v>6</v>
      </c>
      <c r="C4" s="7">
        <v>125</v>
      </c>
      <c r="D4" s="7">
        <v>345</v>
      </c>
      <c r="E4" s="7">
        <v>99</v>
      </c>
      <c r="F4" s="7">
        <v>380</v>
      </c>
      <c r="G4" s="7">
        <v>235</v>
      </c>
    </row>
    <row r="5" spans="2:7" ht="15" thickBot="1" x14ac:dyDescent="0.4">
      <c r="B5" s="5" t="s">
        <v>7</v>
      </c>
      <c r="C5" s="8">
        <v>8400</v>
      </c>
      <c r="D5" s="8">
        <v>4200</v>
      </c>
      <c r="E5" s="8">
        <v>10950</v>
      </c>
      <c r="F5" s="8">
        <v>4000</v>
      </c>
      <c r="G5" s="8">
        <v>3850</v>
      </c>
    </row>
    <row r="6" spans="2:7" ht="15" thickBot="1" x14ac:dyDescent="0.4">
      <c r="B6" s="5" t="s">
        <v>8</v>
      </c>
      <c r="C6" s="7">
        <v>62</v>
      </c>
      <c r="D6" s="7">
        <v>188</v>
      </c>
      <c r="E6" s="7">
        <v>52</v>
      </c>
      <c r="F6" s="7">
        <v>225</v>
      </c>
      <c r="G6" s="7">
        <v>109</v>
      </c>
    </row>
    <row r="7" spans="2:7" ht="15" thickBot="1" x14ac:dyDescent="0.4">
      <c r="B7" s="3"/>
      <c r="C7" s="4"/>
      <c r="D7" s="4"/>
      <c r="E7" s="4"/>
      <c r="F7" s="4"/>
      <c r="G7" s="4"/>
    </row>
    <row r="8" spans="2:7" ht="15" thickBot="1" x14ac:dyDescent="0.4">
      <c r="B8" s="5" t="s">
        <v>9</v>
      </c>
      <c r="C8" s="9">
        <v>0.03</v>
      </c>
      <c r="D8" s="9">
        <v>0.03</v>
      </c>
      <c r="E8" s="9">
        <v>0.03</v>
      </c>
      <c r="F8" s="9">
        <v>0.03</v>
      </c>
      <c r="G8" s="9">
        <v>0.03</v>
      </c>
    </row>
    <row r="10" spans="2:7" x14ac:dyDescent="0.35">
      <c r="B10" s="10" t="s">
        <v>10</v>
      </c>
      <c r="C10" s="6">
        <f>(C4-C6)*C5*(1-C8)</f>
        <v>513324</v>
      </c>
      <c r="D10" s="6">
        <f t="shared" ref="D10:G10" si="0">(D4-D6)*D5*(1-D8)</f>
        <v>639618</v>
      </c>
      <c r="E10" s="6">
        <f t="shared" si="0"/>
        <v>499210.5</v>
      </c>
      <c r="F10" s="6">
        <f t="shared" si="0"/>
        <v>601400</v>
      </c>
      <c r="G10" s="6">
        <f t="shared" si="0"/>
        <v>470547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54A8-5944-40B5-B84F-8A3875644C8A}">
  <dimension ref="B1:C15"/>
  <sheetViews>
    <sheetView workbookViewId="0">
      <selection activeCell="E10" sqref="E10"/>
    </sheetView>
  </sheetViews>
  <sheetFormatPr defaultRowHeight="14.5" x14ac:dyDescent="0.35"/>
  <cols>
    <col min="2" max="2" width="29" customWidth="1"/>
    <col min="3" max="3" width="11.1796875" bestFit="1" customWidth="1"/>
  </cols>
  <sheetData>
    <row r="1" spans="2:3" ht="15" thickBot="1" x14ac:dyDescent="0.4"/>
    <row r="2" spans="2:3" ht="15" thickBot="1" x14ac:dyDescent="0.4">
      <c r="B2" s="11" t="s">
        <v>11</v>
      </c>
      <c r="C2" s="12">
        <v>20000</v>
      </c>
    </row>
    <row r="3" spans="2:3" ht="28.5" thickBot="1" x14ac:dyDescent="0.4">
      <c r="B3" s="13" t="s">
        <v>12</v>
      </c>
      <c r="C3" s="14">
        <v>15</v>
      </c>
    </row>
    <row r="4" spans="2:3" ht="42.5" thickBot="1" x14ac:dyDescent="0.4">
      <c r="B4" s="13" t="s">
        <v>13</v>
      </c>
      <c r="C4" s="14">
        <v>9</v>
      </c>
    </row>
    <row r="5" spans="2:3" ht="42.5" thickBot="1" x14ac:dyDescent="0.4">
      <c r="B5" s="13" t="s">
        <v>14</v>
      </c>
      <c r="C5" s="14">
        <v>60000</v>
      </c>
    </row>
    <row r="8" spans="2:3" x14ac:dyDescent="0.35">
      <c r="B8" s="15" t="s">
        <v>15</v>
      </c>
      <c r="C8" s="6">
        <f>(C2*C3)-(C2*C4)-C5</f>
        <v>60000</v>
      </c>
    </row>
    <row r="9" spans="2:3" ht="28" x14ac:dyDescent="0.35">
      <c r="B9" s="15" t="s">
        <v>16</v>
      </c>
      <c r="C9" s="16">
        <f>(C2*(0.9*C3))-(C2*C4)-C5</f>
        <v>30000</v>
      </c>
    </row>
    <row r="10" spans="2:3" ht="28" x14ac:dyDescent="0.35">
      <c r="B10" s="15" t="s">
        <v>17</v>
      </c>
      <c r="C10" s="16">
        <f>(C2*C3)-(C2*(1.1*C4))-C5</f>
        <v>42000</v>
      </c>
    </row>
    <row r="11" spans="2:3" ht="28" x14ac:dyDescent="0.35">
      <c r="B11" s="15" t="s">
        <v>18</v>
      </c>
      <c r="C11" s="16">
        <f>(C2*C3)-(C2*C4)-(1.1*C5)</f>
        <v>54000</v>
      </c>
    </row>
    <row r="12" spans="2:3" ht="28" x14ac:dyDescent="0.35">
      <c r="B12" s="15" t="s">
        <v>19</v>
      </c>
      <c r="C12" s="16">
        <f>(0.9*C2*C3)-(0.9*C2*C4)-C5</f>
        <v>48000</v>
      </c>
    </row>
    <row r="15" spans="2:3" ht="84" x14ac:dyDescent="0.35">
      <c r="B15" s="15" t="s">
        <v>20</v>
      </c>
      <c r="C15" s="18">
        <v>26667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D10D-613F-4E37-A391-CCB314D464D6}">
  <dimension ref="B1:S12"/>
  <sheetViews>
    <sheetView zoomScale="74" workbookViewId="0">
      <selection activeCell="E13" sqref="E13"/>
    </sheetView>
  </sheetViews>
  <sheetFormatPr defaultRowHeight="14.5" x14ac:dyDescent="0.35"/>
  <cols>
    <col min="2" max="2" width="10.81640625" customWidth="1"/>
    <col min="3" max="3" width="14.08984375" bestFit="1" customWidth="1"/>
    <col min="4" max="4" width="12.6328125" customWidth="1"/>
    <col min="5" max="13" width="12.453125" customWidth="1"/>
    <col min="14" max="19" width="12.54296875" customWidth="1"/>
  </cols>
  <sheetData>
    <row r="1" spans="2:19" x14ac:dyDescent="0.35">
      <c r="B1" t="s">
        <v>24</v>
      </c>
      <c r="C1">
        <v>0</v>
      </c>
      <c r="D1">
        <f>C1+1</f>
        <v>1</v>
      </c>
      <c r="E1">
        <f t="shared" ref="E1:R1" si="0">D1+1</f>
        <v>2</v>
      </c>
      <c r="F1">
        <f t="shared" si="0"/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L1">
        <f t="shared" si="0"/>
        <v>9</v>
      </c>
      <c r="M1" s="22">
        <f t="shared" si="0"/>
        <v>10</v>
      </c>
      <c r="N1">
        <f t="shared" ref="N1:S1" si="1">M1+1</f>
        <v>11</v>
      </c>
      <c r="O1">
        <f t="shared" si="1"/>
        <v>12</v>
      </c>
      <c r="P1">
        <f t="shared" si="1"/>
        <v>13</v>
      </c>
      <c r="Q1">
        <f t="shared" si="1"/>
        <v>14</v>
      </c>
      <c r="R1">
        <f t="shared" si="1"/>
        <v>15</v>
      </c>
      <c r="S1" s="22">
        <f t="shared" si="1"/>
        <v>16</v>
      </c>
    </row>
    <row r="2" spans="2:19" x14ac:dyDescent="0.35">
      <c r="B2" t="s">
        <v>21</v>
      </c>
      <c r="C2" s="17">
        <v>150000</v>
      </c>
      <c r="D2" s="20">
        <f>C2*1.1</f>
        <v>165000</v>
      </c>
      <c r="E2" s="20">
        <f>D2*1.1</f>
        <v>181500.00000000003</v>
      </c>
      <c r="F2" s="20">
        <f t="shared" ref="E2:M2" si="2">E2*1.1</f>
        <v>199650.00000000006</v>
      </c>
      <c r="G2" s="20">
        <f t="shared" si="2"/>
        <v>219615.00000000009</v>
      </c>
      <c r="H2" s="20">
        <f t="shared" si="2"/>
        <v>241576.50000000012</v>
      </c>
      <c r="I2" s="20">
        <f t="shared" si="2"/>
        <v>265734.15000000014</v>
      </c>
      <c r="J2" s="20">
        <f t="shared" si="2"/>
        <v>292307.56500000018</v>
      </c>
      <c r="K2" s="20">
        <f t="shared" si="2"/>
        <v>321538.32150000019</v>
      </c>
      <c r="L2" s="20">
        <f t="shared" si="2"/>
        <v>353692.15365000023</v>
      </c>
      <c r="M2" s="23">
        <f t="shared" si="2"/>
        <v>389061.36901500029</v>
      </c>
      <c r="N2" s="20">
        <f t="shared" ref="N2:S2" si="3">M2*1.1</f>
        <v>427967.50591650035</v>
      </c>
      <c r="O2" s="20">
        <f t="shared" si="3"/>
        <v>470764.25650815043</v>
      </c>
      <c r="P2" s="20">
        <f t="shared" si="3"/>
        <v>517840.6821589655</v>
      </c>
      <c r="Q2" s="20">
        <f t="shared" si="3"/>
        <v>569624.75037486211</v>
      </c>
      <c r="R2" s="20">
        <f t="shared" si="3"/>
        <v>626587.2254123484</v>
      </c>
      <c r="S2" s="23">
        <f t="shared" si="3"/>
        <v>689245.94795358332</v>
      </c>
    </row>
    <row r="3" spans="2:19" x14ac:dyDescent="0.35">
      <c r="B3" t="s">
        <v>22</v>
      </c>
      <c r="C3" s="17">
        <v>180000</v>
      </c>
      <c r="D3" s="20">
        <f>C3*1.08</f>
        <v>194400</v>
      </c>
      <c r="E3" s="20">
        <f t="shared" ref="E3:M3" si="4">D3*1.08</f>
        <v>209952</v>
      </c>
      <c r="F3" s="20">
        <f t="shared" si="4"/>
        <v>226748.16</v>
      </c>
      <c r="G3" s="20">
        <f t="shared" si="4"/>
        <v>244888.01280000003</v>
      </c>
      <c r="H3" s="20">
        <f t="shared" si="4"/>
        <v>264479.05382400006</v>
      </c>
      <c r="I3" s="20">
        <f t="shared" si="4"/>
        <v>285637.37812992011</v>
      </c>
      <c r="J3" s="20">
        <f t="shared" si="4"/>
        <v>308488.36838031374</v>
      </c>
      <c r="K3" s="20">
        <f t="shared" si="4"/>
        <v>333167.43785073888</v>
      </c>
      <c r="L3" s="20">
        <f t="shared" si="4"/>
        <v>359820.83287879801</v>
      </c>
      <c r="M3" s="23">
        <f t="shared" si="4"/>
        <v>388606.49950910191</v>
      </c>
      <c r="N3" s="20">
        <f t="shared" ref="N3:S3" si="5">M3*1.08</f>
        <v>419695.01946983009</v>
      </c>
      <c r="O3" s="20">
        <f t="shared" si="5"/>
        <v>453270.62102741655</v>
      </c>
      <c r="P3" s="20">
        <f t="shared" si="5"/>
        <v>489532.2707096099</v>
      </c>
      <c r="Q3" s="20">
        <f t="shared" si="5"/>
        <v>528694.85236637876</v>
      </c>
      <c r="R3" s="20">
        <f t="shared" si="5"/>
        <v>570990.44055568916</v>
      </c>
      <c r="S3" s="23">
        <f t="shared" si="5"/>
        <v>616669.67580014432</v>
      </c>
    </row>
    <row r="4" spans="2:19" x14ac:dyDescent="0.35">
      <c r="B4" t="s">
        <v>25</v>
      </c>
      <c r="C4" s="20">
        <f>C2-C3</f>
        <v>-30000</v>
      </c>
      <c r="D4" s="20">
        <f t="shared" ref="D4:L4" si="6">D2-D3</f>
        <v>-29400</v>
      </c>
      <c r="E4" s="20">
        <f t="shared" si="6"/>
        <v>-28451.999999999971</v>
      </c>
      <c r="F4" s="20">
        <f t="shared" si="6"/>
        <v>-27098.159999999945</v>
      </c>
      <c r="G4" s="20">
        <f t="shared" si="6"/>
        <v>-25273.012799999939</v>
      </c>
      <c r="H4" s="20">
        <f t="shared" si="6"/>
        <v>-22902.553823999944</v>
      </c>
      <c r="I4" s="20">
        <f t="shared" si="6"/>
        <v>-19903.228129919968</v>
      </c>
      <c r="J4" s="20">
        <f t="shared" si="6"/>
        <v>-16180.803380313562</v>
      </c>
      <c r="K4" s="20">
        <f t="shared" si="6"/>
        <v>-11629.116350738681</v>
      </c>
      <c r="L4" s="20">
        <f t="shared" si="6"/>
        <v>-6128.6792287977878</v>
      </c>
      <c r="M4" s="23">
        <f>M2-M3</f>
        <v>454.86950589838671</v>
      </c>
      <c r="N4" s="20">
        <f t="shared" ref="N4:R4" si="7">N2-N3</f>
        <v>8272.4864466702566</v>
      </c>
      <c r="O4" s="20">
        <f t="shared" si="7"/>
        <v>17493.635480733879</v>
      </c>
      <c r="P4" s="20">
        <f t="shared" si="7"/>
        <v>28308.411449355597</v>
      </c>
      <c r="Q4" s="20">
        <f t="shared" si="7"/>
        <v>40929.898008483346</v>
      </c>
      <c r="R4" s="20">
        <f t="shared" si="7"/>
        <v>55596.784856659244</v>
      </c>
      <c r="S4" s="23">
        <f>S2-S3</f>
        <v>72576.272153439</v>
      </c>
    </row>
    <row r="7" spans="2:19" x14ac:dyDescent="0.35">
      <c r="C7" t="s">
        <v>23</v>
      </c>
    </row>
    <row r="8" spans="2:19" x14ac:dyDescent="0.35">
      <c r="B8" t="s">
        <v>21</v>
      </c>
      <c r="C8" s="19">
        <v>0.1</v>
      </c>
    </row>
    <row r="9" spans="2:19" x14ac:dyDescent="0.35">
      <c r="B9" t="s">
        <v>21</v>
      </c>
      <c r="C9" s="19">
        <v>0.08</v>
      </c>
    </row>
    <row r="11" spans="2:19" ht="29" x14ac:dyDescent="0.35">
      <c r="B11" s="21" t="s">
        <v>26</v>
      </c>
      <c r="C11" s="20">
        <f>SUM(C2:Y2)</f>
        <v>6081705.427489412</v>
      </c>
      <c r="E11" t="s">
        <v>28</v>
      </c>
    </row>
    <row r="12" spans="2:19" ht="29" x14ac:dyDescent="0.35">
      <c r="B12" s="21" t="s">
        <v>27</v>
      </c>
      <c r="C12" s="20">
        <f>SUM(C3:AB3)</f>
        <v>6075040.623301941</v>
      </c>
      <c r="E1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76CF8-C861-4AE9-9C6E-51716D4BF0E2}">
  <dimension ref="B2:C12"/>
  <sheetViews>
    <sheetView tabSelected="1" workbookViewId="0">
      <selection activeCell="C13" sqref="C13"/>
    </sheetView>
  </sheetViews>
  <sheetFormatPr defaultRowHeight="14.5" x14ac:dyDescent="0.35"/>
  <cols>
    <col min="2" max="2" width="15.6328125" customWidth="1"/>
  </cols>
  <sheetData>
    <row r="2" spans="2:3" x14ac:dyDescent="0.35">
      <c r="B2" t="s">
        <v>30</v>
      </c>
      <c r="C2" t="s">
        <v>31</v>
      </c>
    </row>
    <row r="3" spans="2:3" x14ac:dyDescent="0.35">
      <c r="B3" t="s">
        <v>32</v>
      </c>
      <c r="C3" s="17">
        <v>1</v>
      </c>
    </row>
    <row r="4" spans="2:3" x14ac:dyDescent="0.35">
      <c r="B4" t="s">
        <v>33</v>
      </c>
      <c r="C4" s="17">
        <v>0.9</v>
      </c>
    </row>
    <row r="5" spans="2:3" x14ac:dyDescent="0.35">
      <c r="B5" t="s">
        <v>34</v>
      </c>
      <c r="C5" s="17">
        <v>0.8</v>
      </c>
    </row>
    <row r="8" spans="2:3" x14ac:dyDescent="0.35">
      <c r="B8" t="s">
        <v>35</v>
      </c>
    </row>
    <row r="9" spans="2:3" x14ac:dyDescent="0.35">
      <c r="B9">
        <v>1600</v>
      </c>
    </row>
    <row r="12" spans="2:3" x14ac:dyDescent="0.35">
      <c r="B12" t="s">
        <v>36</v>
      </c>
      <c r="C12" s="22">
        <f>IF(B9&lt;=1000, B9*C3, IF(B9&lt;=1500, 1000*C3 + (B9-1000)*C4, 1000*C3 + 500*C4 + (B9-1500)*C5))</f>
        <v>1530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EF094-DE24-42D9-8FA1-EE5008A2067E}">
  <dimension ref="B1:J8"/>
  <sheetViews>
    <sheetView workbookViewId="0">
      <selection activeCell="D19" sqref="D19"/>
    </sheetView>
  </sheetViews>
  <sheetFormatPr defaultRowHeight="14.5" x14ac:dyDescent="0.35"/>
  <cols>
    <col min="2" max="2" width="12" bestFit="1" customWidth="1"/>
    <col min="3" max="4" width="9.26953125" bestFit="1" customWidth="1"/>
  </cols>
  <sheetData>
    <row r="1" spans="2:10" x14ac:dyDescent="0.35">
      <c r="C1" s="24" t="s">
        <v>37</v>
      </c>
      <c r="D1" s="24" t="s">
        <v>38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</row>
    <row r="2" spans="2:10" x14ac:dyDescent="0.35">
      <c r="B2" s="25" t="s">
        <v>39</v>
      </c>
      <c r="C2" s="25">
        <v>8009</v>
      </c>
      <c r="D2" s="25">
        <v>7998</v>
      </c>
      <c r="E2">
        <f>D2/C2</f>
        <v>0.99862654513672122</v>
      </c>
      <c r="F2">
        <f>D2*E2</f>
        <v>7987.0151080034966</v>
      </c>
      <c r="G2">
        <f>F2*$E$2</f>
        <v>7976.0453032603282</v>
      </c>
      <c r="H2">
        <f>G2*$E$2</f>
        <v>7965.090565048833</v>
      </c>
      <c r="I2">
        <f>H2*$E$2</f>
        <v>7954.1508726758111</v>
      </c>
      <c r="J2">
        <f t="shared" ref="H2:J2" si="0">I2*$E$2</f>
        <v>7943.2262054764815</v>
      </c>
    </row>
    <row r="3" spans="2:10" x14ac:dyDescent="0.35">
      <c r="B3" s="25" t="s">
        <v>40</v>
      </c>
      <c r="C3" s="25">
        <v>3695</v>
      </c>
      <c r="D3" s="25">
        <v>3795</v>
      </c>
      <c r="E3">
        <f t="shared" ref="E3:E7" si="1">D3/C3</f>
        <v>1.027063599458728</v>
      </c>
      <c r="F3">
        <f t="shared" ref="F3:F7" si="2">D3*E3</f>
        <v>3897.7063599458729</v>
      </c>
      <c r="G3">
        <f>F3*$E$3</f>
        <v>4003.1923236791849</v>
      </c>
      <c r="H3">
        <f t="shared" ref="H3:J3" si="3">G3*$E$3</f>
        <v>4111.5331172834931</v>
      </c>
      <c r="I3">
        <f t="shared" si="3"/>
        <v>4222.8060027309493</v>
      </c>
      <c r="J3">
        <f t="shared" si="3"/>
        <v>4337.0903329807725</v>
      </c>
    </row>
    <row r="4" spans="2:10" x14ac:dyDescent="0.35">
      <c r="B4" s="25" t="s">
        <v>41</v>
      </c>
      <c r="C4" s="25">
        <v>2896</v>
      </c>
      <c r="D4" s="25">
        <v>2761</v>
      </c>
      <c r="E4">
        <f t="shared" si="1"/>
        <v>0.95338397790055252</v>
      </c>
      <c r="F4">
        <f t="shared" si="2"/>
        <v>2632.2931629834256</v>
      </c>
      <c r="G4">
        <f>F4*$E$4</f>
        <v>2509.5861267255659</v>
      </c>
      <c r="H4">
        <f t="shared" ref="H4:J4" si="4">G4*$E$4</f>
        <v>2392.59920438166</v>
      </c>
      <c r="I4">
        <f t="shared" si="4"/>
        <v>2281.0657469950843</v>
      </c>
      <c r="J4">
        <f t="shared" si="4"/>
        <v>2174.7315357228686</v>
      </c>
    </row>
    <row r="5" spans="2:10" x14ac:dyDescent="0.35">
      <c r="B5" s="25" t="s">
        <v>42</v>
      </c>
      <c r="C5" s="25">
        <v>1974</v>
      </c>
      <c r="D5" s="25">
        <v>2409</v>
      </c>
      <c r="E5">
        <f t="shared" si="1"/>
        <v>1.2203647416413375</v>
      </c>
      <c r="F5">
        <f t="shared" si="2"/>
        <v>2939.8586626139818</v>
      </c>
      <c r="G5">
        <f>F5*$E$5</f>
        <v>3587.6998572629595</v>
      </c>
      <c r="H5">
        <f t="shared" ref="H5:J6" si="5">G5*$E$5</f>
        <v>4378.3024093953745</v>
      </c>
      <c r="I5">
        <f t="shared" si="5"/>
        <v>5343.1258886694313</v>
      </c>
      <c r="J5">
        <f t="shared" si="5"/>
        <v>6520.5624446832126</v>
      </c>
    </row>
    <row r="6" spans="2:10" x14ac:dyDescent="0.35">
      <c r="B6" s="25" t="s">
        <v>43</v>
      </c>
      <c r="C6" s="25">
        <v>777</v>
      </c>
      <c r="D6" s="25">
        <v>701</v>
      </c>
      <c r="E6">
        <f t="shared" si="1"/>
        <v>0.90218790218790224</v>
      </c>
      <c r="F6">
        <f t="shared" si="2"/>
        <v>632.43371943371949</v>
      </c>
      <c r="G6">
        <f>F6*$E$6</f>
        <v>570.57405060879967</v>
      </c>
      <c r="H6">
        <f t="shared" ref="H6:J6" si="6">G6*$E$6</f>
        <v>514.76500576160697</v>
      </c>
      <c r="I6">
        <f t="shared" si="6"/>
        <v>464.41476066780763</v>
      </c>
      <c r="J6">
        <f t="shared" si="6"/>
        <v>418.98937867198606</v>
      </c>
    </row>
    <row r="7" spans="2:10" x14ac:dyDescent="0.35">
      <c r="B7" s="25" t="s">
        <v>44</v>
      </c>
      <c r="C7" s="25">
        <v>554</v>
      </c>
      <c r="D7" s="25">
        <v>595</v>
      </c>
      <c r="E7">
        <f t="shared" si="1"/>
        <v>1.0740072202166064</v>
      </c>
      <c r="F7">
        <f t="shared" si="2"/>
        <v>639.03429602888082</v>
      </c>
      <c r="G7">
        <f>F7*$E$7</f>
        <v>686.32744790105426</v>
      </c>
      <c r="H7">
        <f t="shared" ref="H7:J7" si="7">G7*$E$7</f>
        <v>737.12063447856906</v>
      </c>
      <c r="I7">
        <f t="shared" si="7"/>
        <v>791.67288360062923</v>
      </c>
      <c r="J7">
        <f t="shared" si="7"/>
        <v>850.26239303677687</v>
      </c>
    </row>
    <row r="8" spans="2:10" x14ac:dyDescent="0.35">
      <c r="B8" s="25" t="s">
        <v>51</v>
      </c>
      <c r="C8">
        <f>SUM(C2:C7)</f>
        <v>17905</v>
      </c>
      <c r="D8">
        <f t="shared" ref="D8:J8" si="8">SUM(D2:D7)</f>
        <v>18259</v>
      </c>
      <c r="F8">
        <f t="shared" si="8"/>
        <v>18728.341309009378</v>
      </c>
      <c r="G8">
        <f t="shared" si="8"/>
        <v>19333.425109437892</v>
      </c>
      <c r="H8">
        <f t="shared" si="8"/>
        <v>20099.410936349537</v>
      </c>
      <c r="I8">
        <f t="shared" si="8"/>
        <v>21057.236155339713</v>
      </c>
      <c r="J8" s="22">
        <f t="shared" si="8"/>
        <v>22244.862290572099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DD31CEECAD014C8B79B5E20359EDE0" ma:contentTypeVersion="17" ma:contentTypeDescription="Create a new document." ma:contentTypeScope="" ma:versionID="ac08c4f4d8a2bea6596df67a0f28cc6b">
  <xsd:schema xmlns:xsd="http://www.w3.org/2001/XMLSchema" xmlns:xs="http://www.w3.org/2001/XMLSchema" xmlns:p="http://schemas.microsoft.com/office/2006/metadata/properties" xmlns:ns3="0a9edf8c-28f6-4711-87e0-7605ad91d02c" xmlns:ns4="f3d651fa-952e-4215-a00d-dcd6d9b0bde9" targetNamespace="http://schemas.microsoft.com/office/2006/metadata/properties" ma:root="true" ma:fieldsID="d923651734d55f31545eb0e4c6fd80ec" ns3:_="" ns4:_="">
    <xsd:import namespace="0a9edf8c-28f6-4711-87e0-7605ad91d02c"/>
    <xsd:import namespace="f3d651fa-952e-4215-a00d-dcd6d9b0bde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edf8c-28f6-4711-87e0-7605ad91d0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651fa-952e-4215-a00d-dcd6d9b0b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3d651fa-952e-4215-a00d-dcd6d9b0bde9" xsi:nil="true"/>
  </documentManagement>
</p:properties>
</file>

<file path=customXml/itemProps1.xml><?xml version="1.0" encoding="utf-8"?>
<ds:datastoreItem xmlns:ds="http://schemas.openxmlformats.org/officeDocument/2006/customXml" ds:itemID="{1AFCF83D-0846-4ACC-B3D9-A015F9FC1E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9edf8c-28f6-4711-87e0-7605ad91d02c"/>
    <ds:schemaRef ds:uri="f3d651fa-952e-4215-a00d-dcd6d9b0bd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29A884-FC82-4440-A674-4E6F138C29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BC23C8-A54A-478D-BD05-A73A21832D62}">
  <ds:schemaRefs>
    <ds:schemaRef ds:uri="http://purl.org/dc/elements/1.1/"/>
    <ds:schemaRef ds:uri="0a9edf8c-28f6-4711-87e0-7605ad91d02c"/>
    <ds:schemaRef ds:uri="http://purl.org/dc/dcmitype/"/>
    <ds:schemaRef ds:uri="http://schemas.microsoft.com/office/2006/metadata/properties"/>
    <ds:schemaRef ds:uri="http://www.w3.org/XML/1998/namespace"/>
    <ds:schemaRef ds:uri="f3d651fa-952e-4215-a00d-dcd6d9b0bde9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Problem 1</vt:lpstr>
      <vt:lpstr>Problem 2</vt:lpstr>
      <vt:lpstr>Problem 3</vt:lpstr>
      <vt:lpstr>Problem 4</vt:lpstr>
      <vt:lpstr>Problem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MATTHEW BATCHELOR</dc:creator>
  <cp:lastModifiedBy>CARSON MATTHEW BATCHELOR</cp:lastModifiedBy>
  <dcterms:created xsi:type="dcterms:W3CDTF">2024-10-10T15:50:12Z</dcterms:created>
  <dcterms:modified xsi:type="dcterms:W3CDTF">2024-10-10T16:30:54Z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0x010100F7DD31CEECAD014C8B79B5E20359EDE0</vt:lpwstr>
  </property>
</Properties>
</file>