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heet1" sheetId="1" r:id="rId1"/>
    <sheet name="С ОУ1" sheetId="2" r:id="rId2"/>
    <sheet name="С ОУ 5V" sheetId="3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F110" i="4" l="1"/>
  <c r="F109" i="4"/>
  <c r="E110" i="4"/>
  <c r="E109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93" i="4"/>
  <c r="N93" i="4"/>
  <c r="I94" i="4"/>
  <c r="I95" i="4" s="1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J94" i="4"/>
  <c r="H94" i="4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N94" i="4"/>
  <c r="N95" i="4" s="1"/>
  <c r="J93" i="4"/>
  <c r="N58" i="4"/>
  <c r="M58" i="4"/>
  <c r="L70" i="4"/>
  <c r="L71" i="4"/>
  <c r="J71" i="4"/>
  <c r="J70" i="4"/>
  <c r="L69" i="4"/>
  <c r="J69" i="4"/>
  <c r="L68" i="4"/>
  <c r="J68" i="4"/>
  <c r="L67" i="4"/>
  <c r="J67" i="4"/>
  <c r="L66" i="4"/>
  <c r="J66" i="4"/>
  <c r="L65" i="4"/>
  <c r="J65" i="4"/>
  <c r="L64" i="4"/>
  <c r="J64" i="4"/>
  <c r="L63" i="4"/>
  <c r="J63" i="4"/>
  <c r="L62" i="4"/>
  <c r="J62" i="4"/>
  <c r="L61" i="4"/>
  <c r="J61" i="4"/>
  <c r="L60" i="4"/>
  <c r="J60" i="4"/>
  <c r="L59" i="4"/>
  <c r="J59" i="4"/>
  <c r="H59" i="4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O58" i="4"/>
  <c r="M59" i="4"/>
  <c r="N59" i="4" s="1"/>
  <c r="J58" i="4"/>
  <c r="L54" i="4"/>
  <c r="J54" i="4"/>
  <c r="L53" i="4"/>
  <c r="J53" i="4"/>
  <c r="L52" i="4"/>
  <c r="J52" i="4"/>
  <c r="L51" i="4"/>
  <c r="J51" i="4"/>
  <c r="L50" i="4"/>
  <c r="J50" i="4"/>
  <c r="L49" i="4"/>
  <c r="J49" i="4"/>
  <c r="L48" i="4"/>
  <c r="J48" i="4"/>
  <c r="L47" i="4"/>
  <c r="J47" i="4"/>
  <c r="L46" i="4"/>
  <c r="J46" i="4"/>
  <c r="L45" i="4"/>
  <c r="J45" i="4"/>
  <c r="L44" i="4"/>
  <c r="J44" i="4"/>
  <c r="L43" i="4"/>
  <c r="J43" i="4"/>
  <c r="L42" i="4"/>
  <c r="J42" i="4"/>
  <c r="L41" i="4"/>
  <c r="J41" i="4"/>
  <c r="L40" i="4"/>
  <c r="J40" i="4"/>
  <c r="H40" i="4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N39" i="4"/>
  <c r="O39" i="4" s="1"/>
  <c r="M39" i="4"/>
  <c r="M40" i="4" s="1"/>
  <c r="J39" i="4"/>
  <c r="K31" i="4"/>
  <c r="K22" i="4"/>
  <c r="K23" i="4"/>
  <c r="K24" i="4"/>
  <c r="K25" i="4"/>
  <c r="K26" i="4"/>
  <c r="K27" i="4"/>
  <c r="K28" i="4"/>
  <c r="K29" i="4"/>
  <c r="K30" i="4"/>
  <c r="K21" i="4"/>
  <c r="I96" i="4" l="1"/>
  <c r="I97" i="4" s="1"/>
  <c r="J95" i="4"/>
  <c r="P93" i="4"/>
  <c r="J97" i="4"/>
  <c r="I98" i="4"/>
  <c r="J96" i="4"/>
  <c r="N96" i="4"/>
  <c r="P95" i="4"/>
  <c r="P94" i="4"/>
  <c r="O59" i="4"/>
  <c r="M60" i="4"/>
  <c r="N60" i="4" s="1"/>
  <c r="M41" i="4"/>
  <c r="N40" i="4"/>
  <c r="O40" i="4" s="1"/>
  <c r="K20" i="4"/>
  <c r="A72" i="3"/>
  <c r="C72" i="3"/>
  <c r="F72" i="3"/>
  <c r="G72" i="3"/>
  <c r="H72" i="3" s="1"/>
  <c r="I72" i="3" s="1"/>
  <c r="F71" i="3"/>
  <c r="C71" i="3"/>
  <c r="F70" i="3"/>
  <c r="C70" i="3"/>
  <c r="F69" i="3"/>
  <c r="C69" i="3"/>
  <c r="F68" i="3"/>
  <c r="C68" i="3"/>
  <c r="G67" i="3"/>
  <c r="G68" i="3" s="1"/>
  <c r="F67" i="3"/>
  <c r="C67" i="3"/>
  <c r="A67" i="3"/>
  <c r="A68" i="3" s="1"/>
  <c r="A69" i="3" s="1"/>
  <c r="A70" i="3" s="1"/>
  <c r="A71" i="3" s="1"/>
  <c r="I99" i="4" l="1"/>
  <c r="J98" i="4"/>
  <c r="N97" i="4"/>
  <c r="P96" i="4"/>
  <c r="O60" i="4"/>
  <c r="M61" i="4"/>
  <c r="N61" i="4" s="1"/>
  <c r="M42" i="4"/>
  <c r="N41" i="4"/>
  <c r="O41" i="4" s="1"/>
  <c r="G69" i="3"/>
  <c r="H67" i="3"/>
  <c r="I67" i="3" s="1"/>
  <c r="F48" i="3"/>
  <c r="F62" i="3"/>
  <c r="G35" i="3"/>
  <c r="E62" i="3"/>
  <c r="F42" i="3"/>
  <c r="F41" i="3"/>
  <c r="F50" i="3"/>
  <c r="F51" i="3"/>
  <c r="F52" i="3"/>
  <c r="K55" i="3"/>
  <c r="L55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L36" i="3"/>
  <c r="K36" i="3"/>
  <c r="L35" i="3"/>
  <c r="K35" i="3"/>
  <c r="C63" i="3"/>
  <c r="C62" i="3"/>
  <c r="C61" i="3"/>
  <c r="F60" i="3"/>
  <c r="C60" i="3"/>
  <c r="F59" i="3"/>
  <c r="C59" i="3"/>
  <c r="F58" i="3"/>
  <c r="C58" i="3"/>
  <c r="F57" i="3"/>
  <c r="C57" i="3"/>
  <c r="F56" i="3"/>
  <c r="C56" i="3"/>
  <c r="F55" i="3"/>
  <c r="C55" i="3"/>
  <c r="F54" i="3"/>
  <c r="C54" i="3"/>
  <c r="F53" i="3"/>
  <c r="C53" i="3"/>
  <c r="C52" i="3"/>
  <c r="C51" i="3"/>
  <c r="C50" i="3"/>
  <c r="F49" i="3"/>
  <c r="C49" i="3"/>
  <c r="C48" i="3"/>
  <c r="F47" i="3"/>
  <c r="C47" i="3"/>
  <c r="F46" i="3"/>
  <c r="C46" i="3"/>
  <c r="F45" i="3"/>
  <c r="C45" i="3"/>
  <c r="F44" i="3"/>
  <c r="C44" i="3"/>
  <c r="F43" i="3"/>
  <c r="C43" i="3"/>
  <c r="C42" i="3"/>
  <c r="C41" i="3"/>
  <c r="F40" i="3"/>
  <c r="C40" i="3"/>
  <c r="F39" i="3"/>
  <c r="C39" i="3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F38" i="3"/>
  <c r="C38" i="3"/>
  <c r="F37" i="3"/>
  <c r="C37" i="3"/>
  <c r="A37" i="3"/>
  <c r="A38" i="3" s="1"/>
  <c r="F36" i="3"/>
  <c r="C36" i="3"/>
  <c r="A36" i="3"/>
  <c r="H35" i="3"/>
  <c r="I35" i="3" s="1"/>
  <c r="C35" i="3"/>
  <c r="J99" i="4" l="1"/>
  <c r="I100" i="4"/>
  <c r="N98" i="4"/>
  <c r="P97" i="4"/>
  <c r="O61" i="4"/>
  <c r="M62" i="4"/>
  <c r="N62" i="4" s="1"/>
  <c r="M43" i="4"/>
  <c r="N42" i="4"/>
  <c r="O42" i="4" s="1"/>
  <c r="G70" i="3"/>
  <c r="H68" i="3"/>
  <c r="I68" i="3" s="1"/>
  <c r="G36" i="3"/>
  <c r="F24" i="3"/>
  <c r="F31" i="3"/>
  <c r="G4" i="3" s="1"/>
  <c r="G5" i="3" s="1"/>
  <c r="E31" i="3"/>
  <c r="I4" i="3"/>
  <c r="H4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5" i="3"/>
  <c r="I101" i="4" l="1"/>
  <c r="J100" i="4"/>
  <c r="N99" i="4"/>
  <c r="P98" i="4"/>
  <c r="M63" i="4"/>
  <c r="N63" i="4" s="1"/>
  <c r="O62" i="4"/>
  <c r="M44" i="4"/>
  <c r="N43" i="4"/>
  <c r="O43" i="4" s="1"/>
  <c r="H69" i="3"/>
  <c r="I69" i="3" s="1"/>
  <c r="G71" i="3"/>
  <c r="H71" i="3" s="1"/>
  <c r="I71" i="3" s="1"/>
  <c r="H70" i="3"/>
  <c r="I70" i="3" s="1"/>
  <c r="G37" i="3"/>
  <c r="H36" i="3"/>
  <c r="I36" i="3" s="1"/>
  <c r="G6" i="3"/>
  <c r="H5" i="3"/>
  <c r="I5" i="3" s="1"/>
  <c r="G37" i="2"/>
  <c r="E37" i="2"/>
  <c r="F25" i="3"/>
  <c r="F26" i="3"/>
  <c r="F27" i="3"/>
  <c r="F28" i="3"/>
  <c r="F29" i="3"/>
  <c r="C26" i="3"/>
  <c r="C27" i="3"/>
  <c r="C28" i="3"/>
  <c r="C29" i="3"/>
  <c r="C30" i="3"/>
  <c r="C31" i="3"/>
  <c r="C32" i="3"/>
  <c r="C25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9" i="3"/>
  <c r="F8" i="3"/>
  <c r="F6" i="3"/>
  <c r="F7" i="3"/>
  <c r="F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4" i="3"/>
  <c r="H38" i="2"/>
  <c r="G38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12" i="2"/>
  <c r="H11" i="2"/>
  <c r="K35" i="2"/>
  <c r="G11" i="2"/>
  <c r="K34" i="2"/>
  <c r="F11" i="2" s="1"/>
  <c r="F12" i="2" s="1"/>
  <c r="I34" i="2"/>
  <c r="H34" i="2"/>
  <c r="C34" i="2"/>
  <c r="C33" i="2"/>
  <c r="C29" i="2"/>
  <c r="C30" i="2"/>
  <c r="C31" i="2"/>
  <c r="C32" i="2"/>
  <c r="C27" i="2"/>
  <c r="C28" i="2"/>
  <c r="C26" i="2"/>
  <c r="C25" i="2"/>
  <c r="C24" i="2"/>
  <c r="C23" i="2"/>
  <c r="C22" i="2"/>
  <c r="C21" i="2"/>
  <c r="C20" i="2"/>
  <c r="C19" i="2"/>
  <c r="C18" i="2"/>
  <c r="C17" i="2"/>
  <c r="C16" i="2"/>
  <c r="C5" i="2"/>
  <c r="C6" i="2"/>
  <c r="C7" i="2"/>
  <c r="C8" i="2"/>
  <c r="C9" i="2"/>
  <c r="C10" i="2"/>
  <c r="C11" i="2"/>
  <c r="C12" i="2"/>
  <c r="C13" i="2"/>
  <c r="C14" i="2"/>
  <c r="C15" i="2"/>
  <c r="C4" i="2"/>
  <c r="F119" i="1"/>
  <c r="L110" i="1"/>
  <c r="J101" i="4" l="1"/>
  <c r="I102" i="4"/>
  <c r="N100" i="4"/>
  <c r="P99" i="4"/>
  <c r="O63" i="4"/>
  <c r="M64" i="4"/>
  <c r="N64" i="4" s="1"/>
  <c r="M45" i="4"/>
  <c r="N44" i="4"/>
  <c r="O44" i="4" s="1"/>
  <c r="G38" i="3"/>
  <c r="H37" i="3"/>
  <c r="I37" i="3" s="1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H6" i="3"/>
  <c r="G12" i="2"/>
  <c r="F13" i="2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110" i="1"/>
  <c r="I103" i="4" l="1"/>
  <c r="J102" i="4"/>
  <c r="N101" i="4"/>
  <c r="P100" i="4"/>
  <c r="M65" i="4"/>
  <c r="N65" i="4" s="1"/>
  <c r="O64" i="4"/>
  <c r="M46" i="4"/>
  <c r="N45" i="4"/>
  <c r="O45" i="4" s="1"/>
  <c r="G39" i="3"/>
  <c r="H38" i="3"/>
  <c r="I38" i="3" s="1"/>
  <c r="H7" i="3"/>
  <c r="I6" i="3"/>
  <c r="G13" i="2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53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11" i="1"/>
  <c r="K146" i="1"/>
  <c r="I83" i="1"/>
  <c r="I82" i="1"/>
  <c r="H112" i="1"/>
  <c r="H111" i="1"/>
  <c r="I84" i="1"/>
  <c r="L112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12" i="1"/>
  <c r="M113" i="1"/>
  <c r="M114" i="1"/>
  <c r="M115" i="1"/>
  <c r="M116" i="1"/>
  <c r="M117" i="1"/>
  <c r="M111" i="1"/>
  <c r="L111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H115" i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13" i="1"/>
  <c r="H114" i="1" s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K81" i="1"/>
  <c r="J81" i="1"/>
  <c r="C140" i="1"/>
  <c r="C138" i="1"/>
  <c r="C139" i="1"/>
  <c r="C133" i="1"/>
  <c r="C134" i="1"/>
  <c r="C135" i="1"/>
  <c r="C136" i="1"/>
  <c r="C137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12" i="1"/>
  <c r="C111" i="1"/>
  <c r="C108" i="1"/>
  <c r="C109" i="1"/>
  <c r="C110" i="1"/>
  <c r="C102" i="1"/>
  <c r="C103" i="1"/>
  <c r="C104" i="1"/>
  <c r="C105" i="1"/>
  <c r="C106" i="1"/>
  <c r="C107" i="1"/>
  <c r="C97" i="1"/>
  <c r="C98" i="1"/>
  <c r="C99" i="1"/>
  <c r="C100" i="1"/>
  <c r="C101" i="1"/>
  <c r="C93" i="1"/>
  <c r="C94" i="1"/>
  <c r="C95" i="1"/>
  <c r="C96" i="1"/>
  <c r="C81" i="1"/>
  <c r="C82" i="1"/>
  <c r="C83" i="1"/>
  <c r="C84" i="1"/>
  <c r="C85" i="1"/>
  <c r="C86" i="1"/>
  <c r="C87" i="1"/>
  <c r="C88" i="1"/>
  <c r="C89" i="1"/>
  <c r="C90" i="1"/>
  <c r="C91" i="1"/>
  <c r="C92" i="1"/>
  <c r="C80" i="1"/>
  <c r="C79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52" i="1"/>
  <c r="P53" i="1"/>
  <c r="P54" i="1"/>
  <c r="P55" i="1"/>
  <c r="P56" i="1"/>
  <c r="P51" i="1"/>
  <c r="P50" i="1"/>
  <c r="P49" i="1"/>
  <c r="K73" i="1"/>
  <c r="M48" i="1"/>
  <c r="M73" i="1"/>
  <c r="L25" i="1"/>
  <c r="M27" i="1"/>
  <c r="L73" i="1"/>
  <c r="J73" i="1"/>
  <c r="L22" i="1"/>
  <c r="O59" i="1"/>
  <c r="O60" i="1"/>
  <c r="O61" i="1"/>
  <c r="O62" i="1"/>
  <c r="O63" i="1"/>
  <c r="O64" i="1"/>
  <c r="O65" i="1"/>
  <c r="O66" i="1"/>
  <c r="O67" i="1"/>
  <c r="O68" i="1"/>
  <c r="O69" i="1"/>
  <c r="O70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26" i="1"/>
  <c r="N26" i="1"/>
  <c r="N28" i="1"/>
  <c r="N27" i="1"/>
  <c r="N29" i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J103" i="4" l="1"/>
  <c r="I104" i="4"/>
  <c r="N102" i="4"/>
  <c r="P101" i="4"/>
  <c r="O65" i="4"/>
  <c r="M66" i="4"/>
  <c r="N66" i="4" s="1"/>
  <c r="M47" i="4"/>
  <c r="N46" i="4"/>
  <c r="O46" i="4" s="1"/>
  <c r="G40" i="3"/>
  <c r="H39" i="3"/>
  <c r="I39" i="3" s="1"/>
  <c r="H8" i="3"/>
  <c r="I7" i="3"/>
  <c r="G14" i="2"/>
  <c r="I85" i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L70" i="1"/>
  <c r="L26" i="1"/>
  <c r="F63" i="1"/>
  <c r="J22" i="1"/>
  <c r="K2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6" i="1"/>
  <c r="C70" i="1"/>
  <c r="C71" i="1"/>
  <c r="C66" i="1"/>
  <c r="C67" i="1"/>
  <c r="C68" i="1"/>
  <c r="C69" i="1"/>
  <c r="C62" i="1"/>
  <c r="C63" i="1"/>
  <c r="C64" i="1"/>
  <c r="C65" i="1"/>
  <c r="C56" i="1"/>
  <c r="C57" i="1"/>
  <c r="C58" i="1"/>
  <c r="C59" i="1"/>
  <c r="C60" i="1"/>
  <c r="C61" i="1"/>
  <c r="C50" i="1"/>
  <c r="C51" i="1"/>
  <c r="C52" i="1"/>
  <c r="C53" i="1"/>
  <c r="C54" i="1"/>
  <c r="C55" i="1"/>
  <c r="C49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2" i="1"/>
  <c r="C23" i="1"/>
  <c r="C21" i="1"/>
  <c r="C48" i="1"/>
  <c r="C18" i="1"/>
  <c r="C16" i="1"/>
  <c r="C17" i="1"/>
  <c r="C12" i="1"/>
  <c r="C13" i="1"/>
  <c r="C14" i="1"/>
  <c r="C15" i="1"/>
  <c r="C5" i="1"/>
  <c r="C6" i="1"/>
  <c r="C7" i="1"/>
  <c r="C8" i="1"/>
  <c r="C9" i="1"/>
  <c r="C10" i="1"/>
  <c r="C11" i="1"/>
  <c r="C4" i="1"/>
  <c r="I105" i="4" l="1"/>
  <c r="J104" i="4"/>
  <c r="N103" i="4"/>
  <c r="P102" i="4"/>
  <c r="M67" i="4"/>
  <c r="N67" i="4" s="1"/>
  <c r="O66" i="4"/>
  <c r="M48" i="4"/>
  <c r="N47" i="4"/>
  <c r="O47" i="4" s="1"/>
  <c r="G41" i="3"/>
  <c r="H40" i="3"/>
  <c r="I40" i="3" s="1"/>
  <c r="H9" i="3"/>
  <c r="I8" i="3"/>
  <c r="G15" i="2"/>
  <c r="M28" i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9" i="1" s="1"/>
  <c r="L27" i="1"/>
  <c r="L28" i="1" s="1"/>
  <c r="L29" i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J105" i="4" l="1"/>
  <c r="I106" i="4"/>
  <c r="J106" i="4" s="1"/>
  <c r="N104" i="4"/>
  <c r="P103" i="4"/>
  <c r="O67" i="4"/>
  <c r="M68" i="4"/>
  <c r="N68" i="4" s="1"/>
  <c r="M49" i="4"/>
  <c r="N48" i="4"/>
  <c r="O48" i="4" s="1"/>
  <c r="G42" i="3"/>
  <c r="H41" i="3"/>
  <c r="I41" i="3" s="1"/>
  <c r="H10" i="3"/>
  <c r="I9" i="3"/>
  <c r="G16" i="2"/>
  <c r="M50" i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L49" i="1"/>
  <c r="L50" i="1" s="1"/>
  <c r="L51" i="1" s="1"/>
  <c r="L52" i="1" s="1"/>
  <c r="L53" i="1" s="1"/>
  <c r="L54" i="1" s="1"/>
  <c r="N105" i="4" l="1"/>
  <c r="P104" i="4"/>
  <c r="O68" i="4"/>
  <c r="M69" i="4"/>
  <c r="M50" i="4"/>
  <c r="N49" i="4"/>
  <c r="O49" i="4" s="1"/>
  <c r="G43" i="3"/>
  <c r="H42" i="3"/>
  <c r="I42" i="3" s="1"/>
  <c r="H11" i="3"/>
  <c r="I10" i="3"/>
  <c r="G17" i="2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M70" i="4" l="1"/>
  <c r="N70" i="4" s="1"/>
  <c r="N69" i="4"/>
  <c r="N106" i="4"/>
  <c r="P106" i="4" s="1"/>
  <c r="P105" i="4"/>
  <c r="M71" i="4"/>
  <c r="N71" i="4" s="1"/>
  <c r="O69" i="4"/>
  <c r="M51" i="4"/>
  <c r="N50" i="4"/>
  <c r="O50" i="4" s="1"/>
  <c r="G44" i="3"/>
  <c r="H43" i="3"/>
  <c r="I43" i="3" s="1"/>
  <c r="H12" i="3"/>
  <c r="I11" i="3"/>
  <c r="G18" i="2"/>
  <c r="O70" i="4" l="1"/>
  <c r="M52" i="4"/>
  <c r="N51" i="4"/>
  <c r="O51" i="4" s="1"/>
  <c r="G45" i="3"/>
  <c r="H44" i="3"/>
  <c r="I44" i="3" s="1"/>
  <c r="H13" i="3"/>
  <c r="I12" i="3"/>
  <c r="G19" i="2"/>
  <c r="O71" i="4" l="1"/>
  <c r="M53" i="4"/>
  <c r="N52" i="4"/>
  <c r="O52" i="4" s="1"/>
  <c r="G46" i="3"/>
  <c r="H45" i="3"/>
  <c r="I45" i="3" s="1"/>
  <c r="H14" i="3"/>
  <c r="I13" i="3"/>
  <c r="G20" i="2"/>
  <c r="M54" i="4" l="1"/>
  <c r="N53" i="4"/>
  <c r="O53" i="4" s="1"/>
  <c r="G47" i="3"/>
  <c r="H46" i="3"/>
  <c r="I46" i="3" s="1"/>
  <c r="H15" i="3"/>
  <c r="I14" i="3"/>
  <c r="G21" i="2"/>
  <c r="N54" i="4" l="1"/>
  <c r="O54" i="4" s="1"/>
  <c r="G48" i="3"/>
  <c r="H47" i="3"/>
  <c r="I47" i="3" s="1"/>
  <c r="H16" i="3"/>
  <c r="I15" i="3"/>
  <c r="G22" i="2"/>
  <c r="G49" i="3" l="1"/>
  <c r="H48" i="3"/>
  <c r="I48" i="3" s="1"/>
  <c r="H17" i="3"/>
  <c r="I16" i="3"/>
  <c r="G23" i="2"/>
  <c r="G50" i="3" l="1"/>
  <c r="H49" i="3"/>
  <c r="I49" i="3" s="1"/>
  <c r="H18" i="3"/>
  <c r="I17" i="3"/>
  <c r="G24" i="2"/>
  <c r="G51" i="3" l="1"/>
  <c r="H50" i="3"/>
  <c r="I50" i="3" s="1"/>
  <c r="H19" i="3"/>
  <c r="I18" i="3"/>
  <c r="G25" i="2"/>
  <c r="H51" i="3" l="1"/>
  <c r="I51" i="3" s="1"/>
  <c r="G52" i="3"/>
  <c r="H20" i="3"/>
  <c r="I19" i="3"/>
  <c r="G26" i="2"/>
  <c r="G53" i="3" l="1"/>
  <c r="H52" i="3"/>
  <c r="I52" i="3" s="1"/>
  <c r="H21" i="3"/>
  <c r="I20" i="3"/>
  <c r="G27" i="2"/>
  <c r="G54" i="3" l="1"/>
  <c r="H53" i="3"/>
  <c r="I53" i="3" s="1"/>
  <c r="H22" i="3"/>
  <c r="I21" i="3"/>
  <c r="G28" i="2"/>
  <c r="G55" i="3" l="1"/>
  <c r="H54" i="3"/>
  <c r="I54" i="3" s="1"/>
  <c r="H23" i="3"/>
  <c r="I22" i="3"/>
  <c r="G29" i="2"/>
  <c r="G56" i="3" l="1"/>
  <c r="H55" i="3"/>
  <c r="I55" i="3" s="1"/>
  <c r="H24" i="3"/>
  <c r="I23" i="3"/>
  <c r="G30" i="2"/>
  <c r="G57" i="3" l="1"/>
  <c r="H56" i="3"/>
  <c r="I56" i="3" s="1"/>
  <c r="H25" i="3"/>
  <c r="I24" i="3"/>
  <c r="G31" i="2"/>
  <c r="G58" i="3" l="1"/>
  <c r="H57" i="3"/>
  <c r="I57" i="3" s="1"/>
  <c r="H26" i="3"/>
  <c r="I25" i="3"/>
  <c r="G32" i="2"/>
  <c r="G59" i="3" l="1"/>
  <c r="H58" i="3"/>
  <c r="I58" i="3" s="1"/>
  <c r="H27" i="3"/>
  <c r="I26" i="3"/>
  <c r="H59" i="3" l="1"/>
  <c r="I59" i="3" s="1"/>
  <c r="I63" i="3" s="1"/>
  <c r="K63" i="3" s="1"/>
  <c r="I27" i="3"/>
  <c r="H28" i="3"/>
  <c r="I28" i="3" s="1"/>
</calcChain>
</file>

<file path=xl/sharedStrings.xml><?xml version="1.0" encoding="utf-8"?>
<sst xmlns="http://schemas.openxmlformats.org/spreadsheetml/2006/main" count="54" uniqueCount="24">
  <si>
    <t>p</t>
  </si>
  <si>
    <t>v</t>
  </si>
  <si>
    <t>n</t>
  </si>
  <si>
    <t>p,kPa</t>
  </si>
  <si>
    <t>adc_values</t>
  </si>
  <si>
    <t>presure_value</t>
  </si>
  <si>
    <t>presure_value,mmH2O</t>
  </si>
  <si>
    <t>adc_values, n ADC</t>
  </si>
  <si>
    <t>Таблица с резултати</t>
  </si>
  <si>
    <t>Скорост v1v_1v1​ (м/сек)</t>
  </si>
  <si>
    <t>Скорост v2v_2v2​ (м/сек)</t>
  </si>
  <si>
    <t>Диференциално налягане ΔP\Delta PΔP (Pa)</t>
  </si>
  <si>
    <t>Диференциално налягане (мм воден стълб)</t>
  </si>
  <si>
    <t>Дебит QQQ (м³/час)</t>
  </si>
  <si>
    <t>V</t>
  </si>
  <si>
    <t>n/0</t>
  </si>
  <si>
    <t>Vcc</t>
  </si>
  <si>
    <t>Vcc =</t>
  </si>
  <si>
    <t>ADC,n</t>
  </si>
  <si>
    <t>Vsensor</t>
  </si>
  <si>
    <t>Diff</t>
  </si>
  <si>
    <t>ADC:</t>
  </si>
  <si>
    <t>n0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</si>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</sst>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#,##0.000"/>
    <numFmt numFmtId="167" formatCode="0.0%"/>
    <numFmt numFmtId="168" formatCode="#,##0.0"/>
  </numFmts>
  <fonts count="5" x14ac:knownFonts="1"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0" xfId="0" applyNumberFormat="1"/>
    <xf numFmtId="166" fontId="0" fillId="0" borderId="0" xfId="0" applyNumberFormat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2" fontId="0" fillId="0" borderId="0" xfId="0" applyNumberFormat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167" fontId="0" fillId="0" borderId="0" xfId="0" applyNumberFormat="1"/>
    <xf numFmtId="0" fontId="0" fillId="5" borderId="0" xfId="0" applyFill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4" fontId="0" fillId="7" borderId="0" xfId="0" applyNumberFormat="1" applyFill="1"/>
    <xf numFmtId="0" fontId="0" fillId="8" borderId="0" xfId="0" applyFill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10" borderId="0" xfId="0" applyFill="1"/>
    <xf numFmtId="3" fontId="0" fillId="8" borderId="0" xfId="0" applyNumberFormat="1" applyFill="1"/>
    <xf numFmtId="3" fontId="0" fillId="0" borderId="0" xfId="0" applyNumberFormat="1"/>
    <xf numFmtId="3" fontId="0" fillId="4" borderId="0" xfId="0" applyNumberFormat="1" applyFill="1"/>
    <xf numFmtId="3" fontId="0" fillId="10" borderId="10" xfId="0" applyNumberFormat="1" applyFill="1" applyBorder="1" applyAlignment="1">
      <alignment horizontal="center" wrapText="1"/>
    </xf>
    <xf numFmtId="3" fontId="0" fillId="10" borderId="11" xfId="0" applyNumberFormat="1" applyFill="1" applyBorder="1" applyAlignment="1">
      <alignment horizontal="center" wrapText="1"/>
    </xf>
    <xf numFmtId="3" fontId="0" fillId="8" borderId="15" xfId="0" applyNumberFormat="1" applyFill="1" applyBorder="1"/>
    <xf numFmtId="3" fontId="0" fillId="8" borderId="16" xfId="0" applyNumberFormat="1" applyFill="1" applyBorder="1"/>
    <xf numFmtId="3" fontId="0" fillId="4" borderId="15" xfId="0" applyNumberFormat="1" applyFill="1" applyBorder="1"/>
    <xf numFmtId="3" fontId="0" fillId="4" borderId="16" xfId="0" applyNumberFormat="1" applyFill="1" applyBorder="1"/>
    <xf numFmtId="3" fontId="0" fillId="8" borderId="17" xfId="0" applyNumberFormat="1" applyFill="1" applyBorder="1"/>
    <xf numFmtId="3" fontId="0" fillId="8" borderId="18" xfId="0" applyNumberFormat="1" applyFill="1" applyBorder="1"/>
    <xf numFmtId="166" fontId="0" fillId="8" borderId="19" xfId="0" applyNumberFormat="1" applyFill="1" applyBorder="1"/>
    <xf numFmtId="166" fontId="0" fillId="4" borderId="19" xfId="0" applyNumberFormat="1" applyFill="1" applyBorder="1"/>
    <xf numFmtId="166" fontId="0" fillId="8" borderId="20" xfId="0" applyNumberFormat="1" applyFill="1" applyBorder="1"/>
    <xf numFmtId="3" fontId="0" fillId="10" borderId="12" xfId="0" applyNumberFormat="1" applyFill="1" applyBorder="1" applyAlignment="1">
      <alignment horizontal="center"/>
    </xf>
    <xf numFmtId="3" fontId="0" fillId="10" borderId="1" xfId="0" applyNumberFormat="1" applyFill="1" applyBorder="1" applyAlignment="1">
      <alignment horizontal="center"/>
    </xf>
    <xf numFmtId="3" fontId="0" fillId="10" borderId="14" xfId="0" applyNumberFormat="1" applyFill="1" applyBorder="1" applyAlignment="1">
      <alignment horizontal="center"/>
    </xf>
    <xf numFmtId="3" fontId="0" fillId="9" borderId="0" xfId="0" applyNumberFormat="1" applyFill="1"/>
    <xf numFmtId="3" fontId="0" fillId="9" borderId="15" xfId="0" applyNumberFormat="1" applyFill="1" applyBorder="1"/>
    <xf numFmtId="166" fontId="0" fillId="9" borderId="19" xfId="0" applyNumberFormat="1" applyFill="1" applyBorder="1"/>
    <xf numFmtId="3" fontId="0" fillId="9" borderId="16" xfId="0" applyNumberFormat="1" applyFill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 wrapText="1"/>
    </xf>
    <xf numFmtId="3" fontId="4" fillId="9" borderId="0" xfId="0" applyNumberFormat="1" applyFont="1" applyFill="1"/>
    <xf numFmtId="168" fontId="0" fillId="9" borderId="0" xfId="0" applyNumberFormat="1" applyFill="1"/>
    <xf numFmtId="0" fontId="3" fillId="0" borderId="0" xfId="0" applyFont="1" applyAlignment="1">
      <alignment horizontal="right"/>
    </xf>
    <xf numFmtId="3" fontId="0" fillId="10" borderId="0" xfId="0" applyNumberFormat="1" applyFill="1" applyBorder="1" applyAlignment="1">
      <alignment horizontal="center"/>
    </xf>
    <xf numFmtId="3" fontId="0" fillId="9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807417058479199E-2"/>
          <c:y val="6.5289442986293383E-2"/>
          <c:w val="0.6001518155554296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p/v</c:v>
          </c:tx>
          <c:marker>
            <c:symbol val="none"/>
          </c:marker>
          <c:cat>
            <c:numRef>
              <c:f>Sheet1!$D$7:$D$18</c:f>
              <c:numCache>
                <c:formatCode>#,##0.00</c:formatCode>
                <c:ptCount val="12"/>
                <c:pt idx="0">
                  <c:v>3.15</c:v>
                </c:pt>
                <c:pt idx="1">
                  <c:v>3.06</c:v>
                </c:pt>
                <c:pt idx="2">
                  <c:v>3</c:v>
                </c:pt>
                <c:pt idx="3">
                  <c:v>2.91</c:v>
                </c:pt>
                <c:pt idx="4">
                  <c:v>2.83</c:v>
                </c:pt>
                <c:pt idx="5">
                  <c:v>2.73</c:v>
                </c:pt>
                <c:pt idx="6">
                  <c:v>2.6</c:v>
                </c:pt>
                <c:pt idx="7">
                  <c:v>2.5299999999999998</c:v>
                </c:pt>
                <c:pt idx="8">
                  <c:v>2.4500000000000002</c:v>
                </c:pt>
                <c:pt idx="9">
                  <c:v>2.39</c:v>
                </c:pt>
                <c:pt idx="10">
                  <c:v>2.37</c:v>
                </c:pt>
                <c:pt idx="11">
                  <c:v>2.33</c:v>
                </c:pt>
              </c:numCache>
            </c:numRef>
          </c:cat>
          <c:val>
            <c:numRef>
              <c:f>Sheet1!$C$7:$C$18</c:f>
              <c:numCache>
                <c:formatCode>General</c:formatCode>
                <c:ptCount val="12"/>
                <c:pt idx="0">
                  <c:v>212</c:v>
                </c:pt>
                <c:pt idx="1">
                  <c:v>202</c:v>
                </c:pt>
                <c:pt idx="2">
                  <c:v>188</c:v>
                </c:pt>
                <c:pt idx="3">
                  <c:v>172</c:v>
                </c:pt>
                <c:pt idx="4">
                  <c:v>154</c:v>
                </c:pt>
                <c:pt idx="5">
                  <c:v>128</c:v>
                </c:pt>
                <c:pt idx="6">
                  <c:v>88</c:v>
                </c:pt>
                <c:pt idx="7">
                  <c:v>66</c:v>
                </c:pt>
                <c:pt idx="8">
                  <c:v>40</c:v>
                </c:pt>
                <c:pt idx="9">
                  <c:v>22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11072"/>
        <c:axId val="167412864"/>
      </c:lineChart>
      <c:catAx>
        <c:axId val="167411072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67412864"/>
        <c:crosses val="autoZero"/>
        <c:auto val="1"/>
        <c:lblAlgn val="ctr"/>
        <c:lblOffset val="100"/>
        <c:noMultiLvlLbl val="0"/>
      </c:catAx>
      <c:valAx>
        <c:axId val="1674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1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cat>
            <c:numRef>
              <c:f>Sheet2!$K$50:$K$54</c:f>
              <c:numCache>
                <c:formatCode>#,##0</c:formatCode>
                <c:ptCount val="5"/>
                <c:pt idx="0">
                  <c:v>931</c:v>
                </c:pt>
                <c:pt idx="1">
                  <c:v>861</c:v>
                </c:pt>
                <c:pt idx="2">
                  <c:v>782</c:v>
                </c:pt>
                <c:pt idx="3">
                  <c:v>735</c:v>
                </c:pt>
                <c:pt idx="4">
                  <c:v>670</c:v>
                </c:pt>
              </c:numCache>
            </c:numRef>
          </c:cat>
          <c:val>
            <c:numRef>
              <c:f>Sheet2!$J$50:$J$54</c:f>
              <c:numCache>
                <c:formatCode>#,##0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0384"/>
        <c:axId val="175041920"/>
      </c:lineChart>
      <c:catAx>
        <c:axId val="17504038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75041920"/>
        <c:crosses val="autoZero"/>
        <c:auto val="1"/>
        <c:lblAlgn val="ctr"/>
        <c:lblOffset val="100"/>
        <c:noMultiLvlLbl val="0"/>
      </c:catAx>
      <c:valAx>
        <c:axId val="1750419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504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07558873479914E-2"/>
          <c:y val="4.8938277876555754E-2"/>
          <c:w val="0.73559164101027164"/>
          <c:h val="0.80562272457878248"/>
        </c:manualLayout>
      </c:layout>
      <c:lineChart>
        <c:grouping val="standard"/>
        <c:varyColors val="0"/>
        <c:ser>
          <c:idx val="0"/>
          <c:order val="0"/>
          <c:val>
            <c:numRef>
              <c:f>Sheet2!$N$58:$N$71</c:f>
              <c:numCache>
                <c:formatCode>#,##0</c:formatCode>
                <c:ptCount val="14"/>
                <c:pt idx="0">
                  <c:v>1725</c:v>
                </c:pt>
                <c:pt idx="1">
                  <c:v>1725</c:v>
                </c:pt>
                <c:pt idx="2">
                  <c:v>1617</c:v>
                </c:pt>
                <c:pt idx="3">
                  <c:v>1467</c:v>
                </c:pt>
                <c:pt idx="4">
                  <c:v>1313</c:v>
                </c:pt>
                <c:pt idx="5">
                  <c:v>1208</c:v>
                </c:pt>
                <c:pt idx="6">
                  <c:v>1036</c:v>
                </c:pt>
                <c:pt idx="7">
                  <c:v>893</c:v>
                </c:pt>
                <c:pt idx="8">
                  <c:v>762</c:v>
                </c:pt>
                <c:pt idx="9">
                  <c:v>612</c:v>
                </c:pt>
                <c:pt idx="10">
                  <c:v>467</c:v>
                </c:pt>
                <c:pt idx="11">
                  <c:v>316</c:v>
                </c:pt>
                <c:pt idx="12">
                  <c:v>194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82688"/>
        <c:axId val="144484224"/>
      </c:lineChart>
      <c:catAx>
        <c:axId val="14448268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44484224"/>
        <c:crosses val="autoZero"/>
        <c:auto val="1"/>
        <c:lblAlgn val="ctr"/>
        <c:lblOffset val="100"/>
        <c:noMultiLvlLbl val="0"/>
      </c:catAx>
      <c:valAx>
        <c:axId val="1444842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448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Sheet2!$J$58:$J$71</c:f>
              <c:numCache>
                <c:formatCode>#,##0</c:formatCode>
                <c:ptCount val="1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cat>
          <c:val>
            <c:numRef>
              <c:f>Sheet2!$N$58:$N$71</c:f>
              <c:numCache>
                <c:formatCode>#,##0</c:formatCode>
                <c:ptCount val="14"/>
                <c:pt idx="0">
                  <c:v>1725</c:v>
                </c:pt>
                <c:pt idx="1">
                  <c:v>1725</c:v>
                </c:pt>
                <c:pt idx="2">
                  <c:v>1617</c:v>
                </c:pt>
                <c:pt idx="3">
                  <c:v>1467</c:v>
                </c:pt>
                <c:pt idx="4">
                  <c:v>1313</c:v>
                </c:pt>
                <c:pt idx="5">
                  <c:v>1208</c:v>
                </c:pt>
                <c:pt idx="6">
                  <c:v>1036</c:v>
                </c:pt>
                <c:pt idx="7">
                  <c:v>893</c:v>
                </c:pt>
                <c:pt idx="8">
                  <c:v>762</c:v>
                </c:pt>
                <c:pt idx="9">
                  <c:v>612</c:v>
                </c:pt>
                <c:pt idx="10">
                  <c:v>467</c:v>
                </c:pt>
                <c:pt idx="11">
                  <c:v>316</c:v>
                </c:pt>
                <c:pt idx="12">
                  <c:v>194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08096"/>
        <c:axId val="149509632"/>
      </c:lineChart>
      <c:catAx>
        <c:axId val="1495080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49509632"/>
        <c:crosses val="autoZero"/>
        <c:auto val="1"/>
        <c:lblAlgn val="ctr"/>
        <c:lblOffset val="100"/>
        <c:noMultiLvlLbl val="0"/>
      </c:catAx>
      <c:valAx>
        <c:axId val="149509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950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07558873479914E-2"/>
          <c:y val="4.8938277876555754E-2"/>
          <c:w val="0.73559164101027164"/>
          <c:h val="0.80562272457878248"/>
        </c:manualLayout>
      </c:layout>
      <c:lineChart>
        <c:grouping val="standard"/>
        <c:varyColors val="0"/>
        <c:ser>
          <c:idx val="0"/>
          <c:order val="0"/>
          <c:val>
            <c:numRef>
              <c:f>Sheet2!$O$93:$O$106</c:f>
              <c:numCache>
                <c:formatCode>#,##0</c:formatCode>
                <c:ptCount val="14"/>
                <c:pt idx="0">
                  <c:v>0</c:v>
                </c:pt>
                <c:pt idx="1">
                  <c:v>143</c:v>
                </c:pt>
                <c:pt idx="2">
                  <c:v>285</c:v>
                </c:pt>
                <c:pt idx="3">
                  <c:v>400</c:v>
                </c:pt>
                <c:pt idx="4">
                  <c:v>563</c:v>
                </c:pt>
                <c:pt idx="5">
                  <c:v>700</c:v>
                </c:pt>
                <c:pt idx="6">
                  <c:v>855</c:v>
                </c:pt>
                <c:pt idx="7">
                  <c:v>969</c:v>
                </c:pt>
                <c:pt idx="8">
                  <c:v>1160</c:v>
                </c:pt>
                <c:pt idx="9">
                  <c:v>1308</c:v>
                </c:pt>
                <c:pt idx="10">
                  <c:v>1469</c:v>
                </c:pt>
                <c:pt idx="11">
                  <c:v>1642</c:v>
                </c:pt>
                <c:pt idx="12">
                  <c:v>1772</c:v>
                </c:pt>
                <c:pt idx="13">
                  <c:v>1808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72864"/>
        <c:axId val="146464768"/>
      </c:lineChart>
      <c:catAx>
        <c:axId val="2231728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46464768"/>
        <c:crosses val="autoZero"/>
        <c:auto val="1"/>
        <c:lblAlgn val="ctr"/>
        <c:lblOffset val="100"/>
        <c:noMultiLvlLbl val="0"/>
      </c:catAx>
      <c:valAx>
        <c:axId val="1464647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2317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Sheet2!$J$93:$J$98</c:f>
              <c:numCache>
                <c:formatCode>#,##0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Sheet2!$O$93:$O$98</c:f>
              <c:numCache>
                <c:formatCode>#,##0</c:formatCode>
                <c:ptCount val="6"/>
                <c:pt idx="0">
                  <c:v>0</c:v>
                </c:pt>
                <c:pt idx="1">
                  <c:v>143</c:v>
                </c:pt>
                <c:pt idx="2">
                  <c:v>285</c:v>
                </c:pt>
                <c:pt idx="3">
                  <c:v>400</c:v>
                </c:pt>
                <c:pt idx="4">
                  <c:v>563</c:v>
                </c:pt>
                <c:pt idx="5">
                  <c:v>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86304"/>
        <c:axId val="175187840"/>
      </c:lineChart>
      <c:catAx>
        <c:axId val="1751863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75187840"/>
        <c:crosses val="autoZero"/>
        <c:auto val="1"/>
        <c:lblAlgn val="ctr"/>
        <c:lblOffset val="100"/>
        <c:noMultiLvlLbl val="0"/>
      </c:catAx>
      <c:valAx>
        <c:axId val="1751878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518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v/n</c:v>
          </c:tx>
          <c:marker>
            <c:symbol val="none"/>
          </c:marker>
          <c:cat>
            <c:numRef>
              <c:f>Sheet1!$E$7:$E$18</c:f>
              <c:numCache>
                <c:formatCode>General</c:formatCode>
                <c:ptCount val="12"/>
                <c:pt idx="0">
                  <c:v>4095</c:v>
                </c:pt>
                <c:pt idx="1">
                  <c:v>3964</c:v>
                </c:pt>
                <c:pt idx="2">
                  <c:v>3790</c:v>
                </c:pt>
                <c:pt idx="3">
                  <c:v>3570</c:v>
                </c:pt>
                <c:pt idx="4">
                  <c:v>3430</c:v>
                </c:pt>
                <c:pt idx="5">
                  <c:v>3280</c:v>
                </c:pt>
                <c:pt idx="6">
                  <c:v>3075</c:v>
                </c:pt>
                <c:pt idx="7">
                  <c:v>2980</c:v>
                </c:pt>
                <c:pt idx="8">
                  <c:v>2880</c:v>
                </c:pt>
                <c:pt idx="9">
                  <c:v>2810</c:v>
                </c:pt>
                <c:pt idx="10">
                  <c:v>2770</c:v>
                </c:pt>
                <c:pt idx="11">
                  <c:v>2736</c:v>
                </c:pt>
              </c:numCache>
            </c:numRef>
          </c:cat>
          <c:val>
            <c:numRef>
              <c:f>Sheet1!$D$7:$D$18</c:f>
              <c:numCache>
                <c:formatCode>#,##0.00</c:formatCode>
                <c:ptCount val="12"/>
                <c:pt idx="0">
                  <c:v>3.15</c:v>
                </c:pt>
                <c:pt idx="1">
                  <c:v>3.06</c:v>
                </c:pt>
                <c:pt idx="2">
                  <c:v>3</c:v>
                </c:pt>
                <c:pt idx="3">
                  <c:v>2.91</c:v>
                </c:pt>
                <c:pt idx="4">
                  <c:v>2.83</c:v>
                </c:pt>
                <c:pt idx="5">
                  <c:v>2.73</c:v>
                </c:pt>
                <c:pt idx="6">
                  <c:v>2.6</c:v>
                </c:pt>
                <c:pt idx="7">
                  <c:v>2.5299999999999998</c:v>
                </c:pt>
                <c:pt idx="8">
                  <c:v>2.4500000000000002</c:v>
                </c:pt>
                <c:pt idx="9">
                  <c:v>2.39</c:v>
                </c:pt>
                <c:pt idx="10">
                  <c:v>2.37</c:v>
                </c:pt>
                <c:pt idx="11">
                  <c:v>2.33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40512"/>
        <c:axId val="148642048"/>
      </c:lineChart>
      <c:catAx>
        <c:axId val="14864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642048"/>
        <c:crosses val="autoZero"/>
        <c:auto val="1"/>
        <c:lblAlgn val="ctr"/>
        <c:lblOffset val="100"/>
        <c:noMultiLvlLbl val="0"/>
      </c:catAx>
      <c:valAx>
        <c:axId val="148642048"/>
        <c:scaling>
          <c:orientation val="minMax"/>
          <c:min val="2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486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p/n</c:v>
          </c:tx>
          <c:marker>
            <c:symbol val="none"/>
          </c:marker>
          <c:cat>
            <c:numRef>
              <c:f>Sheet1!$K$26:$K$70</c:f>
              <c:numCache>
                <c:formatCode>General</c:formatCode>
                <c:ptCount val="45"/>
                <c:pt idx="0">
                  <c:v>2062</c:v>
                </c:pt>
                <c:pt idx="1">
                  <c:v>2114</c:v>
                </c:pt>
                <c:pt idx="2">
                  <c:v>2175</c:v>
                </c:pt>
                <c:pt idx="3">
                  <c:v>2218</c:v>
                </c:pt>
                <c:pt idx="4">
                  <c:v>2258</c:v>
                </c:pt>
                <c:pt idx="5">
                  <c:v>2305</c:v>
                </c:pt>
                <c:pt idx="6">
                  <c:v>2332</c:v>
                </c:pt>
                <c:pt idx="7">
                  <c:v>2365</c:v>
                </c:pt>
                <c:pt idx="8">
                  <c:v>2395</c:v>
                </c:pt>
                <c:pt idx="9">
                  <c:v>2430</c:v>
                </c:pt>
                <c:pt idx="10">
                  <c:v>2456</c:v>
                </c:pt>
                <c:pt idx="11">
                  <c:v>2487</c:v>
                </c:pt>
                <c:pt idx="12">
                  <c:v>2514</c:v>
                </c:pt>
                <c:pt idx="13">
                  <c:v>2547</c:v>
                </c:pt>
                <c:pt idx="14">
                  <c:v>2581</c:v>
                </c:pt>
                <c:pt idx="15">
                  <c:v>2603</c:v>
                </c:pt>
                <c:pt idx="16">
                  <c:v>2618</c:v>
                </c:pt>
                <c:pt idx="17">
                  <c:v>2639</c:v>
                </c:pt>
                <c:pt idx="18">
                  <c:v>2657</c:v>
                </c:pt>
                <c:pt idx="19">
                  <c:v>2672</c:v>
                </c:pt>
                <c:pt idx="20">
                  <c:v>2692</c:v>
                </c:pt>
                <c:pt idx="21">
                  <c:v>2703</c:v>
                </c:pt>
                <c:pt idx="22">
                  <c:v>2727</c:v>
                </c:pt>
                <c:pt idx="23">
                  <c:v>2743</c:v>
                </c:pt>
                <c:pt idx="24">
                  <c:v>2774</c:v>
                </c:pt>
                <c:pt idx="25">
                  <c:v>2819</c:v>
                </c:pt>
                <c:pt idx="26">
                  <c:v>2848</c:v>
                </c:pt>
                <c:pt idx="27">
                  <c:v>2878</c:v>
                </c:pt>
                <c:pt idx="28">
                  <c:v>2918</c:v>
                </c:pt>
                <c:pt idx="29">
                  <c:v>2968</c:v>
                </c:pt>
                <c:pt idx="30">
                  <c:v>3022</c:v>
                </c:pt>
                <c:pt idx="31">
                  <c:v>3081</c:v>
                </c:pt>
                <c:pt idx="32">
                  <c:v>3124</c:v>
                </c:pt>
                <c:pt idx="33">
                  <c:v>3177</c:v>
                </c:pt>
                <c:pt idx="34">
                  <c:v>3231</c:v>
                </c:pt>
                <c:pt idx="35">
                  <c:v>3274</c:v>
                </c:pt>
                <c:pt idx="36">
                  <c:v>3335</c:v>
                </c:pt>
                <c:pt idx="37">
                  <c:v>3393</c:v>
                </c:pt>
                <c:pt idx="38">
                  <c:v>3472</c:v>
                </c:pt>
                <c:pt idx="39">
                  <c:v>3543</c:v>
                </c:pt>
                <c:pt idx="40">
                  <c:v>3658</c:v>
                </c:pt>
                <c:pt idx="41">
                  <c:v>3777</c:v>
                </c:pt>
                <c:pt idx="42">
                  <c:v>3875</c:v>
                </c:pt>
                <c:pt idx="43">
                  <c:v>3995</c:v>
                </c:pt>
                <c:pt idx="44">
                  <c:v>4075</c:v>
                </c:pt>
              </c:numCache>
            </c:numRef>
          </c:cat>
          <c:val>
            <c:numRef>
              <c:f>Sheet1!$J$26:$J$70</c:f>
              <c:numCache>
                <c:formatCode>General</c:formatCode>
                <c:ptCount val="45"/>
                <c:pt idx="0">
                  <c:v>-210</c:v>
                </c:pt>
                <c:pt idx="1">
                  <c:v>-191</c:v>
                </c:pt>
                <c:pt idx="2">
                  <c:v>-172</c:v>
                </c:pt>
                <c:pt idx="3">
                  <c:v>-156</c:v>
                </c:pt>
                <c:pt idx="4">
                  <c:v>-144</c:v>
                </c:pt>
                <c:pt idx="5">
                  <c:v>-130</c:v>
                </c:pt>
                <c:pt idx="6">
                  <c:v>-120</c:v>
                </c:pt>
                <c:pt idx="7">
                  <c:v>-110</c:v>
                </c:pt>
                <c:pt idx="8">
                  <c:v>-100</c:v>
                </c:pt>
                <c:pt idx="9">
                  <c:v>-88</c:v>
                </c:pt>
                <c:pt idx="10">
                  <c:v>-80</c:v>
                </c:pt>
                <c:pt idx="11">
                  <c:v>-72</c:v>
                </c:pt>
                <c:pt idx="12">
                  <c:v>-62</c:v>
                </c:pt>
                <c:pt idx="13">
                  <c:v>-52</c:v>
                </c:pt>
                <c:pt idx="14">
                  <c:v>-43</c:v>
                </c:pt>
                <c:pt idx="15">
                  <c:v>-39</c:v>
                </c:pt>
                <c:pt idx="16">
                  <c:v>-34</c:v>
                </c:pt>
                <c:pt idx="17">
                  <c:v>-29</c:v>
                </c:pt>
                <c:pt idx="18">
                  <c:v>-22</c:v>
                </c:pt>
                <c:pt idx="19">
                  <c:v>-17</c:v>
                </c:pt>
                <c:pt idx="20">
                  <c:v>-12</c:v>
                </c:pt>
                <c:pt idx="21">
                  <c:v>-9</c:v>
                </c:pt>
                <c:pt idx="22">
                  <c:v>0</c:v>
                </c:pt>
                <c:pt idx="23">
                  <c:v>7</c:v>
                </c:pt>
                <c:pt idx="24">
                  <c:v>15</c:v>
                </c:pt>
                <c:pt idx="25">
                  <c:v>27</c:v>
                </c:pt>
                <c:pt idx="26">
                  <c:v>35</c:v>
                </c:pt>
                <c:pt idx="27">
                  <c:v>43</c:v>
                </c:pt>
                <c:pt idx="28">
                  <c:v>52</c:v>
                </c:pt>
                <c:pt idx="29">
                  <c:v>65</c:v>
                </c:pt>
                <c:pt idx="30">
                  <c:v>79</c:v>
                </c:pt>
                <c:pt idx="31">
                  <c:v>91</c:v>
                </c:pt>
                <c:pt idx="32">
                  <c:v>102</c:v>
                </c:pt>
                <c:pt idx="33">
                  <c:v>112</c:v>
                </c:pt>
                <c:pt idx="34">
                  <c:v>123</c:v>
                </c:pt>
                <c:pt idx="35">
                  <c:v>131</c:v>
                </c:pt>
                <c:pt idx="36">
                  <c:v>142</c:v>
                </c:pt>
                <c:pt idx="37">
                  <c:v>153</c:v>
                </c:pt>
                <c:pt idx="38">
                  <c:v>162</c:v>
                </c:pt>
                <c:pt idx="39">
                  <c:v>171</c:v>
                </c:pt>
                <c:pt idx="40">
                  <c:v>181</c:v>
                </c:pt>
                <c:pt idx="41">
                  <c:v>190</c:v>
                </c:pt>
                <c:pt idx="42">
                  <c:v>197</c:v>
                </c:pt>
                <c:pt idx="43">
                  <c:v>205</c:v>
                </c:pt>
                <c:pt idx="44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83776"/>
        <c:axId val="148685568"/>
      </c:lineChart>
      <c:catAx>
        <c:axId val="14868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685568"/>
        <c:crosses val="autoZero"/>
        <c:auto val="1"/>
        <c:lblAlgn val="ctr"/>
        <c:lblOffset val="100"/>
        <c:noMultiLvlLbl val="0"/>
      </c:catAx>
      <c:valAx>
        <c:axId val="1486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68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Деиствително</c:v>
          </c:tx>
          <c:marker>
            <c:symbol val="none"/>
          </c:marker>
          <c:cat>
            <c:numRef>
              <c:f>Sheet1!$J$48:$J$70</c:f>
              <c:numCache>
                <c:formatCode>General</c:formatCode>
                <c:ptCount val="23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27</c:v>
                </c:pt>
                <c:pt idx="4">
                  <c:v>35</c:v>
                </c:pt>
                <c:pt idx="5">
                  <c:v>43</c:v>
                </c:pt>
                <c:pt idx="6">
                  <c:v>52</c:v>
                </c:pt>
                <c:pt idx="7">
                  <c:v>65</c:v>
                </c:pt>
                <c:pt idx="8">
                  <c:v>79</c:v>
                </c:pt>
                <c:pt idx="9">
                  <c:v>91</c:v>
                </c:pt>
                <c:pt idx="10">
                  <c:v>102</c:v>
                </c:pt>
                <c:pt idx="11">
                  <c:v>112</c:v>
                </c:pt>
                <c:pt idx="12">
                  <c:v>123</c:v>
                </c:pt>
                <c:pt idx="13">
                  <c:v>131</c:v>
                </c:pt>
                <c:pt idx="14">
                  <c:v>142</c:v>
                </c:pt>
                <c:pt idx="15">
                  <c:v>153</c:v>
                </c:pt>
                <c:pt idx="16">
                  <c:v>162</c:v>
                </c:pt>
                <c:pt idx="17">
                  <c:v>171</c:v>
                </c:pt>
                <c:pt idx="18">
                  <c:v>181</c:v>
                </c:pt>
                <c:pt idx="19">
                  <c:v>190</c:v>
                </c:pt>
                <c:pt idx="20">
                  <c:v>197</c:v>
                </c:pt>
                <c:pt idx="21">
                  <c:v>205</c:v>
                </c:pt>
                <c:pt idx="22">
                  <c:v>210</c:v>
                </c:pt>
              </c:numCache>
            </c:numRef>
          </c:cat>
          <c:val>
            <c:numRef>
              <c:f>Sheet1!$K$48:$K$70</c:f>
              <c:numCache>
                <c:formatCode>General</c:formatCode>
                <c:ptCount val="23"/>
                <c:pt idx="0">
                  <c:v>2727</c:v>
                </c:pt>
                <c:pt idx="1">
                  <c:v>2743</c:v>
                </c:pt>
                <c:pt idx="2">
                  <c:v>2774</c:v>
                </c:pt>
                <c:pt idx="3">
                  <c:v>2819</c:v>
                </c:pt>
                <c:pt idx="4">
                  <c:v>2848</c:v>
                </c:pt>
                <c:pt idx="5">
                  <c:v>2878</c:v>
                </c:pt>
                <c:pt idx="6">
                  <c:v>2918</c:v>
                </c:pt>
                <c:pt idx="7">
                  <c:v>2968</c:v>
                </c:pt>
                <c:pt idx="8">
                  <c:v>3022</c:v>
                </c:pt>
                <c:pt idx="9">
                  <c:v>3081</c:v>
                </c:pt>
                <c:pt idx="10">
                  <c:v>3124</c:v>
                </c:pt>
                <c:pt idx="11">
                  <c:v>3177</c:v>
                </c:pt>
                <c:pt idx="12">
                  <c:v>3231</c:v>
                </c:pt>
                <c:pt idx="13">
                  <c:v>3274</c:v>
                </c:pt>
                <c:pt idx="14">
                  <c:v>3335</c:v>
                </c:pt>
                <c:pt idx="15">
                  <c:v>3393</c:v>
                </c:pt>
                <c:pt idx="16">
                  <c:v>3472</c:v>
                </c:pt>
                <c:pt idx="17">
                  <c:v>3543</c:v>
                </c:pt>
                <c:pt idx="18">
                  <c:v>3658</c:v>
                </c:pt>
                <c:pt idx="19">
                  <c:v>3777</c:v>
                </c:pt>
                <c:pt idx="20">
                  <c:v>3875</c:v>
                </c:pt>
                <c:pt idx="21">
                  <c:v>3995</c:v>
                </c:pt>
                <c:pt idx="22">
                  <c:v>4075</c:v>
                </c:pt>
              </c:numCache>
            </c:numRef>
          </c:val>
          <c:smooth val="0"/>
        </c:ser>
        <c:ser>
          <c:idx val="1"/>
          <c:order val="1"/>
          <c:tx>
            <c:v>Теоретични</c:v>
          </c:tx>
          <c:marker>
            <c:symbol val="none"/>
          </c:marker>
          <c:cat>
            <c:numRef>
              <c:f>Sheet1!$J$48:$J$70</c:f>
              <c:numCache>
                <c:formatCode>General</c:formatCode>
                <c:ptCount val="23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27</c:v>
                </c:pt>
                <c:pt idx="4">
                  <c:v>35</c:v>
                </c:pt>
                <c:pt idx="5">
                  <c:v>43</c:v>
                </c:pt>
                <c:pt idx="6">
                  <c:v>52</c:v>
                </c:pt>
                <c:pt idx="7">
                  <c:v>65</c:v>
                </c:pt>
                <c:pt idx="8">
                  <c:v>79</c:v>
                </c:pt>
                <c:pt idx="9">
                  <c:v>91</c:v>
                </c:pt>
                <c:pt idx="10">
                  <c:v>102</c:v>
                </c:pt>
                <c:pt idx="11">
                  <c:v>112</c:v>
                </c:pt>
                <c:pt idx="12">
                  <c:v>123</c:v>
                </c:pt>
                <c:pt idx="13">
                  <c:v>131</c:v>
                </c:pt>
                <c:pt idx="14">
                  <c:v>142</c:v>
                </c:pt>
                <c:pt idx="15">
                  <c:v>153</c:v>
                </c:pt>
                <c:pt idx="16">
                  <c:v>162</c:v>
                </c:pt>
                <c:pt idx="17">
                  <c:v>171</c:v>
                </c:pt>
                <c:pt idx="18">
                  <c:v>181</c:v>
                </c:pt>
                <c:pt idx="19">
                  <c:v>190</c:v>
                </c:pt>
                <c:pt idx="20">
                  <c:v>197</c:v>
                </c:pt>
                <c:pt idx="21">
                  <c:v>205</c:v>
                </c:pt>
                <c:pt idx="22">
                  <c:v>210</c:v>
                </c:pt>
              </c:numCache>
            </c:numRef>
          </c:cat>
          <c:val>
            <c:numRef>
              <c:f>Sheet1!$L$48:$L$70</c:f>
              <c:numCache>
                <c:formatCode>0</c:formatCode>
                <c:ptCount val="23"/>
                <c:pt idx="0">
                  <c:v>2727</c:v>
                </c:pt>
                <c:pt idx="1">
                  <c:v>2788.2727272727275</c:v>
                </c:pt>
                <c:pt idx="2">
                  <c:v>2849.545454545455</c:v>
                </c:pt>
                <c:pt idx="3">
                  <c:v>2910.8181818181824</c:v>
                </c:pt>
                <c:pt idx="4">
                  <c:v>2972.0909090909099</c:v>
                </c:pt>
                <c:pt idx="5">
                  <c:v>3033.3636363636374</c:v>
                </c:pt>
                <c:pt idx="6">
                  <c:v>3094.6363636363649</c:v>
                </c:pt>
                <c:pt idx="7">
                  <c:v>3155.9090909090924</c:v>
                </c:pt>
                <c:pt idx="8">
                  <c:v>3217.1818181818198</c:v>
                </c:pt>
                <c:pt idx="9">
                  <c:v>3278.4545454545473</c:v>
                </c:pt>
                <c:pt idx="10">
                  <c:v>3339.7272727272748</c:v>
                </c:pt>
                <c:pt idx="11">
                  <c:v>3401.0000000000023</c:v>
                </c:pt>
                <c:pt idx="12">
                  <c:v>3462.2727272727298</c:v>
                </c:pt>
                <c:pt idx="13">
                  <c:v>3523.5454545454572</c:v>
                </c:pt>
                <c:pt idx="14">
                  <c:v>3584.8181818181847</c:v>
                </c:pt>
                <c:pt idx="15">
                  <c:v>3646.0909090909122</c:v>
                </c:pt>
                <c:pt idx="16">
                  <c:v>3707.3636363636397</c:v>
                </c:pt>
                <c:pt idx="17">
                  <c:v>3768.6363636363672</c:v>
                </c:pt>
                <c:pt idx="18">
                  <c:v>3829.9090909090946</c:v>
                </c:pt>
                <c:pt idx="19">
                  <c:v>3891.1818181818221</c:v>
                </c:pt>
                <c:pt idx="20">
                  <c:v>3952.4545454545496</c:v>
                </c:pt>
                <c:pt idx="21">
                  <c:v>4013.7272727272771</c:v>
                </c:pt>
                <c:pt idx="22" formatCode="General">
                  <c:v>4075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36032"/>
        <c:axId val="149046016"/>
      </c:lineChart>
      <c:catAx>
        <c:axId val="14903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46016"/>
        <c:crosses val="autoZero"/>
        <c:auto val="1"/>
        <c:lblAlgn val="ctr"/>
        <c:lblOffset val="100"/>
        <c:noMultiLvlLbl val="0"/>
      </c:catAx>
      <c:valAx>
        <c:axId val="1490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3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p/n</c:v>
          </c:tx>
          <c:marker>
            <c:symbol val="none"/>
          </c:marker>
          <c:cat>
            <c:numRef>
              <c:f>Sheet1!$K$96:$K$124</c:f>
              <c:numCache>
                <c:formatCode>General</c:formatCode>
                <c:ptCount val="29"/>
                <c:pt idx="0">
                  <c:v>2476</c:v>
                </c:pt>
                <c:pt idx="1">
                  <c:v>2491</c:v>
                </c:pt>
                <c:pt idx="2">
                  <c:v>2512</c:v>
                </c:pt>
                <c:pt idx="3">
                  <c:v>2530</c:v>
                </c:pt>
                <c:pt idx="4">
                  <c:v>2543</c:v>
                </c:pt>
                <c:pt idx="5">
                  <c:v>2552</c:v>
                </c:pt>
                <c:pt idx="6">
                  <c:v>2585</c:v>
                </c:pt>
                <c:pt idx="7">
                  <c:v>2597</c:v>
                </c:pt>
                <c:pt idx="8">
                  <c:v>2416</c:v>
                </c:pt>
                <c:pt idx="9">
                  <c:v>2630</c:v>
                </c:pt>
                <c:pt idx="10">
                  <c:v>2653</c:v>
                </c:pt>
                <c:pt idx="11">
                  <c:v>2670</c:v>
                </c:pt>
                <c:pt idx="12">
                  <c:v>2686</c:v>
                </c:pt>
                <c:pt idx="13">
                  <c:v>2698</c:v>
                </c:pt>
                <c:pt idx="14">
                  <c:v>2719</c:v>
                </c:pt>
                <c:pt idx="15">
                  <c:v>2739</c:v>
                </c:pt>
                <c:pt idx="16">
                  <c:v>2750</c:v>
                </c:pt>
                <c:pt idx="17">
                  <c:v>2772</c:v>
                </c:pt>
                <c:pt idx="18">
                  <c:v>2787</c:v>
                </c:pt>
                <c:pt idx="19">
                  <c:v>2803</c:v>
                </c:pt>
                <c:pt idx="20">
                  <c:v>2820</c:v>
                </c:pt>
                <c:pt idx="21">
                  <c:v>2844</c:v>
                </c:pt>
                <c:pt idx="22">
                  <c:v>2861</c:v>
                </c:pt>
                <c:pt idx="23">
                  <c:v>2880</c:v>
                </c:pt>
                <c:pt idx="24">
                  <c:v>2900</c:v>
                </c:pt>
                <c:pt idx="25">
                  <c:v>2922</c:v>
                </c:pt>
                <c:pt idx="26">
                  <c:v>2940</c:v>
                </c:pt>
                <c:pt idx="27">
                  <c:v>2959</c:v>
                </c:pt>
                <c:pt idx="28">
                  <c:v>2978</c:v>
                </c:pt>
              </c:numCache>
            </c:numRef>
          </c:cat>
          <c:val>
            <c:numRef>
              <c:f>Sheet1!$J$96:$J$124</c:f>
              <c:numCache>
                <c:formatCode>General</c:formatCode>
                <c:ptCount val="29"/>
                <c:pt idx="0">
                  <c:v>-70</c:v>
                </c:pt>
                <c:pt idx="1">
                  <c:v>-66</c:v>
                </c:pt>
                <c:pt idx="2">
                  <c:v>-60</c:v>
                </c:pt>
                <c:pt idx="3">
                  <c:v>-54</c:v>
                </c:pt>
                <c:pt idx="4">
                  <c:v>-50</c:v>
                </c:pt>
                <c:pt idx="5">
                  <c:v>-45</c:v>
                </c:pt>
                <c:pt idx="6">
                  <c:v>-40</c:v>
                </c:pt>
                <c:pt idx="7">
                  <c:v>-36</c:v>
                </c:pt>
                <c:pt idx="8">
                  <c:v>-30</c:v>
                </c:pt>
                <c:pt idx="9">
                  <c:v>-26</c:v>
                </c:pt>
                <c:pt idx="10">
                  <c:v>-20</c:v>
                </c:pt>
                <c:pt idx="11">
                  <c:v>-14</c:v>
                </c:pt>
                <c:pt idx="12">
                  <c:v>-10</c:v>
                </c:pt>
                <c:pt idx="13">
                  <c:v>-5</c:v>
                </c:pt>
                <c:pt idx="14">
                  <c:v>0</c:v>
                </c:pt>
                <c:pt idx="15">
                  <c:v>6</c:v>
                </c:pt>
                <c:pt idx="16">
                  <c:v>10</c:v>
                </c:pt>
                <c:pt idx="17">
                  <c:v>16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56</c:v>
                </c:pt>
                <c:pt idx="26">
                  <c:v>60</c:v>
                </c:pt>
                <c:pt idx="27">
                  <c:v>65</c:v>
                </c:pt>
                <c:pt idx="28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70592"/>
        <c:axId val="149072128"/>
      </c:lineChart>
      <c:catAx>
        <c:axId val="14907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72128"/>
        <c:crosses val="autoZero"/>
        <c:auto val="1"/>
        <c:lblAlgn val="ctr"/>
        <c:lblOffset val="100"/>
        <c:noMultiLvlLbl val="0"/>
      </c:catAx>
      <c:valAx>
        <c:axId val="1490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7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 ОУ1'!$E$3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'С ОУ1'!$C$11:$C$33</c:f>
              <c:numCache>
                <c:formatCode>General</c:formatCode>
                <c:ptCount val="23"/>
                <c:pt idx="0">
                  <c:v>-140</c:v>
                </c:pt>
                <c:pt idx="1">
                  <c:v>-130</c:v>
                </c:pt>
                <c:pt idx="2">
                  <c:v>-120</c:v>
                </c:pt>
                <c:pt idx="3">
                  <c:v>-110</c:v>
                </c:pt>
                <c:pt idx="4">
                  <c:v>-100</c:v>
                </c:pt>
                <c:pt idx="5">
                  <c:v>-90</c:v>
                </c:pt>
                <c:pt idx="6">
                  <c:v>-80</c:v>
                </c:pt>
                <c:pt idx="7">
                  <c:v>-70</c:v>
                </c:pt>
                <c:pt idx="8">
                  <c:v>-60</c:v>
                </c:pt>
                <c:pt idx="9">
                  <c:v>-50</c:v>
                </c:pt>
                <c:pt idx="10">
                  <c:v>-40</c:v>
                </c:pt>
                <c:pt idx="11">
                  <c:v>-30</c:v>
                </c:pt>
                <c:pt idx="12">
                  <c:v>-20</c:v>
                </c:pt>
                <c:pt idx="13">
                  <c:v>-10</c:v>
                </c:pt>
                <c:pt idx="14">
                  <c:v>0</c:v>
                </c:pt>
                <c:pt idx="15">
                  <c:v>10</c:v>
                </c:pt>
                <c:pt idx="16">
                  <c:v>20</c:v>
                </c:pt>
                <c:pt idx="17">
                  <c:v>30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</c:numCache>
            </c:numRef>
          </c:cat>
          <c:val>
            <c:numRef>
              <c:f>'С ОУ1'!$E$11:$E$33</c:f>
              <c:numCache>
                <c:formatCode>General</c:formatCode>
                <c:ptCount val="23"/>
                <c:pt idx="0">
                  <c:v>1001</c:v>
                </c:pt>
                <c:pt idx="1">
                  <c:v>1073</c:v>
                </c:pt>
                <c:pt idx="2">
                  <c:v>1151</c:v>
                </c:pt>
                <c:pt idx="3">
                  <c:v>1227</c:v>
                </c:pt>
                <c:pt idx="4">
                  <c:v>1305</c:v>
                </c:pt>
                <c:pt idx="5">
                  <c:v>1383</c:v>
                </c:pt>
                <c:pt idx="6">
                  <c:v>1451</c:v>
                </c:pt>
                <c:pt idx="7">
                  <c:v>1534</c:v>
                </c:pt>
                <c:pt idx="8">
                  <c:v>1614</c:v>
                </c:pt>
                <c:pt idx="9">
                  <c:v>1691</c:v>
                </c:pt>
                <c:pt idx="10">
                  <c:v>1772</c:v>
                </c:pt>
                <c:pt idx="11">
                  <c:v>1845</c:v>
                </c:pt>
                <c:pt idx="12">
                  <c:v>1922</c:v>
                </c:pt>
                <c:pt idx="13">
                  <c:v>1998</c:v>
                </c:pt>
                <c:pt idx="14">
                  <c:v>2075</c:v>
                </c:pt>
                <c:pt idx="15">
                  <c:v>2152</c:v>
                </c:pt>
                <c:pt idx="16">
                  <c:v>2221</c:v>
                </c:pt>
                <c:pt idx="17">
                  <c:v>2291</c:v>
                </c:pt>
                <c:pt idx="18">
                  <c:v>2383</c:v>
                </c:pt>
                <c:pt idx="19">
                  <c:v>2447</c:v>
                </c:pt>
                <c:pt idx="20">
                  <c:v>2524</c:v>
                </c:pt>
                <c:pt idx="21">
                  <c:v>2605</c:v>
                </c:pt>
                <c:pt idx="22">
                  <c:v>2701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00576"/>
        <c:axId val="149002112"/>
      </c:lineChart>
      <c:catAx>
        <c:axId val="14900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02112"/>
        <c:crosses val="autoZero"/>
        <c:auto val="1"/>
        <c:lblAlgn val="ctr"/>
        <c:lblOffset val="100"/>
        <c:noMultiLvlLbl val="0"/>
      </c:catAx>
      <c:valAx>
        <c:axId val="1490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0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'С ОУ 5V'!$E$4:$E$28</c:f>
              <c:numCache>
                <c:formatCode>#,##0</c:formatCode>
                <c:ptCount val="25"/>
                <c:pt idx="0">
                  <c:v>769</c:v>
                </c:pt>
                <c:pt idx="1">
                  <c:v>882</c:v>
                </c:pt>
                <c:pt idx="2">
                  <c:v>992</c:v>
                </c:pt>
                <c:pt idx="3">
                  <c:v>1128</c:v>
                </c:pt>
                <c:pt idx="4">
                  <c:v>1248</c:v>
                </c:pt>
                <c:pt idx="5">
                  <c:v>1356</c:v>
                </c:pt>
                <c:pt idx="6">
                  <c:v>1472</c:v>
                </c:pt>
                <c:pt idx="7">
                  <c:v>1597</c:v>
                </c:pt>
                <c:pt idx="8">
                  <c:v>1707</c:v>
                </c:pt>
                <c:pt idx="9">
                  <c:v>1829</c:v>
                </c:pt>
                <c:pt idx="10">
                  <c:v>1942</c:v>
                </c:pt>
                <c:pt idx="11">
                  <c:v>2069</c:v>
                </c:pt>
                <c:pt idx="12">
                  <c:v>2181</c:v>
                </c:pt>
                <c:pt idx="13">
                  <c:v>2294</c:v>
                </c:pt>
                <c:pt idx="14">
                  <c:v>2411</c:v>
                </c:pt>
                <c:pt idx="15">
                  <c:v>2521</c:v>
                </c:pt>
                <c:pt idx="16">
                  <c:v>2646</c:v>
                </c:pt>
                <c:pt idx="17">
                  <c:v>2771</c:v>
                </c:pt>
                <c:pt idx="18">
                  <c:v>2894</c:v>
                </c:pt>
                <c:pt idx="19">
                  <c:v>3006</c:v>
                </c:pt>
                <c:pt idx="20">
                  <c:v>3149</c:v>
                </c:pt>
                <c:pt idx="21">
                  <c:v>3315</c:v>
                </c:pt>
                <c:pt idx="22">
                  <c:v>3485</c:v>
                </c:pt>
                <c:pt idx="23">
                  <c:v>3703</c:v>
                </c:pt>
                <c:pt idx="24">
                  <c:v>3924</c:v>
                </c:pt>
              </c:numCache>
            </c:numRef>
          </c:xVal>
          <c:yVal>
            <c:numRef>
              <c:f>'С ОУ 5V'!$C$4:$C$28</c:f>
              <c:numCache>
                <c:formatCode>#,##0</c:formatCode>
                <c:ptCount val="25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50</c:v>
                </c:pt>
                <c:pt idx="16">
                  <c:v>40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  <c:pt idx="21">
                  <c:v>-10</c:v>
                </c:pt>
                <c:pt idx="22">
                  <c:v>-20</c:v>
                </c:pt>
                <c:pt idx="23">
                  <c:v>-30</c:v>
                </c:pt>
                <c:pt idx="24">
                  <c:v>-40</c:v>
                </c:pt>
              </c:numCache>
            </c:numRef>
          </c:yVal>
          <c:smooth val="0"/>
        </c:ser>
        <c:ser>
          <c:idx val="1"/>
          <c:order val="1"/>
          <c:tx>
            <c:v>aprocsimate</c:v>
          </c:tx>
          <c:spPr>
            <a:ln w="28575">
              <a:noFill/>
            </a:ln>
          </c:spPr>
          <c:xVal>
            <c:numRef>
              <c:f>'С ОУ 5V'!$H$4:$H$28</c:f>
              <c:numCache>
                <c:formatCode>#,##0</c:formatCode>
                <c:ptCount val="25"/>
                <c:pt idx="0">
                  <c:v>769</c:v>
                </c:pt>
                <c:pt idx="1">
                  <c:v>882.33333333333337</c:v>
                </c:pt>
                <c:pt idx="2">
                  <c:v>995.66666666666674</c:v>
                </c:pt>
                <c:pt idx="3">
                  <c:v>1109</c:v>
                </c:pt>
                <c:pt idx="4">
                  <c:v>1222.3333333333333</c:v>
                </c:pt>
                <c:pt idx="5">
                  <c:v>1335.6666666666665</c:v>
                </c:pt>
                <c:pt idx="6">
                  <c:v>1448.9999999999998</c:v>
                </c:pt>
                <c:pt idx="7">
                  <c:v>1562.333333333333</c:v>
                </c:pt>
                <c:pt idx="8">
                  <c:v>1675.6666666666663</c:v>
                </c:pt>
                <c:pt idx="9">
                  <c:v>1788.9999999999995</c:v>
                </c:pt>
                <c:pt idx="10">
                  <c:v>1902.3333333333328</c:v>
                </c:pt>
                <c:pt idx="11">
                  <c:v>2015.6666666666661</c:v>
                </c:pt>
                <c:pt idx="12">
                  <c:v>2128.9999999999995</c:v>
                </c:pt>
                <c:pt idx="13">
                  <c:v>2242.333333333333</c:v>
                </c:pt>
                <c:pt idx="14">
                  <c:v>2355.6666666666665</c:v>
                </c:pt>
                <c:pt idx="15">
                  <c:v>2469</c:v>
                </c:pt>
                <c:pt idx="16">
                  <c:v>2582.3333333333335</c:v>
                </c:pt>
                <c:pt idx="17">
                  <c:v>2695.666666666667</c:v>
                </c:pt>
                <c:pt idx="18">
                  <c:v>2809.0000000000005</c:v>
                </c:pt>
                <c:pt idx="19">
                  <c:v>2922.3333333333339</c:v>
                </c:pt>
                <c:pt idx="20">
                  <c:v>3035.6666666666674</c:v>
                </c:pt>
                <c:pt idx="21">
                  <c:v>3149.0000000000009</c:v>
                </c:pt>
                <c:pt idx="22">
                  <c:v>3262.3333333333344</c:v>
                </c:pt>
                <c:pt idx="23">
                  <c:v>3375.6666666666679</c:v>
                </c:pt>
                <c:pt idx="24">
                  <c:v>3489.0000000000014</c:v>
                </c:pt>
              </c:numCache>
            </c:numRef>
          </c:xVal>
          <c:yVal>
            <c:numRef>
              <c:f>'С ОУ 5V'!$C$4:$C$28</c:f>
              <c:numCache>
                <c:formatCode>#,##0</c:formatCode>
                <c:ptCount val="25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50</c:v>
                </c:pt>
                <c:pt idx="16">
                  <c:v>40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  <c:pt idx="21">
                  <c:v>-10</c:v>
                </c:pt>
                <c:pt idx="22">
                  <c:v>-20</c:v>
                </c:pt>
                <c:pt idx="23">
                  <c:v>-30</c:v>
                </c:pt>
                <c:pt idx="24">
                  <c:v>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29472"/>
        <c:axId val="149139456"/>
      </c:scatterChart>
      <c:valAx>
        <c:axId val="1491294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49139456"/>
        <c:crosses val="autoZero"/>
        <c:crossBetween val="midCat"/>
      </c:valAx>
      <c:valAx>
        <c:axId val="149139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912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'С ОУ 5V'!$E$35:$E$55</c:f>
              <c:numCache>
                <c:formatCode>#,##0</c:formatCode>
                <c:ptCount val="21"/>
                <c:pt idx="0">
                  <c:v>759</c:v>
                </c:pt>
                <c:pt idx="1">
                  <c:v>863</c:v>
                </c:pt>
                <c:pt idx="2">
                  <c:v>988</c:v>
                </c:pt>
                <c:pt idx="3">
                  <c:v>1105</c:v>
                </c:pt>
                <c:pt idx="4">
                  <c:v>1229</c:v>
                </c:pt>
                <c:pt idx="5">
                  <c:v>1345</c:v>
                </c:pt>
                <c:pt idx="6">
                  <c:v>1470</c:v>
                </c:pt>
                <c:pt idx="7">
                  <c:v>1587</c:v>
                </c:pt>
                <c:pt idx="8">
                  <c:v>1691</c:v>
                </c:pt>
                <c:pt idx="9">
                  <c:v>1811</c:v>
                </c:pt>
                <c:pt idx="10">
                  <c:v>1924</c:v>
                </c:pt>
                <c:pt idx="11">
                  <c:v>2032</c:v>
                </c:pt>
                <c:pt idx="12">
                  <c:v>2139</c:v>
                </c:pt>
                <c:pt idx="13">
                  <c:v>2260</c:v>
                </c:pt>
                <c:pt idx="14">
                  <c:v>2383</c:v>
                </c:pt>
                <c:pt idx="15">
                  <c:v>2493</c:v>
                </c:pt>
                <c:pt idx="16">
                  <c:v>2605</c:v>
                </c:pt>
                <c:pt idx="17">
                  <c:v>2730</c:v>
                </c:pt>
                <c:pt idx="18">
                  <c:v>2846</c:v>
                </c:pt>
                <c:pt idx="19">
                  <c:v>2963</c:v>
                </c:pt>
                <c:pt idx="20">
                  <c:v>3108</c:v>
                </c:pt>
              </c:numCache>
            </c:numRef>
          </c:xVal>
          <c:yVal>
            <c:numRef>
              <c:f>'С ОУ 5V'!$C$35:$C$55</c:f>
              <c:numCache>
                <c:formatCode>#,##0</c:formatCode>
                <c:ptCount val="2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50</c:v>
                </c:pt>
                <c:pt idx="16">
                  <c:v>40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'С ОУ 5V'!$H$35:$H$55</c:f>
              <c:numCache>
                <c:formatCode>#,##0</c:formatCode>
                <c:ptCount val="21"/>
                <c:pt idx="0">
                  <c:v>759</c:v>
                </c:pt>
                <c:pt idx="1">
                  <c:v>876.45</c:v>
                </c:pt>
                <c:pt idx="2">
                  <c:v>993.90000000000009</c:v>
                </c:pt>
                <c:pt idx="3">
                  <c:v>1111.3500000000001</c:v>
                </c:pt>
                <c:pt idx="4">
                  <c:v>1228.8000000000002</c:v>
                </c:pt>
                <c:pt idx="5">
                  <c:v>1346.2500000000002</c:v>
                </c:pt>
                <c:pt idx="6">
                  <c:v>1463.7000000000003</c:v>
                </c:pt>
                <c:pt idx="7">
                  <c:v>1581.1500000000003</c:v>
                </c:pt>
                <c:pt idx="8">
                  <c:v>1698.6000000000004</c:v>
                </c:pt>
                <c:pt idx="9">
                  <c:v>1816.0500000000004</c:v>
                </c:pt>
                <c:pt idx="10">
                  <c:v>1933.5000000000005</c:v>
                </c:pt>
                <c:pt idx="11">
                  <c:v>2050.9500000000003</c:v>
                </c:pt>
                <c:pt idx="12">
                  <c:v>2168.4</c:v>
                </c:pt>
                <c:pt idx="13">
                  <c:v>2285.85</c:v>
                </c:pt>
                <c:pt idx="14">
                  <c:v>2403.2999999999997</c:v>
                </c:pt>
                <c:pt idx="15">
                  <c:v>2520.7499999999995</c:v>
                </c:pt>
                <c:pt idx="16">
                  <c:v>2638.1999999999994</c:v>
                </c:pt>
                <c:pt idx="17">
                  <c:v>2755.6499999999992</c:v>
                </c:pt>
                <c:pt idx="18">
                  <c:v>2873.099999999999</c:v>
                </c:pt>
                <c:pt idx="19">
                  <c:v>2990.5499999999988</c:v>
                </c:pt>
                <c:pt idx="20">
                  <c:v>3107.9999999999986</c:v>
                </c:pt>
              </c:numCache>
            </c:numRef>
          </c:xVal>
          <c:yVal>
            <c:numRef>
              <c:f>'С ОУ 5V'!$C$35:$C$55</c:f>
              <c:numCache>
                <c:formatCode>#,##0</c:formatCode>
                <c:ptCount val="21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150</c:v>
                </c:pt>
                <c:pt idx="6">
                  <c:v>140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50</c:v>
                </c:pt>
                <c:pt idx="16">
                  <c:v>40</c:v>
                </c:pt>
                <c:pt idx="17">
                  <c:v>30</c:v>
                </c:pt>
                <c:pt idx="18">
                  <c:v>20</c:v>
                </c:pt>
                <c:pt idx="19">
                  <c:v>10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53280"/>
        <c:axId val="149154816"/>
      </c:scatterChart>
      <c:valAx>
        <c:axId val="14915328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49154816"/>
        <c:crosses val="autoZero"/>
        <c:crossBetween val="midCat"/>
      </c:valAx>
      <c:valAx>
        <c:axId val="1491548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915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945680702955611E-2"/>
          <c:y val="2.730433863552291E-2"/>
          <c:w val="0.78552519016082512"/>
          <c:h val="0.83823636139442304"/>
        </c:manualLayout>
      </c:layout>
      <c:lineChart>
        <c:grouping val="standard"/>
        <c:varyColors val="0"/>
        <c:ser>
          <c:idx val="0"/>
          <c:order val="0"/>
          <c:cat>
            <c:numRef>
              <c:f>Sheet2!$H$20:$H$30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Sheet2!$J$20:$J$30</c:f>
              <c:numCache>
                <c:formatCode>General</c:formatCode>
                <c:ptCount val="11"/>
                <c:pt idx="0">
                  <c:v>676</c:v>
                </c:pt>
                <c:pt idx="1">
                  <c:v>672</c:v>
                </c:pt>
                <c:pt idx="2">
                  <c:v>669</c:v>
                </c:pt>
                <c:pt idx="3">
                  <c:v>664</c:v>
                </c:pt>
                <c:pt idx="4">
                  <c:v>660</c:v>
                </c:pt>
                <c:pt idx="5">
                  <c:v>655</c:v>
                </c:pt>
                <c:pt idx="6">
                  <c:v>650</c:v>
                </c:pt>
                <c:pt idx="7">
                  <c:v>646</c:v>
                </c:pt>
                <c:pt idx="8">
                  <c:v>642</c:v>
                </c:pt>
                <c:pt idx="9">
                  <c:v>639</c:v>
                </c:pt>
                <c:pt idx="10">
                  <c:v>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0064"/>
        <c:axId val="38737024"/>
      </c:lineChart>
      <c:catAx>
        <c:axId val="3860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37024"/>
        <c:crosses val="autoZero"/>
        <c:auto val="1"/>
        <c:lblAlgn val="ctr"/>
        <c:lblOffset val="100"/>
        <c:noMultiLvlLbl val="0"/>
      </c:catAx>
      <c:valAx>
        <c:axId val="3873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0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2</xdr:row>
      <xdr:rowOff>47625</xdr:rowOff>
    </xdr:from>
    <xdr:to>
      <xdr:col>23</xdr:col>
      <xdr:colOff>533399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</xdr:row>
      <xdr:rowOff>161925</xdr:rowOff>
    </xdr:from>
    <xdr:to>
      <xdr:col>12</xdr:col>
      <xdr:colOff>457200</xdr:colOff>
      <xdr:row>17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112060</xdr:colOff>
      <xdr:row>29</xdr:row>
      <xdr:rowOff>51547</xdr:rowOff>
    </xdr:from>
    <xdr:to>
      <xdr:col>24</xdr:col>
      <xdr:colOff>448235</xdr:colOff>
      <xdr:row>43</xdr:row>
      <xdr:rowOff>127747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51</xdr:row>
      <xdr:rowOff>6723</xdr:rowOff>
    </xdr:from>
    <xdr:to>
      <xdr:col>28</xdr:col>
      <xdr:colOff>358587</xdr:colOff>
      <xdr:row>65</xdr:row>
      <xdr:rowOff>82923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204107</xdr:colOff>
      <xdr:row>89</xdr:row>
      <xdr:rowOff>176893</xdr:rowOff>
    </xdr:from>
    <xdr:to>
      <xdr:col>32</xdr:col>
      <xdr:colOff>503464</xdr:colOff>
      <xdr:row>117</xdr:row>
      <xdr:rowOff>187779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209549</xdr:colOff>
      <xdr:row>3</xdr:row>
      <xdr:rowOff>9525</xdr:rowOff>
    </xdr:from>
    <xdr:to>
      <xdr:col>26</xdr:col>
      <xdr:colOff>38100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104774</xdr:colOff>
      <xdr:row>3</xdr:row>
      <xdr:rowOff>57149</xdr:rowOff>
    </xdr:from>
    <xdr:to>
      <xdr:col>30</xdr:col>
      <xdr:colOff>323849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27</xdr:row>
      <xdr:rowOff>9526</xdr:rowOff>
    </xdr:from>
    <xdr:to>
      <xdr:col>25</xdr:col>
      <xdr:colOff>85725</xdr:colOff>
      <xdr:row>62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20</xdr:row>
      <xdr:rowOff>85725</xdr:rowOff>
    </xdr:from>
    <xdr:to>
      <xdr:col>25</xdr:col>
      <xdr:colOff>200024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438150</xdr:colOff>
      <xdr:row>38</xdr:row>
      <xdr:rowOff>142875</xdr:rowOff>
    </xdr:from>
    <xdr:to>
      <xdr:col>24</xdr:col>
      <xdr:colOff>133350</xdr:colOff>
      <xdr:row>53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57</xdr:row>
      <xdr:rowOff>142875</xdr:rowOff>
    </xdr:from>
    <xdr:to>
      <xdr:col>24</xdr:col>
      <xdr:colOff>133350</xdr:colOff>
      <xdr:row>70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74</xdr:row>
      <xdr:rowOff>95250</xdr:rowOff>
    </xdr:from>
    <xdr:to>
      <xdr:col>15</xdr:col>
      <xdr:colOff>533400</xdr:colOff>
      <xdr:row>88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114300</xdr:colOff>
      <xdr:row>92</xdr:row>
      <xdr:rowOff>142875</xdr:rowOff>
    </xdr:from>
    <xdr:to>
      <xdr:col>25</xdr:col>
      <xdr:colOff>133350</xdr:colOff>
      <xdr:row>105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228600</xdr:colOff>
      <xdr:row>109</xdr:row>
      <xdr:rowOff>95250</xdr:rowOff>
    </xdr:from>
    <xdr:to>
      <xdr:col>15</xdr:col>
      <xdr:colOff>533400</xdr:colOff>
      <xdr:row>123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81"/>
  <sheetViews>
    <sheetView topLeftCell="A73" zoomScaleNormal="100" workbookViewId="0">
      <selection activeCell="J80" sqref="J80:K80"/>
    </sheetView>
  </sheetViews>
  <sheetFormatPr defaultRowHeight="15" x14ac:dyDescent="0.25"/>
  <cols>
    <col min="4" max="4" width="9.140625" style="3"/>
    <col min="10" max="11" width="14.140625" customWidth="1"/>
    <col min="13" max="13" width="9.140625" style="3"/>
    <col min="15" max="15" width="9.140625" style="5"/>
    <col min="16" max="16" width="9.140625" style="3"/>
  </cols>
  <sheetData>
    <row r="3" spans="2:26" s="1" customFormat="1" x14ac:dyDescent="0.25">
      <c r="C3" s="1" t="s">
        <v>0</v>
      </c>
      <c r="D3" s="2" t="s">
        <v>1</v>
      </c>
      <c r="E3" s="1" t="s">
        <v>2</v>
      </c>
      <c r="M3" s="2"/>
      <c r="O3" s="25"/>
      <c r="P3" s="2"/>
    </row>
    <row r="4" spans="2:26" x14ac:dyDescent="0.25">
      <c r="B4">
        <v>125</v>
      </c>
      <c r="C4">
        <f>2*B4</f>
        <v>250</v>
      </c>
      <c r="D4" s="3">
        <v>3.27</v>
      </c>
      <c r="E4">
        <v>4095</v>
      </c>
    </row>
    <row r="5" spans="2:26" x14ac:dyDescent="0.25">
      <c r="B5">
        <v>117</v>
      </c>
      <c r="C5">
        <f t="shared" ref="C5:C18" si="0">2*B5</f>
        <v>234</v>
      </c>
      <c r="D5" s="3">
        <v>3.26</v>
      </c>
      <c r="E5">
        <v>4095</v>
      </c>
    </row>
    <row r="6" spans="2:26" x14ac:dyDescent="0.25">
      <c r="B6">
        <v>112</v>
      </c>
      <c r="C6">
        <f t="shared" si="0"/>
        <v>224</v>
      </c>
      <c r="D6" s="3">
        <v>3.2</v>
      </c>
      <c r="E6">
        <v>4095</v>
      </c>
    </row>
    <row r="7" spans="2:26" x14ac:dyDescent="0.25">
      <c r="B7">
        <v>106</v>
      </c>
      <c r="C7">
        <f t="shared" si="0"/>
        <v>212</v>
      </c>
      <c r="D7" s="3">
        <v>3.15</v>
      </c>
      <c r="E7">
        <v>4095</v>
      </c>
    </row>
    <row r="8" spans="2:26" x14ac:dyDescent="0.25">
      <c r="B8">
        <v>101</v>
      </c>
      <c r="C8">
        <f t="shared" si="0"/>
        <v>202</v>
      </c>
      <c r="D8" s="3">
        <v>3.06</v>
      </c>
      <c r="E8">
        <v>3964</v>
      </c>
    </row>
    <row r="9" spans="2:26" x14ac:dyDescent="0.25">
      <c r="B9">
        <v>94</v>
      </c>
      <c r="C9">
        <f t="shared" si="0"/>
        <v>188</v>
      </c>
      <c r="D9" s="3">
        <v>3</v>
      </c>
      <c r="E9">
        <v>3790</v>
      </c>
      <c r="Y9" s="1" t="s">
        <v>3</v>
      </c>
      <c r="Z9" s="1" t="s">
        <v>2</v>
      </c>
    </row>
    <row r="10" spans="2:26" x14ac:dyDescent="0.25">
      <c r="B10">
        <v>86</v>
      </c>
      <c r="C10">
        <f t="shared" si="0"/>
        <v>172</v>
      </c>
      <c r="D10" s="3">
        <v>2.91</v>
      </c>
      <c r="E10">
        <v>3570</v>
      </c>
      <c r="Y10">
        <v>212</v>
      </c>
      <c r="Z10">
        <v>4095</v>
      </c>
    </row>
    <row r="11" spans="2:26" x14ac:dyDescent="0.25">
      <c r="B11">
        <v>77</v>
      </c>
      <c r="C11">
        <f t="shared" si="0"/>
        <v>154</v>
      </c>
      <c r="D11" s="3">
        <v>2.83</v>
      </c>
      <c r="E11">
        <v>3430</v>
      </c>
      <c r="Y11">
        <v>202</v>
      </c>
      <c r="Z11">
        <v>3964</v>
      </c>
    </row>
    <row r="12" spans="2:26" x14ac:dyDescent="0.25">
      <c r="B12">
        <v>64</v>
      </c>
      <c r="C12">
        <f t="shared" si="0"/>
        <v>128</v>
      </c>
      <c r="D12" s="3">
        <v>2.73</v>
      </c>
      <c r="E12">
        <v>3280</v>
      </c>
      <c r="Y12">
        <v>188</v>
      </c>
      <c r="Z12">
        <v>3790</v>
      </c>
    </row>
    <row r="13" spans="2:26" x14ac:dyDescent="0.25">
      <c r="B13">
        <v>44</v>
      </c>
      <c r="C13">
        <f t="shared" si="0"/>
        <v>88</v>
      </c>
      <c r="D13" s="3">
        <v>2.6</v>
      </c>
      <c r="E13">
        <v>3075</v>
      </c>
      <c r="Y13">
        <v>172</v>
      </c>
      <c r="Z13">
        <v>3570</v>
      </c>
    </row>
    <row r="14" spans="2:26" x14ac:dyDescent="0.25">
      <c r="B14">
        <v>33</v>
      </c>
      <c r="C14">
        <f t="shared" si="0"/>
        <v>66</v>
      </c>
      <c r="D14" s="3">
        <v>2.5299999999999998</v>
      </c>
      <c r="E14">
        <v>2980</v>
      </c>
      <c r="Y14">
        <v>154</v>
      </c>
      <c r="Z14">
        <v>3430</v>
      </c>
    </row>
    <row r="15" spans="2:26" x14ac:dyDescent="0.25">
      <c r="B15">
        <v>20</v>
      </c>
      <c r="C15">
        <f t="shared" si="0"/>
        <v>40</v>
      </c>
      <c r="D15" s="3">
        <v>2.4500000000000002</v>
      </c>
      <c r="E15">
        <v>2880</v>
      </c>
      <c r="Y15">
        <v>128</v>
      </c>
      <c r="Z15">
        <v>3280</v>
      </c>
    </row>
    <row r="16" spans="2:26" x14ac:dyDescent="0.25">
      <c r="B16">
        <v>11</v>
      </c>
      <c r="C16">
        <f t="shared" si="0"/>
        <v>22</v>
      </c>
      <c r="D16" s="3">
        <v>2.39</v>
      </c>
      <c r="E16">
        <v>2810</v>
      </c>
      <c r="Y16">
        <v>88</v>
      </c>
      <c r="Z16">
        <v>3075</v>
      </c>
    </row>
    <row r="17" spans="2:26" x14ac:dyDescent="0.25">
      <c r="B17">
        <v>6</v>
      </c>
      <c r="C17">
        <f t="shared" si="0"/>
        <v>12</v>
      </c>
      <c r="D17" s="3">
        <v>2.37</v>
      </c>
      <c r="E17">
        <v>2770</v>
      </c>
      <c r="Y17">
        <v>66</v>
      </c>
      <c r="Z17">
        <v>2980</v>
      </c>
    </row>
    <row r="18" spans="2:26" x14ac:dyDescent="0.25">
      <c r="B18">
        <v>0</v>
      </c>
      <c r="C18">
        <f t="shared" si="0"/>
        <v>0</v>
      </c>
      <c r="D18" s="3">
        <v>2.33</v>
      </c>
      <c r="E18">
        <v>2736</v>
      </c>
      <c r="Y18">
        <v>40</v>
      </c>
      <c r="Z18">
        <v>2880</v>
      </c>
    </row>
    <row r="19" spans="2:26" x14ac:dyDescent="0.25">
      <c r="Y19">
        <v>22</v>
      </c>
      <c r="Z19">
        <v>2810</v>
      </c>
    </row>
    <row r="20" spans="2:26" x14ac:dyDescent="0.25">
      <c r="J20" s="1" t="s">
        <v>3</v>
      </c>
      <c r="K20" s="1" t="s">
        <v>2</v>
      </c>
      <c r="Y20">
        <v>12</v>
      </c>
      <c r="Z20">
        <v>2770</v>
      </c>
    </row>
    <row r="21" spans="2:26" x14ac:dyDescent="0.25">
      <c r="B21">
        <v>142</v>
      </c>
      <c r="C21">
        <f>B21*-2</f>
        <v>-284</v>
      </c>
      <c r="D21" s="3">
        <v>1.63</v>
      </c>
      <c r="E21">
        <v>1890</v>
      </c>
      <c r="Y21">
        <v>0</v>
      </c>
      <c r="Z21">
        <v>2736</v>
      </c>
    </row>
    <row r="22" spans="2:26" x14ac:dyDescent="0.25">
      <c r="B22">
        <v>135</v>
      </c>
      <c r="C22">
        <f t="shared" ref="C22:C47" si="1">B22*-2</f>
        <v>-270</v>
      </c>
      <c r="D22" s="3">
        <v>1.64</v>
      </c>
      <c r="E22">
        <v>1902</v>
      </c>
      <c r="J22">
        <f>J70-J26</f>
        <v>420</v>
      </c>
      <c r="K22">
        <f>K70-K26</f>
        <v>2013</v>
      </c>
      <c r="L22" s="6">
        <f>K22/J22</f>
        <v>4.7928571428571427</v>
      </c>
    </row>
    <row r="23" spans="2:26" x14ac:dyDescent="0.25">
      <c r="B23">
        <v>128</v>
      </c>
      <c r="C23">
        <f t="shared" si="1"/>
        <v>-256</v>
      </c>
      <c r="D23" s="3">
        <v>1.66</v>
      </c>
      <c r="E23">
        <v>1923</v>
      </c>
    </row>
    <row r="24" spans="2:26" ht="15.75" thickBot="1" x14ac:dyDescent="0.3">
      <c r="B24">
        <v>121</v>
      </c>
      <c r="C24">
        <f t="shared" si="1"/>
        <v>-242</v>
      </c>
      <c r="D24" s="3">
        <v>1.7</v>
      </c>
      <c r="E24">
        <v>1964</v>
      </c>
    </row>
    <row r="25" spans="2:26" ht="15.75" thickBot="1" x14ac:dyDescent="0.3">
      <c r="B25">
        <v>112</v>
      </c>
      <c r="C25">
        <f t="shared" si="1"/>
        <v>-224</v>
      </c>
      <c r="D25" s="3">
        <v>1.74</v>
      </c>
      <c r="E25">
        <v>2016</v>
      </c>
      <c r="J25" s="17" t="s">
        <v>5</v>
      </c>
      <c r="K25" s="18" t="s">
        <v>4</v>
      </c>
      <c r="L25" s="19">
        <f>(L70-L26)/I70</f>
        <v>45.75</v>
      </c>
    </row>
    <row r="26" spans="2:26" x14ac:dyDescent="0.25">
      <c r="B26">
        <v>105</v>
      </c>
      <c r="C26">
        <f t="shared" si="1"/>
        <v>-210</v>
      </c>
      <c r="D26" s="3">
        <v>1.78</v>
      </c>
      <c r="E26">
        <v>2062</v>
      </c>
      <c r="I26">
        <v>0</v>
      </c>
      <c r="J26" s="15">
        <f>C26</f>
        <v>-210</v>
      </c>
      <c r="K26" s="16">
        <f>E26</f>
        <v>2062</v>
      </c>
      <c r="L26">
        <f>K26</f>
        <v>2062</v>
      </c>
      <c r="N26">
        <f>K48</f>
        <v>2727</v>
      </c>
      <c r="O26" s="5">
        <f>K26-N26</f>
        <v>-665</v>
      </c>
    </row>
    <row r="27" spans="2:26" x14ac:dyDescent="0.25">
      <c r="B27">
        <v>95.5</v>
      </c>
      <c r="C27">
        <f t="shared" si="1"/>
        <v>-191</v>
      </c>
      <c r="D27" s="3">
        <v>1.82</v>
      </c>
      <c r="E27">
        <v>2114</v>
      </c>
      <c r="I27">
        <f>1+I26</f>
        <v>1</v>
      </c>
      <c r="J27" s="9">
        <f t="shared" ref="J27:J52" si="2">C27</f>
        <v>-191</v>
      </c>
      <c r="K27" s="10">
        <f t="shared" ref="K27:K52" si="3">E27</f>
        <v>2114</v>
      </c>
      <c r="L27" s="19">
        <f>L26+M27</f>
        <v>2107.75</v>
      </c>
      <c r="M27" s="3">
        <f>L25</f>
        <v>45.75</v>
      </c>
      <c r="N27">
        <f>N26</f>
        <v>2727</v>
      </c>
      <c r="O27" s="5">
        <f t="shared" ref="O27:O70" si="4">K27-N27</f>
        <v>-613</v>
      </c>
    </row>
    <row r="28" spans="2:26" x14ac:dyDescent="0.25">
      <c r="B28">
        <v>86</v>
      </c>
      <c r="C28">
        <f t="shared" si="1"/>
        <v>-172</v>
      </c>
      <c r="D28" s="3">
        <v>1.87</v>
      </c>
      <c r="E28">
        <v>2175</v>
      </c>
      <c r="I28">
        <f t="shared" ref="I28:I70" si="5">1+I27</f>
        <v>2</v>
      </c>
      <c r="J28" s="9">
        <f t="shared" si="2"/>
        <v>-172</v>
      </c>
      <c r="K28" s="10">
        <f t="shared" si="3"/>
        <v>2175</v>
      </c>
      <c r="L28" s="19">
        <f>L27+M28</f>
        <v>2153.5</v>
      </c>
      <c r="M28" s="3">
        <f>M27</f>
        <v>45.75</v>
      </c>
      <c r="N28">
        <f>N27</f>
        <v>2727</v>
      </c>
      <c r="O28" s="5">
        <f t="shared" si="4"/>
        <v>-552</v>
      </c>
    </row>
    <row r="29" spans="2:26" x14ac:dyDescent="0.25">
      <c r="B29">
        <v>78</v>
      </c>
      <c r="C29">
        <f t="shared" si="1"/>
        <v>-156</v>
      </c>
      <c r="D29" s="3">
        <v>1.91</v>
      </c>
      <c r="E29">
        <v>2218</v>
      </c>
      <c r="I29">
        <f t="shared" si="5"/>
        <v>3</v>
      </c>
      <c r="J29" s="9">
        <f t="shared" si="2"/>
        <v>-156</v>
      </c>
      <c r="K29" s="10">
        <f t="shared" si="3"/>
        <v>2218</v>
      </c>
      <c r="L29" s="19">
        <f t="shared" ref="L29:L53" si="6">L28+M29</f>
        <v>2199.25</v>
      </c>
      <c r="M29" s="3">
        <f t="shared" ref="M29:M53" si="7">M28</f>
        <v>45.75</v>
      </c>
      <c r="N29">
        <f t="shared" ref="N29:N70" si="8">N28</f>
        <v>2727</v>
      </c>
      <c r="O29" s="5">
        <f t="shared" si="4"/>
        <v>-509</v>
      </c>
    </row>
    <row r="30" spans="2:26" x14ac:dyDescent="0.25">
      <c r="B30">
        <v>72</v>
      </c>
      <c r="C30">
        <f t="shared" si="1"/>
        <v>-144</v>
      </c>
      <c r="D30" s="3">
        <v>1.94</v>
      </c>
      <c r="E30">
        <v>2258</v>
      </c>
      <c r="I30">
        <f t="shared" si="5"/>
        <v>4</v>
      </c>
      <c r="J30" s="9">
        <f t="shared" si="2"/>
        <v>-144</v>
      </c>
      <c r="K30" s="10">
        <f t="shared" si="3"/>
        <v>2258</v>
      </c>
      <c r="L30" s="19">
        <f t="shared" si="6"/>
        <v>2245</v>
      </c>
      <c r="M30" s="3">
        <f t="shared" si="7"/>
        <v>45.75</v>
      </c>
      <c r="N30">
        <f t="shared" si="8"/>
        <v>2727</v>
      </c>
      <c r="O30" s="5">
        <f t="shared" si="4"/>
        <v>-469</v>
      </c>
    </row>
    <row r="31" spans="2:26" x14ac:dyDescent="0.25">
      <c r="B31">
        <v>65</v>
      </c>
      <c r="C31">
        <f t="shared" si="1"/>
        <v>-130</v>
      </c>
      <c r="D31" s="3">
        <v>1.98</v>
      </c>
      <c r="E31">
        <v>2305</v>
      </c>
      <c r="I31">
        <f t="shared" si="5"/>
        <v>5</v>
      </c>
      <c r="J31" s="9">
        <f t="shared" si="2"/>
        <v>-130</v>
      </c>
      <c r="K31" s="10">
        <f t="shared" si="3"/>
        <v>2305</v>
      </c>
      <c r="L31" s="19">
        <f t="shared" si="6"/>
        <v>2290.75</v>
      </c>
      <c r="M31" s="3">
        <f t="shared" si="7"/>
        <v>45.75</v>
      </c>
      <c r="N31">
        <f t="shared" si="8"/>
        <v>2727</v>
      </c>
      <c r="O31" s="5">
        <f t="shared" si="4"/>
        <v>-422</v>
      </c>
    </row>
    <row r="32" spans="2:26" x14ac:dyDescent="0.25">
      <c r="B32">
        <v>60</v>
      </c>
      <c r="C32">
        <f t="shared" si="1"/>
        <v>-120</v>
      </c>
      <c r="D32" s="3">
        <v>2</v>
      </c>
      <c r="E32">
        <v>2332</v>
      </c>
      <c r="I32">
        <f t="shared" si="5"/>
        <v>6</v>
      </c>
      <c r="J32" s="9">
        <f t="shared" si="2"/>
        <v>-120</v>
      </c>
      <c r="K32" s="10">
        <f t="shared" si="3"/>
        <v>2332</v>
      </c>
      <c r="L32" s="19">
        <f t="shared" si="6"/>
        <v>2336.5</v>
      </c>
      <c r="M32" s="3">
        <f t="shared" si="7"/>
        <v>45.75</v>
      </c>
      <c r="N32">
        <f t="shared" si="8"/>
        <v>2727</v>
      </c>
      <c r="O32" s="5">
        <f t="shared" si="4"/>
        <v>-395</v>
      </c>
    </row>
    <row r="33" spans="2:15" x14ac:dyDescent="0.25">
      <c r="B33">
        <v>55</v>
      </c>
      <c r="C33">
        <f t="shared" si="1"/>
        <v>-110</v>
      </c>
      <c r="D33" s="3">
        <v>2.0299999999999998</v>
      </c>
      <c r="E33">
        <v>2365</v>
      </c>
      <c r="I33">
        <f t="shared" si="5"/>
        <v>7</v>
      </c>
      <c r="J33" s="9">
        <f t="shared" si="2"/>
        <v>-110</v>
      </c>
      <c r="K33" s="10">
        <f t="shared" si="3"/>
        <v>2365</v>
      </c>
      <c r="L33" s="19">
        <f t="shared" si="6"/>
        <v>2382.25</v>
      </c>
      <c r="M33" s="3">
        <f t="shared" si="7"/>
        <v>45.75</v>
      </c>
      <c r="N33">
        <f t="shared" si="8"/>
        <v>2727</v>
      </c>
      <c r="O33" s="5">
        <f t="shared" si="4"/>
        <v>-362</v>
      </c>
    </row>
    <row r="34" spans="2:15" x14ac:dyDescent="0.25">
      <c r="B34">
        <v>50</v>
      </c>
      <c r="C34">
        <f t="shared" si="1"/>
        <v>-100</v>
      </c>
      <c r="D34" s="3">
        <v>2.06</v>
      </c>
      <c r="E34">
        <v>2395</v>
      </c>
      <c r="I34">
        <f t="shared" si="5"/>
        <v>8</v>
      </c>
      <c r="J34" s="9">
        <f t="shared" si="2"/>
        <v>-100</v>
      </c>
      <c r="K34" s="10">
        <f t="shared" si="3"/>
        <v>2395</v>
      </c>
      <c r="L34" s="19">
        <f t="shared" si="6"/>
        <v>2428</v>
      </c>
      <c r="M34" s="3">
        <f t="shared" si="7"/>
        <v>45.75</v>
      </c>
      <c r="N34">
        <f t="shared" si="8"/>
        <v>2727</v>
      </c>
      <c r="O34" s="5">
        <f t="shared" si="4"/>
        <v>-332</v>
      </c>
    </row>
    <row r="35" spans="2:15" x14ac:dyDescent="0.25">
      <c r="B35">
        <v>44</v>
      </c>
      <c r="C35">
        <f t="shared" si="1"/>
        <v>-88</v>
      </c>
      <c r="D35" s="3">
        <v>2.09</v>
      </c>
      <c r="E35">
        <v>2430</v>
      </c>
      <c r="I35">
        <f t="shared" si="5"/>
        <v>9</v>
      </c>
      <c r="J35" s="9">
        <f t="shared" si="2"/>
        <v>-88</v>
      </c>
      <c r="K35" s="10">
        <f t="shared" si="3"/>
        <v>2430</v>
      </c>
      <c r="L35" s="19">
        <f t="shared" si="6"/>
        <v>2473.75</v>
      </c>
      <c r="M35" s="3">
        <f t="shared" si="7"/>
        <v>45.75</v>
      </c>
      <c r="N35">
        <f t="shared" si="8"/>
        <v>2727</v>
      </c>
      <c r="O35" s="5">
        <f t="shared" si="4"/>
        <v>-297</v>
      </c>
    </row>
    <row r="36" spans="2:15" x14ac:dyDescent="0.25">
      <c r="B36">
        <v>40</v>
      </c>
      <c r="C36">
        <f t="shared" si="1"/>
        <v>-80</v>
      </c>
      <c r="D36" s="3">
        <v>2.11</v>
      </c>
      <c r="E36">
        <v>2456</v>
      </c>
      <c r="I36">
        <f t="shared" si="5"/>
        <v>10</v>
      </c>
      <c r="J36" s="9">
        <f t="shared" si="2"/>
        <v>-80</v>
      </c>
      <c r="K36" s="10">
        <f t="shared" si="3"/>
        <v>2456</v>
      </c>
      <c r="L36" s="19">
        <f t="shared" si="6"/>
        <v>2519.5</v>
      </c>
      <c r="M36" s="3">
        <f t="shared" si="7"/>
        <v>45.75</v>
      </c>
      <c r="N36">
        <f t="shared" si="8"/>
        <v>2727</v>
      </c>
      <c r="O36" s="5">
        <f t="shared" si="4"/>
        <v>-271</v>
      </c>
    </row>
    <row r="37" spans="2:15" x14ac:dyDescent="0.25">
      <c r="B37">
        <v>36</v>
      </c>
      <c r="C37">
        <f t="shared" si="1"/>
        <v>-72</v>
      </c>
      <c r="D37" s="3">
        <v>2.13</v>
      </c>
      <c r="E37">
        <v>2487</v>
      </c>
      <c r="I37">
        <f t="shared" si="5"/>
        <v>11</v>
      </c>
      <c r="J37" s="9">
        <f t="shared" si="2"/>
        <v>-72</v>
      </c>
      <c r="K37" s="10">
        <f t="shared" si="3"/>
        <v>2487</v>
      </c>
      <c r="L37" s="19">
        <f t="shared" si="6"/>
        <v>2565.25</v>
      </c>
      <c r="M37" s="3">
        <f t="shared" si="7"/>
        <v>45.75</v>
      </c>
      <c r="N37">
        <f t="shared" si="8"/>
        <v>2727</v>
      </c>
      <c r="O37" s="5">
        <f t="shared" si="4"/>
        <v>-240</v>
      </c>
    </row>
    <row r="38" spans="2:15" x14ac:dyDescent="0.25">
      <c r="B38">
        <v>31</v>
      </c>
      <c r="C38">
        <f t="shared" si="1"/>
        <v>-62</v>
      </c>
      <c r="D38" s="3">
        <v>2.16</v>
      </c>
      <c r="E38">
        <v>2514</v>
      </c>
      <c r="I38">
        <f t="shared" si="5"/>
        <v>12</v>
      </c>
      <c r="J38" s="9">
        <f t="shared" si="2"/>
        <v>-62</v>
      </c>
      <c r="K38" s="10">
        <f t="shared" si="3"/>
        <v>2514</v>
      </c>
      <c r="L38" s="19">
        <f t="shared" si="6"/>
        <v>2611</v>
      </c>
      <c r="M38" s="3">
        <f t="shared" si="7"/>
        <v>45.75</v>
      </c>
      <c r="N38">
        <f t="shared" si="8"/>
        <v>2727</v>
      </c>
      <c r="O38" s="5">
        <f t="shared" si="4"/>
        <v>-213</v>
      </c>
    </row>
    <row r="39" spans="2:15" x14ac:dyDescent="0.25">
      <c r="B39">
        <v>26</v>
      </c>
      <c r="C39">
        <f t="shared" si="1"/>
        <v>-52</v>
      </c>
      <c r="D39" s="3">
        <v>2.1800000000000002</v>
      </c>
      <c r="E39">
        <v>2547</v>
      </c>
      <c r="I39">
        <f t="shared" si="5"/>
        <v>13</v>
      </c>
      <c r="J39" s="9">
        <f t="shared" si="2"/>
        <v>-52</v>
      </c>
      <c r="K39" s="10">
        <f t="shared" si="3"/>
        <v>2547</v>
      </c>
      <c r="L39" s="19">
        <f t="shared" si="6"/>
        <v>2656.75</v>
      </c>
      <c r="M39" s="3">
        <f t="shared" si="7"/>
        <v>45.75</v>
      </c>
      <c r="N39">
        <f t="shared" si="8"/>
        <v>2727</v>
      </c>
      <c r="O39" s="5">
        <f t="shared" si="4"/>
        <v>-180</v>
      </c>
    </row>
    <row r="40" spans="2:15" x14ac:dyDescent="0.25">
      <c r="B40">
        <v>21.5</v>
      </c>
      <c r="C40">
        <f t="shared" si="1"/>
        <v>-43</v>
      </c>
      <c r="D40" s="3">
        <v>2.21</v>
      </c>
      <c r="E40">
        <v>2581</v>
      </c>
      <c r="I40">
        <f t="shared" si="5"/>
        <v>14</v>
      </c>
      <c r="J40" s="9">
        <f t="shared" si="2"/>
        <v>-43</v>
      </c>
      <c r="K40" s="10">
        <f t="shared" si="3"/>
        <v>2581</v>
      </c>
      <c r="L40" s="19">
        <f t="shared" si="6"/>
        <v>2702.5</v>
      </c>
      <c r="M40" s="3">
        <f t="shared" si="7"/>
        <v>45.75</v>
      </c>
      <c r="N40">
        <f t="shared" si="8"/>
        <v>2727</v>
      </c>
      <c r="O40" s="5">
        <f t="shared" si="4"/>
        <v>-146</v>
      </c>
    </row>
    <row r="41" spans="2:15" x14ac:dyDescent="0.25">
      <c r="B41">
        <v>19.5</v>
      </c>
      <c r="C41">
        <f t="shared" si="1"/>
        <v>-39</v>
      </c>
      <c r="D41" s="3">
        <v>2.2200000000000002</v>
      </c>
      <c r="E41">
        <v>2603</v>
      </c>
      <c r="I41">
        <f t="shared" si="5"/>
        <v>15</v>
      </c>
      <c r="J41" s="9">
        <f t="shared" si="2"/>
        <v>-39</v>
      </c>
      <c r="K41" s="10">
        <f t="shared" si="3"/>
        <v>2603</v>
      </c>
      <c r="L41" s="19">
        <f t="shared" si="6"/>
        <v>2748.25</v>
      </c>
      <c r="M41" s="3">
        <f t="shared" si="7"/>
        <v>45.75</v>
      </c>
      <c r="N41">
        <f t="shared" si="8"/>
        <v>2727</v>
      </c>
      <c r="O41" s="5">
        <f t="shared" si="4"/>
        <v>-124</v>
      </c>
    </row>
    <row r="42" spans="2:15" x14ac:dyDescent="0.25">
      <c r="B42">
        <v>17</v>
      </c>
      <c r="C42">
        <f t="shared" si="1"/>
        <v>-34</v>
      </c>
      <c r="D42" s="3">
        <v>2.2400000000000002</v>
      </c>
      <c r="E42">
        <v>2618</v>
      </c>
      <c r="I42">
        <f t="shared" si="5"/>
        <v>16</v>
      </c>
      <c r="J42" s="9">
        <f t="shared" si="2"/>
        <v>-34</v>
      </c>
      <c r="K42" s="10">
        <f t="shared" si="3"/>
        <v>2618</v>
      </c>
      <c r="L42" s="19">
        <f t="shared" si="6"/>
        <v>2794</v>
      </c>
      <c r="M42" s="3">
        <f t="shared" si="7"/>
        <v>45.75</v>
      </c>
      <c r="N42">
        <f t="shared" si="8"/>
        <v>2727</v>
      </c>
      <c r="O42" s="5">
        <f t="shared" si="4"/>
        <v>-109</v>
      </c>
    </row>
    <row r="43" spans="2:15" x14ac:dyDescent="0.25">
      <c r="B43">
        <v>14.5</v>
      </c>
      <c r="C43">
        <f t="shared" si="1"/>
        <v>-29</v>
      </c>
      <c r="D43" s="3">
        <v>2.25</v>
      </c>
      <c r="E43">
        <v>2639</v>
      </c>
      <c r="I43">
        <f t="shared" si="5"/>
        <v>17</v>
      </c>
      <c r="J43" s="9">
        <f t="shared" si="2"/>
        <v>-29</v>
      </c>
      <c r="K43" s="10">
        <f t="shared" si="3"/>
        <v>2639</v>
      </c>
      <c r="L43" s="19">
        <f t="shared" si="6"/>
        <v>2839.75</v>
      </c>
      <c r="M43" s="3">
        <f t="shared" si="7"/>
        <v>45.75</v>
      </c>
      <c r="N43">
        <f t="shared" si="8"/>
        <v>2727</v>
      </c>
      <c r="O43" s="5">
        <f t="shared" si="4"/>
        <v>-88</v>
      </c>
    </row>
    <row r="44" spans="2:15" x14ac:dyDescent="0.25">
      <c r="B44">
        <v>11</v>
      </c>
      <c r="C44">
        <f t="shared" si="1"/>
        <v>-22</v>
      </c>
      <c r="D44" s="3">
        <v>2.27</v>
      </c>
      <c r="E44">
        <v>2657</v>
      </c>
      <c r="I44">
        <f t="shared" si="5"/>
        <v>18</v>
      </c>
      <c r="J44" s="9">
        <f t="shared" si="2"/>
        <v>-22</v>
      </c>
      <c r="K44" s="10">
        <f t="shared" si="3"/>
        <v>2657</v>
      </c>
      <c r="L44" s="19">
        <f t="shared" si="6"/>
        <v>2885.5</v>
      </c>
      <c r="M44" s="3">
        <f t="shared" si="7"/>
        <v>45.75</v>
      </c>
      <c r="N44">
        <f t="shared" si="8"/>
        <v>2727</v>
      </c>
      <c r="O44" s="5">
        <f t="shared" si="4"/>
        <v>-70</v>
      </c>
    </row>
    <row r="45" spans="2:15" x14ac:dyDescent="0.25">
      <c r="B45">
        <v>8.5</v>
      </c>
      <c r="C45">
        <f t="shared" si="1"/>
        <v>-17</v>
      </c>
      <c r="D45" s="3">
        <v>2.2799999999999998</v>
      </c>
      <c r="E45">
        <v>2672</v>
      </c>
      <c r="I45">
        <f t="shared" si="5"/>
        <v>19</v>
      </c>
      <c r="J45" s="9">
        <f t="shared" si="2"/>
        <v>-17</v>
      </c>
      <c r="K45" s="10">
        <f t="shared" si="3"/>
        <v>2672</v>
      </c>
      <c r="L45" s="19">
        <f t="shared" si="6"/>
        <v>2931.25</v>
      </c>
      <c r="M45" s="3">
        <f t="shared" si="7"/>
        <v>45.75</v>
      </c>
      <c r="N45">
        <f t="shared" si="8"/>
        <v>2727</v>
      </c>
      <c r="O45" s="5">
        <f t="shared" si="4"/>
        <v>-55</v>
      </c>
    </row>
    <row r="46" spans="2:15" x14ac:dyDescent="0.25">
      <c r="B46">
        <v>6</v>
      </c>
      <c r="C46">
        <f t="shared" si="1"/>
        <v>-12</v>
      </c>
      <c r="D46" s="3">
        <v>2.2999999999999998</v>
      </c>
      <c r="E46">
        <v>2692</v>
      </c>
      <c r="I46">
        <f t="shared" si="5"/>
        <v>20</v>
      </c>
      <c r="J46" s="9">
        <f t="shared" si="2"/>
        <v>-12</v>
      </c>
      <c r="K46" s="10">
        <f t="shared" si="3"/>
        <v>2692</v>
      </c>
      <c r="L46" s="19">
        <f t="shared" si="6"/>
        <v>2977</v>
      </c>
      <c r="M46" s="3">
        <f t="shared" si="7"/>
        <v>45.75</v>
      </c>
      <c r="N46">
        <f t="shared" si="8"/>
        <v>2727</v>
      </c>
      <c r="O46" s="5">
        <f t="shared" si="4"/>
        <v>-35</v>
      </c>
    </row>
    <row r="47" spans="2:15" x14ac:dyDescent="0.25">
      <c r="B47">
        <v>4.5</v>
      </c>
      <c r="C47">
        <f t="shared" si="1"/>
        <v>-9</v>
      </c>
      <c r="D47" s="3">
        <v>2.31</v>
      </c>
      <c r="E47">
        <v>2703</v>
      </c>
      <c r="I47">
        <f t="shared" si="5"/>
        <v>21</v>
      </c>
      <c r="J47" s="9">
        <f t="shared" si="2"/>
        <v>-9</v>
      </c>
      <c r="K47" s="10">
        <f t="shared" si="3"/>
        <v>2703</v>
      </c>
      <c r="L47" s="19">
        <f t="shared" si="6"/>
        <v>3022.75</v>
      </c>
      <c r="M47" s="3">
        <f t="shared" si="7"/>
        <v>45.75</v>
      </c>
      <c r="N47">
        <f t="shared" si="8"/>
        <v>2727</v>
      </c>
      <c r="O47" s="5">
        <f t="shared" si="4"/>
        <v>-24</v>
      </c>
    </row>
    <row r="48" spans="2:15" x14ac:dyDescent="0.25">
      <c r="B48" s="7">
        <v>0</v>
      </c>
      <c r="C48" s="7">
        <f t="shared" ref="C48:C71" si="9">2*B48</f>
        <v>0</v>
      </c>
      <c r="D48" s="8">
        <v>2.33</v>
      </c>
      <c r="E48" s="7">
        <v>2727</v>
      </c>
      <c r="F48" s="7"/>
      <c r="G48" s="7"/>
      <c r="H48" s="7"/>
      <c r="I48">
        <f t="shared" si="5"/>
        <v>22</v>
      </c>
      <c r="J48" s="11">
        <f t="shared" si="2"/>
        <v>0</v>
      </c>
      <c r="K48" s="12">
        <f t="shared" si="3"/>
        <v>2727</v>
      </c>
      <c r="L48" s="19">
        <v>2727</v>
      </c>
      <c r="M48" s="3">
        <f>M73</f>
        <v>61.272727272727273</v>
      </c>
      <c r="N48">
        <f t="shared" si="8"/>
        <v>2727</v>
      </c>
      <c r="O48" s="5">
        <f t="shared" si="4"/>
        <v>0</v>
      </c>
    </row>
    <row r="49" spans="2:16" x14ac:dyDescent="0.25">
      <c r="B49">
        <v>3.5</v>
      </c>
      <c r="C49">
        <f t="shared" si="9"/>
        <v>7</v>
      </c>
      <c r="D49" s="3">
        <v>2.34</v>
      </c>
      <c r="E49">
        <v>2743</v>
      </c>
      <c r="I49">
        <f t="shared" si="5"/>
        <v>23</v>
      </c>
      <c r="J49" s="9">
        <f t="shared" si="2"/>
        <v>7</v>
      </c>
      <c r="K49" s="10">
        <f t="shared" si="3"/>
        <v>2743</v>
      </c>
      <c r="L49" s="19">
        <f>L48+M49</f>
        <v>2788.2727272727275</v>
      </c>
      <c r="M49" s="3">
        <f t="shared" si="7"/>
        <v>61.272727272727273</v>
      </c>
      <c r="N49">
        <f t="shared" si="8"/>
        <v>2727</v>
      </c>
      <c r="O49" s="5">
        <f t="shared" si="4"/>
        <v>16</v>
      </c>
      <c r="P49" s="3">
        <f>(O49-O48)/(J49-J48)</f>
        <v>2.2857142857142856</v>
      </c>
    </row>
    <row r="50" spans="2:16" x14ac:dyDescent="0.25">
      <c r="B50">
        <v>7.5</v>
      </c>
      <c r="C50">
        <f t="shared" si="9"/>
        <v>15</v>
      </c>
      <c r="D50" s="3">
        <v>2.37</v>
      </c>
      <c r="E50">
        <v>2774</v>
      </c>
      <c r="I50">
        <f t="shared" si="5"/>
        <v>24</v>
      </c>
      <c r="J50" s="9">
        <f t="shared" si="2"/>
        <v>15</v>
      </c>
      <c r="K50" s="10">
        <f t="shared" si="3"/>
        <v>2774</v>
      </c>
      <c r="L50" s="19">
        <f t="shared" si="6"/>
        <v>2849.545454545455</v>
      </c>
      <c r="M50" s="3">
        <f t="shared" si="7"/>
        <v>61.272727272727273</v>
      </c>
      <c r="N50">
        <f t="shared" si="8"/>
        <v>2727</v>
      </c>
      <c r="O50" s="5">
        <f t="shared" si="4"/>
        <v>47</v>
      </c>
      <c r="P50" s="3">
        <f>(O50-O49)/(J50-J49)</f>
        <v>3.875</v>
      </c>
    </row>
    <row r="51" spans="2:16" x14ac:dyDescent="0.25">
      <c r="B51">
        <v>13.5</v>
      </c>
      <c r="C51">
        <f t="shared" si="9"/>
        <v>27</v>
      </c>
      <c r="D51" s="3">
        <v>2.4</v>
      </c>
      <c r="E51">
        <v>2819</v>
      </c>
      <c r="I51">
        <f t="shared" si="5"/>
        <v>25</v>
      </c>
      <c r="J51" s="9">
        <f t="shared" si="2"/>
        <v>27</v>
      </c>
      <c r="K51" s="10">
        <f t="shared" si="3"/>
        <v>2819</v>
      </c>
      <c r="L51" s="19">
        <f t="shared" si="6"/>
        <v>2910.8181818181824</v>
      </c>
      <c r="M51" s="3">
        <f t="shared" si="7"/>
        <v>61.272727272727273</v>
      </c>
      <c r="N51">
        <f t="shared" si="8"/>
        <v>2727</v>
      </c>
      <c r="O51" s="5">
        <f t="shared" si="4"/>
        <v>92</v>
      </c>
      <c r="P51" s="3">
        <f>(O51-O50)/(J51-J50)</f>
        <v>3.75</v>
      </c>
    </row>
    <row r="52" spans="2:16" x14ac:dyDescent="0.25">
      <c r="B52">
        <v>17.5</v>
      </c>
      <c r="C52">
        <f t="shared" si="9"/>
        <v>35</v>
      </c>
      <c r="D52" s="3">
        <v>2.4300000000000002</v>
      </c>
      <c r="E52">
        <v>2848</v>
      </c>
      <c r="I52">
        <f t="shared" si="5"/>
        <v>26</v>
      </c>
      <c r="J52" s="9">
        <f t="shared" si="2"/>
        <v>35</v>
      </c>
      <c r="K52" s="10">
        <f t="shared" si="3"/>
        <v>2848</v>
      </c>
      <c r="L52" s="19">
        <f t="shared" si="6"/>
        <v>2972.0909090909099</v>
      </c>
      <c r="M52" s="3">
        <f t="shared" si="7"/>
        <v>61.272727272727273</v>
      </c>
      <c r="N52">
        <f t="shared" si="8"/>
        <v>2727</v>
      </c>
      <c r="O52" s="5">
        <f t="shared" si="4"/>
        <v>121</v>
      </c>
      <c r="P52" s="3">
        <f t="shared" ref="P52:P70" si="10">(O52-O51)/(J52-J51)</f>
        <v>3.625</v>
      </c>
    </row>
    <row r="53" spans="2:16" x14ac:dyDescent="0.25">
      <c r="B53">
        <v>21.5</v>
      </c>
      <c r="C53">
        <f t="shared" si="9"/>
        <v>43</v>
      </c>
      <c r="D53" s="3">
        <v>2.4500000000000002</v>
      </c>
      <c r="E53">
        <v>2878</v>
      </c>
      <c r="I53">
        <f t="shared" si="5"/>
        <v>27</v>
      </c>
      <c r="J53" s="9">
        <f t="shared" ref="J53:J70" si="11">C53</f>
        <v>43</v>
      </c>
      <c r="K53" s="10">
        <f t="shared" ref="K53:K70" si="12">E53</f>
        <v>2878</v>
      </c>
      <c r="L53" s="19">
        <f t="shared" si="6"/>
        <v>3033.3636363636374</v>
      </c>
      <c r="M53" s="3">
        <f t="shared" si="7"/>
        <v>61.272727272727273</v>
      </c>
      <c r="N53">
        <f t="shared" si="8"/>
        <v>2727</v>
      </c>
      <c r="O53" s="5">
        <f t="shared" si="4"/>
        <v>151</v>
      </c>
      <c r="P53" s="3">
        <f t="shared" si="10"/>
        <v>3.75</v>
      </c>
    </row>
    <row r="54" spans="2:16" x14ac:dyDescent="0.25">
      <c r="B54">
        <v>26</v>
      </c>
      <c r="C54">
        <f t="shared" si="9"/>
        <v>52</v>
      </c>
      <c r="D54" s="3">
        <v>2.48</v>
      </c>
      <c r="E54">
        <v>2918</v>
      </c>
      <c r="I54">
        <f>1+I53</f>
        <v>28</v>
      </c>
      <c r="J54" s="9">
        <f t="shared" si="11"/>
        <v>52</v>
      </c>
      <c r="K54" s="10">
        <f t="shared" si="12"/>
        <v>2918</v>
      </c>
      <c r="L54" s="19">
        <f t="shared" ref="L54:L69" si="13">L53+M54</f>
        <v>3094.6363636363649</v>
      </c>
      <c r="M54" s="3">
        <f t="shared" ref="M54:M70" si="14">M53</f>
        <v>61.272727272727273</v>
      </c>
      <c r="N54">
        <f t="shared" si="8"/>
        <v>2727</v>
      </c>
      <c r="O54" s="5">
        <f t="shared" si="4"/>
        <v>191</v>
      </c>
      <c r="P54" s="3">
        <f t="shared" si="10"/>
        <v>4.4444444444444446</v>
      </c>
    </row>
    <row r="55" spans="2:16" x14ac:dyDescent="0.25">
      <c r="B55">
        <v>32.5</v>
      </c>
      <c r="C55">
        <f t="shared" si="9"/>
        <v>65</v>
      </c>
      <c r="D55" s="3">
        <v>2.52</v>
      </c>
      <c r="E55">
        <v>2968</v>
      </c>
      <c r="I55">
        <f t="shared" si="5"/>
        <v>29</v>
      </c>
      <c r="J55" s="9">
        <f t="shared" si="11"/>
        <v>65</v>
      </c>
      <c r="K55" s="10">
        <f t="shared" si="12"/>
        <v>2968</v>
      </c>
      <c r="L55" s="19">
        <f t="shared" si="13"/>
        <v>3155.9090909090924</v>
      </c>
      <c r="M55" s="3">
        <f t="shared" si="14"/>
        <v>61.272727272727273</v>
      </c>
      <c r="N55">
        <f t="shared" si="8"/>
        <v>2727</v>
      </c>
      <c r="O55" s="5">
        <f t="shared" si="4"/>
        <v>241</v>
      </c>
      <c r="P55" s="3">
        <f t="shared" si="10"/>
        <v>3.8461538461538463</v>
      </c>
    </row>
    <row r="56" spans="2:16" x14ac:dyDescent="0.25">
      <c r="B56">
        <v>39.5</v>
      </c>
      <c r="C56">
        <f t="shared" si="9"/>
        <v>79</v>
      </c>
      <c r="D56" s="3">
        <v>2.56</v>
      </c>
      <c r="E56">
        <v>3022</v>
      </c>
      <c r="I56">
        <f t="shared" si="5"/>
        <v>30</v>
      </c>
      <c r="J56" s="9">
        <f t="shared" si="11"/>
        <v>79</v>
      </c>
      <c r="K56" s="10">
        <f t="shared" si="12"/>
        <v>3022</v>
      </c>
      <c r="L56" s="19">
        <f t="shared" si="13"/>
        <v>3217.1818181818198</v>
      </c>
      <c r="M56" s="3">
        <f t="shared" si="14"/>
        <v>61.272727272727273</v>
      </c>
      <c r="N56">
        <f t="shared" si="8"/>
        <v>2727</v>
      </c>
      <c r="O56" s="5">
        <f t="shared" si="4"/>
        <v>295</v>
      </c>
      <c r="P56" s="3">
        <f t="shared" si="10"/>
        <v>3.8571428571428572</v>
      </c>
    </row>
    <row r="57" spans="2:16" x14ac:dyDescent="0.25">
      <c r="B57">
        <v>45.5</v>
      </c>
      <c r="C57">
        <f t="shared" si="9"/>
        <v>91</v>
      </c>
      <c r="D57" s="3">
        <v>2.6</v>
      </c>
      <c r="E57">
        <v>3081</v>
      </c>
      <c r="I57">
        <f t="shared" si="5"/>
        <v>31</v>
      </c>
      <c r="J57" s="9">
        <f t="shared" si="11"/>
        <v>91</v>
      </c>
      <c r="K57" s="10">
        <f t="shared" si="12"/>
        <v>3081</v>
      </c>
      <c r="L57" s="19">
        <f t="shared" si="13"/>
        <v>3278.4545454545473</v>
      </c>
      <c r="M57" s="3">
        <f t="shared" si="14"/>
        <v>61.272727272727273</v>
      </c>
      <c r="N57">
        <f t="shared" si="8"/>
        <v>2727</v>
      </c>
      <c r="O57" s="5">
        <f t="shared" si="4"/>
        <v>354</v>
      </c>
      <c r="P57" s="3">
        <f t="shared" si="10"/>
        <v>4.916666666666667</v>
      </c>
    </row>
    <row r="58" spans="2:16" x14ac:dyDescent="0.25">
      <c r="B58">
        <v>51</v>
      </c>
      <c r="C58" s="7">
        <f t="shared" si="9"/>
        <v>102</v>
      </c>
      <c r="D58" s="8">
        <v>2.63</v>
      </c>
      <c r="E58">
        <v>3124</v>
      </c>
      <c r="I58">
        <f t="shared" si="5"/>
        <v>32</v>
      </c>
      <c r="J58" s="9">
        <f t="shared" si="11"/>
        <v>102</v>
      </c>
      <c r="K58" s="10">
        <f t="shared" si="12"/>
        <v>3124</v>
      </c>
      <c r="L58" s="19">
        <f t="shared" si="13"/>
        <v>3339.7272727272748</v>
      </c>
      <c r="M58" s="3">
        <f t="shared" si="14"/>
        <v>61.272727272727273</v>
      </c>
      <c r="N58">
        <f t="shared" si="8"/>
        <v>2727</v>
      </c>
      <c r="O58" s="5">
        <f t="shared" si="4"/>
        <v>397</v>
      </c>
      <c r="P58" s="3">
        <f t="shared" si="10"/>
        <v>3.9090909090909092</v>
      </c>
    </row>
    <row r="59" spans="2:16" x14ac:dyDescent="0.25">
      <c r="B59">
        <v>56</v>
      </c>
      <c r="C59">
        <f t="shared" si="9"/>
        <v>112</v>
      </c>
      <c r="D59" s="3">
        <v>2.67</v>
      </c>
      <c r="E59">
        <v>3177</v>
      </c>
      <c r="I59">
        <f t="shared" si="5"/>
        <v>33</v>
      </c>
      <c r="J59" s="9">
        <f t="shared" si="11"/>
        <v>112</v>
      </c>
      <c r="K59" s="10">
        <f t="shared" si="12"/>
        <v>3177</v>
      </c>
      <c r="L59" s="19">
        <f t="shared" si="13"/>
        <v>3401.0000000000023</v>
      </c>
      <c r="M59" s="3">
        <f t="shared" si="14"/>
        <v>61.272727272727273</v>
      </c>
      <c r="N59">
        <f t="shared" si="8"/>
        <v>2727</v>
      </c>
      <c r="O59" s="5">
        <f>K59-N59</f>
        <v>450</v>
      </c>
      <c r="P59" s="3">
        <f t="shared" si="10"/>
        <v>5.3</v>
      </c>
    </row>
    <row r="60" spans="2:16" x14ac:dyDescent="0.25">
      <c r="B60">
        <v>61.5</v>
      </c>
      <c r="C60">
        <f t="shared" si="9"/>
        <v>123</v>
      </c>
      <c r="D60" s="3">
        <v>2.71</v>
      </c>
      <c r="E60">
        <v>3231</v>
      </c>
      <c r="I60">
        <f t="shared" si="5"/>
        <v>34</v>
      </c>
      <c r="J60" s="9">
        <f t="shared" si="11"/>
        <v>123</v>
      </c>
      <c r="K60" s="10">
        <f t="shared" si="12"/>
        <v>3231</v>
      </c>
      <c r="L60" s="19">
        <f t="shared" si="13"/>
        <v>3462.2727272727298</v>
      </c>
      <c r="M60" s="3">
        <f t="shared" si="14"/>
        <v>61.272727272727273</v>
      </c>
      <c r="N60">
        <f t="shared" si="8"/>
        <v>2727</v>
      </c>
      <c r="O60" s="5">
        <f t="shared" si="4"/>
        <v>504</v>
      </c>
      <c r="P60" s="3">
        <f t="shared" si="10"/>
        <v>4.9090909090909092</v>
      </c>
    </row>
    <row r="61" spans="2:16" x14ac:dyDescent="0.25">
      <c r="B61">
        <v>65.5</v>
      </c>
      <c r="C61">
        <f t="shared" si="9"/>
        <v>131</v>
      </c>
      <c r="D61" s="3">
        <v>2.73</v>
      </c>
      <c r="E61">
        <v>3274</v>
      </c>
      <c r="I61">
        <f t="shared" si="5"/>
        <v>35</v>
      </c>
      <c r="J61" s="9">
        <f t="shared" si="11"/>
        <v>131</v>
      </c>
      <c r="K61" s="10">
        <f t="shared" si="12"/>
        <v>3274</v>
      </c>
      <c r="L61" s="19">
        <f t="shared" si="13"/>
        <v>3523.5454545454572</v>
      </c>
      <c r="M61" s="3">
        <f t="shared" si="14"/>
        <v>61.272727272727273</v>
      </c>
      <c r="N61">
        <f t="shared" si="8"/>
        <v>2727</v>
      </c>
      <c r="O61" s="5">
        <f t="shared" si="4"/>
        <v>547</v>
      </c>
      <c r="P61" s="3">
        <f t="shared" si="10"/>
        <v>5.375</v>
      </c>
    </row>
    <row r="62" spans="2:16" x14ac:dyDescent="0.25">
      <c r="B62">
        <v>71</v>
      </c>
      <c r="C62">
        <f t="shared" si="9"/>
        <v>142</v>
      </c>
      <c r="D62" s="3">
        <v>2.77</v>
      </c>
      <c r="E62">
        <v>3335</v>
      </c>
      <c r="I62">
        <f t="shared" si="5"/>
        <v>36</v>
      </c>
      <c r="J62" s="9">
        <f t="shared" si="11"/>
        <v>142</v>
      </c>
      <c r="K62" s="10">
        <f t="shared" si="12"/>
        <v>3335</v>
      </c>
      <c r="L62" s="19">
        <f t="shared" si="13"/>
        <v>3584.8181818181847</v>
      </c>
      <c r="M62" s="3">
        <f t="shared" si="14"/>
        <v>61.272727272727273</v>
      </c>
      <c r="N62">
        <f t="shared" si="8"/>
        <v>2727</v>
      </c>
      <c r="O62" s="5">
        <f t="shared" si="4"/>
        <v>608</v>
      </c>
      <c r="P62" s="3">
        <f t="shared" si="10"/>
        <v>5.5454545454545459</v>
      </c>
    </row>
    <row r="63" spans="2:16" x14ac:dyDescent="0.25">
      <c r="B63">
        <v>76.5</v>
      </c>
      <c r="C63" s="7">
        <f t="shared" si="9"/>
        <v>153</v>
      </c>
      <c r="D63" s="8">
        <v>2.81</v>
      </c>
      <c r="E63">
        <v>3393</v>
      </c>
      <c r="F63" s="3">
        <f>D63-D58</f>
        <v>0.18000000000000016</v>
      </c>
      <c r="I63">
        <f t="shared" si="5"/>
        <v>37</v>
      </c>
      <c r="J63" s="9">
        <f t="shared" si="11"/>
        <v>153</v>
      </c>
      <c r="K63" s="10">
        <f t="shared" si="12"/>
        <v>3393</v>
      </c>
      <c r="L63" s="19">
        <f t="shared" si="13"/>
        <v>3646.0909090909122</v>
      </c>
      <c r="M63" s="3">
        <f t="shared" si="14"/>
        <v>61.272727272727273</v>
      </c>
      <c r="N63">
        <f t="shared" si="8"/>
        <v>2727</v>
      </c>
      <c r="O63" s="5">
        <f t="shared" si="4"/>
        <v>666</v>
      </c>
      <c r="P63" s="3">
        <f t="shared" si="10"/>
        <v>5.2727272727272725</v>
      </c>
    </row>
    <row r="64" spans="2:16" x14ac:dyDescent="0.25">
      <c r="B64">
        <v>81</v>
      </c>
      <c r="C64">
        <f t="shared" si="9"/>
        <v>162</v>
      </c>
      <c r="D64" s="3">
        <v>2.85</v>
      </c>
      <c r="E64">
        <v>3472</v>
      </c>
      <c r="I64">
        <f t="shared" si="5"/>
        <v>38</v>
      </c>
      <c r="J64" s="9">
        <f t="shared" si="11"/>
        <v>162</v>
      </c>
      <c r="K64" s="10">
        <f t="shared" si="12"/>
        <v>3472</v>
      </c>
      <c r="L64" s="19">
        <f t="shared" si="13"/>
        <v>3707.3636363636397</v>
      </c>
      <c r="M64" s="3">
        <f t="shared" si="14"/>
        <v>61.272727272727273</v>
      </c>
      <c r="N64">
        <f t="shared" si="8"/>
        <v>2727</v>
      </c>
      <c r="O64" s="5">
        <f t="shared" si="4"/>
        <v>745</v>
      </c>
      <c r="P64" s="3">
        <f t="shared" si="10"/>
        <v>8.7777777777777786</v>
      </c>
    </row>
    <row r="65" spans="2:16" x14ac:dyDescent="0.25">
      <c r="B65">
        <v>85.5</v>
      </c>
      <c r="C65">
        <f t="shared" si="9"/>
        <v>171</v>
      </c>
      <c r="D65" s="3">
        <v>2.89</v>
      </c>
      <c r="E65">
        <v>3543</v>
      </c>
      <c r="I65">
        <f t="shared" si="5"/>
        <v>39</v>
      </c>
      <c r="J65" s="9">
        <f t="shared" si="11"/>
        <v>171</v>
      </c>
      <c r="K65" s="10">
        <f t="shared" si="12"/>
        <v>3543</v>
      </c>
      <c r="L65" s="19">
        <f t="shared" si="13"/>
        <v>3768.6363636363672</v>
      </c>
      <c r="M65" s="3">
        <f t="shared" si="14"/>
        <v>61.272727272727273</v>
      </c>
      <c r="N65">
        <f t="shared" si="8"/>
        <v>2727</v>
      </c>
      <c r="O65" s="5">
        <f t="shared" si="4"/>
        <v>816</v>
      </c>
      <c r="P65" s="3">
        <f t="shared" si="10"/>
        <v>7.8888888888888893</v>
      </c>
    </row>
    <row r="66" spans="2:16" x14ac:dyDescent="0.25">
      <c r="B66">
        <v>90.5</v>
      </c>
      <c r="C66">
        <f t="shared" si="9"/>
        <v>181</v>
      </c>
      <c r="D66" s="3">
        <v>2.94</v>
      </c>
      <c r="E66">
        <v>3658</v>
      </c>
      <c r="I66">
        <f t="shared" si="5"/>
        <v>40</v>
      </c>
      <c r="J66" s="9">
        <f t="shared" si="11"/>
        <v>181</v>
      </c>
      <c r="K66" s="10">
        <f t="shared" si="12"/>
        <v>3658</v>
      </c>
      <c r="L66" s="19">
        <f t="shared" si="13"/>
        <v>3829.9090909090946</v>
      </c>
      <c r="M66" s="3">
        <f t="shared" si="14"/>
        <v>61.272727272727273</v>
      </c>
      <c r="N66">
        <f t="shared" si="8"/>
        <v>2727</v>
      </c>
      <c r="O66" s="5">
        <f t="shared" si="4"/>
        <v>931</v>
      </c>
      <c r="P66" s="3">
        <f t="shared" si="10"/>
        <v>11.5</v>
      </c>
    </row>
    <row r="67" spans="2:16" x14ac:dyDescent="0.25">
      <c r="B67">
        <v>95</v>
      </c>
      <c r="C67">
        <f t="shared" si="9"/>
        <v>190</v>
      </c>
      <c r="D67" s="3">
        <v>2.99</v>
      </c>
      <c r="E67">
        <v>3777</v>
      </c>
      <c r="I67">
        <f t="shared" si="5"/>
        <v>41</v>
      </c>
      <c r="J67" s="9">
        <f t="shared" si="11"/>
        <v>190</v>
      </c>
      <c r="K67" s="10">
        <f t="shared" si="12"/>
        <v>3777</v>
      </c>
      <c r="L67" s="19">
        <f t="shared" si="13"/>
        <v>3891.1818181818221</v>
      </c>
      <c r="M67" s="3">
        <f t="shared" si="14"/>
        <v>61.272727272727273</v>
      </c>
      <c r="N67">
        <f t="shared" si="8"/>
        <v>2727</v>
      </c>
      <c r="O67" s="5">
        <f t="shared" si="4"/>
        <v>1050</v>
      </c>
      <c r="P67" s="3">
        <f t="shared" si="10"/>
        <v>13.222222222222221</v>
      </c>
    </row>
    <row r="68" spans="2:16" x14ac:dyDescent="0.25">
      <c r="B68">
        <v>98.5</v>
      </c>
      <c r="C68">
        <f t="shared" si="9"/>
        <v>197</v>
      </c>
      <c r="D68" s="3">
        <v>3.03</v>
      </c>
      <c r="E68">
        <v>3875</v>
      </c>
      <c r="I68">
        <f t="shared" si="5"/>
        <v>42</v>
      </c>
      <c r="J68" s="9">
        <f t="shared" si="11"/>
        <v>197</v>
      </c>
      <c r="K68" s="10">
        <f t="shared" si="12"/>
        <v>3875</v>
      </c>
      <c r="L68" s="19">
        <f t="shared" si="13"/>
        <v>3952.4545454545496</v>
      </c>
      <c r="M68" s="3">
        <f t="shared" si="14"/>
        <v>61.272727272727273</v>
      </c>
      <c r="N68">
        <f t="shared" si="8"/>
        <v>2727</v>
      </c>
      <c r="O68" s="5">
        <f t="shared" si="4"/>
        <v>1148</v>
      </c>
      <c r="P68" s="3">
        <f t="shared" si="10"/>
        <v>14</v>
      </c>
    </row>
    <row r="69" spans="2:16" x14ac:dyDescent="0.25">
      <c r="B69">
        <v>102.5</v>
      </c>
      <c r="C69">
        <f t="shared" si="9"/>
        <v>205</v>
      </c>
      <c r="D69" s="3">
        <v>3.08</v>
      </c>
      <c r="E69">
        <v>3995</v>
      </c>
      <c r="I69">
        <f t="shared" si="5"/>
        <v>43</v>
      </c>
      <c r="J69" s="9">
        <f t="shared" si="11"/>
        <v>205</v>
      </c>
      <c r="K69" s="10">
        <f t="shared" si="12"/>
        <v>3995</v>
      </c>
      <c r="L69" s="19">
        <f t="shared" si="13"/>
        <v>4013.7272727272771</v>
      </c>
      <c r="M69" s="3">
        <f t="shared" si="14"/>
        <v>61.272727272727273</v>
      </c>
      <c r="N69">
        <f t="shared" si="8"/>
        <v>2727</v>
      </c>
      <c r="O69" s="5">
        <f t="shared" si="4"/>
        <v>1268</v>
      </c>
      <c r="P69" s="3">
        <f t="shared" si="10"/>
        <v>15</v>
      </c>
    </row>
    <row r="70" spans="2:16" ht="15.75" thickBot="1" x14ac:dyDescent="0.3">
      <c r="B70">
        <v>105</v>
      </c>
      <c r="C70">
        <f t="shared" si="9"/>
        <v>210</v>
      </c>
      <c r="D70" s="3">
        <v>3.11</v>
      </c>
      <c r="E70">
        <v>4075</v>
      </c>
      <c r="I70">
        <f t="shared" si="5"/>
        <v>44</v>
      </c>
      <c r="J70" s="13">
        <f t="shared" si="11"/>
        <v>210</v>
      </c>
      <c r="K70" s="14">
        <f t="shared" si="12"/>
        <v>4075</v>
      </c>
      <c r="L70">
        <f>K70</f>
        <v>4075</v>
      </c>
      <c r="M70" s="3">
        <f t="shared" si="14"/>
        <v>61.272727272727273</v>
      </c>
      <c r="N70">
        <f t="shared" si="8"/>
        <v>2727</v>
      </c>
      <c r="O70" s="5">
        <f t="shared" si="4"/>
        <v>1348</v>
      </c>
      <c r="P70" s="3">
        <f t="shared" si="10"/>
        <v>16</v>
      </c>
    </row>
    <row r="71" spans="2:16" x14ac:dyDescent="0.25">
      <c r="C71">
        <f t="shared" si="9"/>
        <v>0</v>
      </c>
    </row>
    <row r="73" spans="2:16" x14ac:dyDescent="0.25">
      <c r="J73">
        <f>J70-J48</f>
        <v>210</v>
      </c>
      <c r="K73">
        <f>K70-K48</f>
        <v>1348</v>
      </c>
      <c r="L73" s="5">
        <f>K73/J73</f>
        <v>6.4190476190476193</v>
      </c>
      <c r="M73" s="3">
        <f>(K70-K48)/22</f>
        <v>61.272727272727273</v>
      </c>
    </row>
    <row r="74" spans="2:16" x14ac:dyDescent="0.25">
      <c r="L74" s="5"/>
    </row>
    <row r="75" spans="2:16" x14ac:dyDescent="0.25">
      <c r="L75" s="5"/>
    </row>
    <row r="76" spans="2:16" x14ac:dyDescent="0.25">
      <c r="L76" s="5"/>
    </row>
    <row r="77" spans="2:16" x14ac:dyDescent="0.25">
      <c r="L77" s="5"/>
    </row>
    <row r="78" spans="2:16" x14ac:dyDescent="0.25">
      <c r="C78" s="1" t="s">
        <v>0</v>
      </c>
      <c r="D78" s="2" t="s">
        <v>1</v>
      </c>
      <c r="E78" s="1" t="s">
        <v>2</v>
      </c>
    </row>
    <row r="79" spans="2:16" ht="15.75" thickBot="1" x14ac:dyDescent="0.3">
      <c r="B79">
        <v>105</v>
      </c>
      <c r="C79">
        <f>-2*B79</f>
        <v>-210</v>
      </c>
      <c r="D79" s="20">
        <v>1.78</v>
      </c>
      <c r="E79">
        <v>2048</v>
      </c>
    </row>
    <row r="80" spans="2:16" ht="15.75" thickBot="1" x14ac:dyDescent="0.3">
      <c r="B80">
        <v>102.5</v>
      </c>
      <c r="C80">
        <f>-2*B80</f>
        <v>-205</v>
      </c>
      <c r="D80" s="20">
        <v>1.79</v>
      </c>
      <c r="E80">
        <v>2065</v>
      </c>
      <c r="J80" s="17" t="s">
        <v>5</v>
      </c>
      <c r="K80" s="18" t="s">
        <v>4</v>
      </c>
    </row>
    <row r="81" spans="2:11" x14ac:dyDescent="0.25">
      <c r="B81">
        <v>100</v>
      </c>
      <c r="C81">
        <f t="shared" ref="C81:C110" si="15">-2*B81</f>
        <v>-200</v>
      </c>
      <c r="D81" s="20">
        <v>1.81</v>
      </c>
      <c r="E81">
        <v>2084</v>
      </c>
      <c r="I81">
        <v>0</v>
      </c>
      <c r="J81" s="15">
        <f>C81</f>
        <v>-200</v>
      </c>
      <c r="K81" s="16">
        <f>E81</f>
        <v>2084</v>
      </c>
    </row>
    <row r="82" spans="2:11" x14ac:dyDescent="0.25">
      <c r="B82">
        <v>95</v>
      </c>
      <c r="C82">
        <f t="shared" si="15"/>
        <v>-190</v>
      </c>
      <c r="D82" s="20">
        <v>1.845</v>
      </c>
      <c r="E82">
        <v>2112</v>
      </c>
      <c r="I82">
        <f>1+I81</f>
        <v>1</v>
      </c>
      <c r="J82" s="9">
        <f t="shared" ref="J82:J139" si="16">C82</f>
        <v>-190</v>
      </c>
      <c r="K82" s="10">
        <f t="shared" ref="K82:K139" si="17">E82</f>
        <v>2112</v>
      </c>
    </row>
    <row r="83" spans="2:11" x14ac:dyDescent="0.25">
      <c r="B83">
        <v>90</v>
      </c>
      <c r="C83">
        <f t="shared" si="15"/>
        <v>-180</v>
      </c>
      <c r="D83" s="20">
        <v>1.8680000000000001</v>
      </c>
      <c r="E83">
        <v>2141</v>
      </c>
      <c r="I83">
        <f>1+I82</f>
        <v>2</v>
      </c>
      <c r="J83" s="9">
        <f t="shared" si="16"/>
        <v>-180</v>
      </c>
      <c r="K83" s="10">
        <f t="shared" si="17"/>
        <v>2141</v>
      </c>
    </row>
    <row r="84" spans="2:11" x14ac:dyDescent="0.25">
      <c r="B84">
        <v>85</v>
      </c>
      <c r="C84">
        <f t="shared" si="15"/>
        <v>-170</v>
      </c>
      <c r="D84" s="20">
        <v>1.8919999999999999</v>
      </c>
      <c r="E84">
        <v>2171</v>
      </c>
      <c r="I84">
        <f>1+I83</f>
        <v>3</v>
      </c>
      <c r="J84" s="9">
        <f t="shared" si="16"/>
        <v>-170</v>
      </c>
      <c r="K84" s="10">
        <f t="shared" si="17"/>
        <v>2171</v>
      </c>
    </row>
    <row r="85" spans="2:11" x14ac:dyDescent="0.25">
      <c r="B85">
        <v>80</v>
      </c>
      <c r="C85">
        <f t="shared" si="15"/>
        <v>-160</v>
      </c>
      <c r="D85" s="20">
        <v>1.9179999999999999</v>
      </c>
      <c r="E85">
        <v>2200</v>
      </c>
      <c r="I85">
        <f t="shared" ref="I85:I139" si="18">1+I84</f>
        <v>4</v>
      </c>
      <c r="J85" s="9">
        <f t="shared" si="16"/>
        <v>-160</v>
      </c>
      <c r="K85" s="10">
        <f t="shared" si="17"/>
        <v>2200</v>
      </c>
    </row>
    <row r="86" spans="2:11" x14ac:dyDescent="0.25">
      <c r="B86">
        <v>75</v>
      </c>
      <c r="C86">
        <f t="shared" si="15"/>
        <v>-150</v>
      </c>
      <c r="D86" s="20">
        <v>1.944</v>
      </c>
      <c r="E86">
        <v>2235</v>
      </c>
      <c r="I86">
        <f t="shared" si="18"/>
        <v>5</v>
      </c>
      <c r="J86" s="9">
        <f t="shared" si="16"/>
        <v>-150</v>
      </c>
      <c r="K86" s="10">
        <f t="shared" si="17"/>
        <v>2235</v>
      </c>
    </row>
    <row r="87" spans="2:11" x14ac:dyDescent="0.25">
      <c r="B87">
        <v>70</v>
      </c>
      <c r="C87">
        <f t="shared" si="15"/>
        <v>-140</v>
      </c>
      <c r="D87" s="20">
        <v>1.968</v>
      </c>
      <c r="E87">
        <v>2261</v>
      </c>
      <c r="I87">
        <f t="shared" si="18"/>
        <v>6</v>
      </c>
      <c r="J87" s="9">
        <f t="shared" si="16"/>
        <v>-140</v>
      </c>
      <c r="K87" s="10">
        <f t="shared" si="17"/>
        <v>2261</v>
      </c>
    </row>
    <row r="88" spans="2:11" x14ac:dyDescent="0.25">
      <c r="B88">
        <v>65</v>
      </c>
      <c r="C88">
        <f t="shared" si="15"/>
        <v>-130</v>
      </c>
      <c r="D88" s="20">
        <v>1.994</v>
      </c>
      <c r="E88">
        <v>2292</v>
      </c>
      <c r="I88">
        <f t="shared" si="18"/>
        <v>7</v>
      </c>
      <c r="J88" s="9">
        <f t="shared" si="16"/>
        <v>-130</v>
      </c>
      <c r="K88" s="10">
        <f t="shared" si="17"/>
        <v>2292</v>
      </c>
    </row>
    <row r="89" spans="2:11" x14ac:dyDescent="0.25">
      <c r="B89">
        <v>60</v>
      </c>
      <c r="C89">
        <f t="shared" si="15"/>
        <v>-120</v>
      </c>
      <c r="D89" s="3">
        <v>2.0099999999999998</v>
      </c>
      <c r="E89">
        <v>2320</v>
      </c>
      <c r="I89">
        <f t="shared" si="18"/>
        <v>8</v>
      </c>
      <c r="J89" s="9">
        <f t="shared" si="16"/>
        <v>-120</v>
      </c>
      <c r="K89" s="10">
        <f t="shared" si="17"/>
        <v>2320</v>
      </c>
    </row>
    <row r="90" spans="2:11" x14ac:dyDescent="0.25">
      <c r="B90">
        <v>55</v>
      </c>
      <c r="C90">
        <f t="shared" si="15"/>
        <v>-110</v>
      </c>
      <c r="D90" s="3">
        <v>2.0299999999999998</v>
      </c>
      <c r="E90">
        <v>2352</v>
      </c>
      <c r="I90">
        <f t="shared" si="18"/>
        <v>9</v>
      </c>
      <c r="J90" s="9">
        <f t="shared" si="16"/>
        <v>-110</v>
      </c>
      <c r="K90" s="10">
        <f t="shared" si="17"/>
        <v>2352</v>
      </c>
    </row>
    <row r="91" spans="2:11" x14ac:dyDescent="0.25">
      <c r="B91">
        <v>50</v>
      </c>
      <c r="C91">
        <f t="shared" si="15"/>
        <v>-100</v>
      </c>
      <c r="D91" s="3">
        <v>2.06</v>
      </c>
      <c r="E91">
        <v>2388</v>
      </c>
      <c r="I91">
        <f t="shared" si="18"/>
        <v>10</v>
      </c>
      <c r="J91" s="9">
        <f t="shared" si="16"/>
        <v>-100</v>
      </c>
      <c r="K91" s="10">
        <f t="shared" si="17"/>
        <v>2388</v>
      </c>
    </row>
    <row r="92" spans="2:11" x14ac:dyDescent="0.25">
      <c r="B92">
        <v>45</v>
      </c>
      <c r="C92">
        <f t="shared" si="15"/>
        <v>-90</v>
      </c>
      <c r="D92" s="3">
        <v>2.09</v>
      </c>
      <c r="E92">
        <v>2417</v>
      </c>
      <c r="I92">
        <f t="shared" si="18"/>
        <v>11</v>
      </c>
      <c r="J92" s="9">
        <f t="shared" si="16"/>
        <v>-90</v>
      </c>
      <c r="K92" s="10">
        <f t="shared" si="17"/>
        <v>2417</v>
      </c>
    </row>
    <row r="93" spans="2:11" x14ac:dyDescent="0.25">
      <c r="B93">
        <v>43.5</v>
      </c>
      <c r="C93">
        <f>-2*B93</f>
        <v>-87</v>
      </c>
      <c r="D93" s="3">
        <v>2.1</v>
      </c>
      <c r="E93">
        <v>2427</v>
      </c>
      <c r="I93">
        <f t="shared" si="18"/>
        <v>12</v>
      </c>
      <c r="J93" s="9">
        <f t="shared" si="16"/>
        <v>-87</v>
      </c>
      <c r="K93" s="10">
        <f t="shared" si="17"/>
        <v>2427</v>
      </c>
    </row>
    <row r="94" spans="2:11" x14ac:dyDescent="0.25">
      <c r="B94">
        <v>40</v>
      </c>
      <c r="C94">
        <f t="shared" si="15"/>
        <v>-80</v>
      </c>
      <c r="D94" s="3">
        <v>2.11</v>
      </c>
      <c r="E94">
        <v>2446</v>
      </c>
      <c r="I94">
        <f t="shared" si="18"/>
        <v>13</v>
      </c>
      <c r="J94" s="9">
        <f t="shared" si="16"/>
        <v>-80</v>
      </c>
      <c r="K94" s="10">
        <f t="shared" si="17"/>
        <v>2446</v>
      </c>
    </row>
    <row r="95" spans="2:11" x14ac:dyDescent="0.25">
      <c r="B95">
        <v>38</v>
      </c>
      <c r="C95">
        <f t="shared" si="15"/>
        <v>-76</v>
      </c>
      <c r="D95" s="3">
        <v>2.13</v>
      </c>
      <c r="E95">
        <v>2462</v>
      </c>
      <c r="I95">
        <f t="shared" si="18"/>
        <v>14</v>
      </c>
      <c r="J95" s="9">
        <f t="shared" si="16"/>
        <v>-76</v>
      </c>
      <c r="K95" s="10">
        <f t="shared" si="17"/>
        <v>2462</v>
      </c>
    </row>
    <row r="96" spans="2:11" x14ac:dyDescent="0.25">
      <c r="B96" s="30">
        <v>35</v>
      </c>
      <c r="C96" s="30">
        <f t="shared" si="15"/>
        <v>-70</v>
      </c>
      <c r="D96" s="31">
        <v>2.14</v>
      </c>
      <c r="E96" s="30">
        <v>2476</v>
      </c>
      <c r="I96">
        <f t="shared" si="18"/>
        <v>15</v>
      </c>
      <c r="J96" s="23">
        <f t="shared" si="16"/>
        <v>-70</v>
      </c>
      <c r="K96" s="24">
        <f t="shared" si="17"/>
        <v>2476</v>
      </c>
    </row>
    <row r="97" spans="2:15" x14ac:dyDescent="0.25">
      <c r="B97" s="30">
        <v>33</v>
      </c>
      <c r="C97" s="30">
        <f t="shared" si="15"/>
        <v>-66</v>
      </c>
      <c r="D97" s="31">
        <v>2.15</v>
      </c>
      <c r="E97" s="30">
        <v>2491</v>
      </c>
      <c r="I97">
        <f t="shared" si="18"/>
        <v>16</v>
      </c>
      <c r="J97" s="23">
        <f t="shared" si="16"/>
        <v>-66</v>
      </c>
      <c r="K97" s="24">
        <f t="shared" si="17"/>
        <v>2491</v>
      </c>
    </row>
    <row r="98" spans="2:15" x14ac:dyDescent="0.25">
      <c r="B98" s="30">
        <v>30</v>
      </c>
      <c r="C98" s="30">
        <f t="shared" si="15"/>
        <v>-60</v>
      </c>
      <c r="D98" s="31">
        <v>2.17</v>
      </c>
      <c r="E98" s="30">
        <v>2512</v>
      </c>
      <c r="I98">
        <f t="shared" si="18"/>
        <v>17</v>
      </c>
      <c r="J98" s="23">
        <f t="shared" si="16"/>
        <v>-60</v>
      </c>
      <c r="K98" s="24">
        <f t="shared" si="17"/>
        <v>2512</v>
      </c>
    </row>
    <row r="99" spans="2:15" x14ac:dyDescent="0.25">
      <c r="B99" s="30">
        <v>27</v>
      </c>
      <c r="C99" s="30">
        <f t="shared" si="15"/>
        <v>-54</v>
      </c>
      <c r="D99" s="31">
        <v>2.19</v>
      </c>
      <c r="E99" s="30">
        <v>2530</v>
      </c>
      <c r="I99">
        <f t="shared" si="18"/>
        <v>18</v>
      </c>
      <c r="J99" s="23">
        <f t="shared" si="16"/>
        <v>-54</v>
      </c>
      <c r="K99" s="24">
        <f t="shared" si="17"/>
        <v>2530</v>
      </c>
    </row>
    <row r="100" spans="2:15" x14ac:dyDescent="0.25">
      <c r="B100" s="30">
        <v>25</v>
      </c>
      <c r="C100" s="30">
        <f t="shared" si="15"/>
        <v>-50</v>
      </c>
      <c r="D100" s="33">
        <v>2.2000000000000002</v>
      </c>
      <c r="E100" s="30">
        <v>2543</v>
      </c>
      <c r="I100">
        <f t="shared" si="18"/>
        <v>19</v>
      </c>
      <c r="J100" s="23">
        <f t="shared" si="16"/>
        <v>-50</v>
      </c>
      <c r="K100" s="24">
        <f t="shared" si="17"/>
        <v>2543</v>
      </c>
    </row>
    <row r="101" spans="2:15" x14ac:dyDescent="0.25">
      <c r="B101" s="30">
        <v>22.5</v>
      </c>
      <c r="C101" s="30">
        <f t="shared" si="15"/>
        <v>-45</v>
      </c>
      <c r="D101" s="31">
        <v>2.21</v>
      </c>
      <c r="E101" s="30">
        <v>2552</v>
      </c>
      <c r="I101">
        <f t="shared" si="18"/>
        <v>20</v>
      </c>
      <c r="J101" s="23">
        <f t="shared" si="16"/>
        <v>-45</v>
      </c>
      <c r="K101" s="24">
        <f t="shared" si="17"/>
        <v>2552</v>
      </c>
    </row>
    <row r="102" spans="2:15" x14ac:dyDescent="0.25">
      <c r="B102" s="30">
        <v>20</v>
      </c>
      <c r="C102" s="30">
        <f t="shared" si="15"/>
        <v>-40</v>
      </c>
      <c r="D102" s="31">
        <v>2.2200000000000002</v>
      </c>
      <c r="E102" s="30">
        <v>2585</v>
      </c>
      <c r="I102">
        <f t="shared" si="18"/>
        <v>21</v>
      </c>
      <c r="J102" s="23">
        <f t="shared" si="16"/>
        <v>-40</v>
      </c>
      <c r="K102" s="24">
        <f t="shared" si="17"/>
        <v>2585</v>
      </c>
    </row>
    <row r="103" spans="2:15" x14ac:dyDescent="0.25">
      <c r="B103" s="30">
        <v>18</v>
      </c>
      <c r="C103" s="30">
        <f t="shared" si="15"/>
        <v>-36</v>
      </c>
      <c r="D103" s="31">
        <v>2.23</v>
      </c>
      <c r="E103" s="30">
        <v>2597</v>
      </c>
      <c r="I103">
        <f t="shared" si="18"/>
        <v>22</v>
      </c>
      <c r="J103" s="23">
        <f t="shared" si="16"/>
        <v>-36</v>
      </c>
      <c r="K103" s="24">
        <f t="shared" si="17"/>
        <v>2597</v>
      </c>
    </row>
    <row r="104" spans="2:15" x14ac:dyDescent="0.25">
      <c r="B104" s="30">
        <v>15</v>
      </c>
      <c r="C104" s="30">
        <f t="shared" si="15"/>
        <v>-30</v>
      </c>
      <c r="D104" s="31">
        <v>2.25</v>
      </c>
      <c r="E104" s="30">
        <v>2416</v>
      </c>
      <c r="I104">
        <f t="shared" si="18"/>
        <v>23</v>
      </c>
      <c r="J104" s="23">
        <f t="shared" si="16"/>
        <v>-30</v>
      </c>
      <c r="K104" s="24">
        <f t="shared" si="17"/>
        <v>2416</v>
      </c>
    </row>
    <row r="105" spans="2:15" x14ac:dyDescent="0.25">
      <c r="B105" s="30">
        <v>13</v>
      </c>
      <c r="C105" s="30">
        <f t="shared" si="15"/>
        <v>-26</v>
      </c>
      <c r="D105" s="31">
        <v>2.2599999999999998</v>
      </c>
      <c r="E105" s="30">
        <v>2630</v>
      </c>
      <c r="I105">
        <f t="shared" si="18"/>
        <v>24</v>
      </c>
      <c r="J105" s="23">
        <f t="shared" si="16"/>
        <v>-26</v>
      </c>
      <c r="K105" s="24">
        <f t="shared" si="17"/>
        <v>2630</v>
      </c>
    </row>
    <row r="106" spans="2:15" x14ac:dyDescent="0.25">
      <c r="B106" s="30">
        <v>10</v>
      </c>
      <c r="C106" s="30">
        <f t="shared" si="15"/>
        <v>-20</v>
      </c>
      <c r="D106" s="31">
        <v>2.2799999999999998</v>
      </c>
      <c r="E106" s="30">
        <v>2653</v>
      </c>
      <c r="I106">
        <f t="shared" si="18"/>
        <v>25</v>
      </c>
      <c r="J106" s="23">
        <f t="shared" si="16"/>
        <v>-20</v>
      </c>
      <c r="K106" s="24">
        <f t="shared" si="17"/>
        <v>2653</v>
      </c>
    </row>
    <row r="107" spans="2:15" x14ac:dyDescent="0.25">
      <c r="B107" s="30">
        <v>7</v>
      </c>
      <c r="C107" s="30">
        <f t="shared" si="15"/>
        <v>-14</v>
      </c>
      <c r="D107" s="31">
        <v>2.29</v>
      </c>
      <c r="E107" s="30">
        <v>2670</v>
      </c>
      <c r="I107">
        <f t="shared" si="18"/>
        <v>26</v>
      </c>
      <c r="J107" s="23">
        <f t="shared" si="16"/>
        <v>-14</v>
      </c>
      <c r="K107" s="24">
        <f t="shared" si="17"/>
        <v>2670</v>
      </c>
    </row>
    <row r="108" spans="2:15" x14ac:dyDescent="0.25">
      <c r="B108" s="30">
        <v>5</v>
      </c>
      <c r="C108" s="30">
        <f t="shared" si="15"/>
        <v>-10</v>
      </c>
      <c r="D108" s="31">
        <v>2.31</v>
      </c>
      <c r="E108" s="30">
        <v>2686</v>
      </c>
      <c r="I108">
        <f t="shared" si="18"/>
        <v>27</v>
      </c>
      <c r="J108" s="23">
        <f t="shared" si="16"/>
        <v>-10</v>
      </c>
      <c r="K108" s="24">
        <f t="shared" si="17"/>
        <v>2686</v>
      </c>
    </row>
    <row r="109" spans="2:15" x14ac:dyDescent="0.25">
      <c r="B109" s="30">
        <v>2.5</v>
      </c>
      <c r="C109" s="30">
        <f t="shared" si="15"/>
        <v>-5</v>
      </c>
      <c r="D109" s="31">
        <v>2.3199999999999998</v>
      </c>
      <c r="E109" s="30">
        <v>2698</v>
      </c>
      <c r="I109">
        <f t="shared" si="18"/>
        <v>28</v>
      </c>
      <c r="J109" s="23">
        <f t="shared" si="16"/>
        <v>-5</v>
      </c>
      <c r="K109" s="24">
        <f t="shared" si="17"/>
        <v>2698</v>
      </c>
    </row>
    <row r="110" spans="2:15" x14ac:dyDescent="0.25">
      <c r="B110" s="32">
        <v>0</v>
      </c>
      <c r="C110" s="32">
        <f t="shared" si="15"/>
        <v>0</v>
      </c>
      <c r="D110" s="33">
        <v>2.33</v>
      </c>
      <c r="E110" s="32">
        <v>2719</v>
      </c>
      <c r="F110" s="33">
        <f>D110-D100</f>
        <v>0.12999999999999989</v>
      </c>
      <c r="H110">
        <v>0</v>
      </c>
      <c r="I110">
        <f t="shared" si="18"/>
        <v>29</v>
      </c>
      <c r="J110" s="26">
        <f t="shared" si="16"/>
        <v>0</v>
      </c>
      <c r="K110" s="27">
        <f t="shared" si="17"/>
        <v>2719</v>
      </c>
      <c r="L110">
        <f>K139-K110</f>
        <v>1235</v>
      </c>
    </row>
    <row r="111" spans="2:15" x14ac:dyDescent="0.25">
      <c r="B111" s="30">
        <v>3</v>
      </c>
      <c r="C111" s="30">
        <f>2*B111</f>
        <v>6</v>
      </c>
      <c r="D111" s="31">
        <v>2.35</v>
      </c>
      <c r="E111" s="30">
        <v>2739</v>
      </c>
      <c r="H111">
        <f>1+H110</f>
        <v>1</v>
      </c>
      <c r="I111">
        <f t="shared" si="18"/>
        <v>30</v>
      </c>
      <c r="J111" s="23">
        <f t="shared" si="16"/>
        <v>6</v>
      </c>
      <c r="K111" s="24">
        <f t="shared" si="17"/>
        <v>2739</v>
      </c>
      <c r="L111">
        <f>K111-K110</f>
        <v>20</v>
      </c>
      <c r="M111" s="3">
        <f>L111/(J111-J110)</f>
        <v>3.3333333333333335</v>
      </c>
      <c r="O111" s="5">
        <f>(K111-K110)/(J111-J110)</f>
        <v>3.3333333333333335</v>
      </c>
    </row>
    <row r="112" spans="2:15" x14ac:dyDescent="0.25">
      <c r="B112" s="30">
        <v>5</v>
      </c>
      <c r="C112" s="30">
        <f>2*B112</f>
        <v>10</v>
      </c>
      <c r="D112" s="31">
        <v>2.36</v>
      </c>
      <c r="E112" s="30">
        <v>2750</v>
      </c>
      <c r="H112">
        <f>1+H111</f>
        <v>2</v>
      </c>
      <c r="I112">
        <f t="shared" si="18"/>
        <v>31</v>
      </c>
      <c r="J112" s="23">
        <f t="shared" si="16"/>
        <v>10</v>
      </c>
      <c r="K112" s="24">
        <f t="shared" si="17"/>
        <v>2750</v>
      </c>
      <c r="L112">
        <f>K112-K111</f>
        <v>11</v>
      </c>
      <c r="M112" s="3">
        <f t="shared" ref="M112:M139" si="19">L112/(J112-J111)</f>
        <v>2.75</v>
      </c>
      <c r="O112" s="5">
        <f t="shared" ref="O112:O139" si="20">(K112-K111)/(J112-J111)</f>
        <v>2.75</v>
      </c>
    </row>
    <row r="113" spans="2:15" x14ac:dyDescent="0.25">
      <c r="B113" s="30">
        <v>8</v>
      </c>
      <c r="C113" s="30">
        <f t="shared" ref="C113:C140" si="21">2*B113</f>
        <v>16</v>
      </c>
      <c r="D113" s="31">
        <v>2.38</v>
      </c>
      <c r="E113" s="30">
        <v>2772</v>
      </c>
      <c r="H113">
        <f t="shared" ref="H113:H139" si="22">1+H112</f>
        <v>3</v>
      </c>
      <c r="I113">
        <f t="shared" si="18"/>
        <v>32</v>
      </c>
      <c r="J113" s="23">
        <f t="shared" si="16"/>
        <v>16</v>
      </c>
      <c r="K113" s="24">
        <f t="shared" si="17"/>
        <v>2772</v>
      </c>
      <c r="L113">
        <f t="shared" ref="L113:L139" si="23">K113-K112</f>
        <v>22</v>
      </c>
      <c r="M113" s="3">
        <f t="shared" si="19"/>
        <v>3.6666666666666665</v>
      </c>
      <c r="O113" s="5">
        <f t="shared" si="20"/>
        <v>3.6666666666666665</v>
      </c>
    </row>
    <row r="114" spans="2:15" x14ac:dyDescent="0.25">
      <c r="B114" s="30">
        <v>10</v>
      </c>
      <c r="C114" s="30">
        <f t="shared" si="21"/>
        <v>20</v>
      </c>
      <c r="D114" s="31">
        <v>2.39</v>
      </c>
      <c r="E114" s="30">
        <v>2787</v>
      </c>
      <c r="H114">
        <f t="shared" si="22"/>
        <v>4</v>
      </c>
      <c r="I114">
        <f t="shared" si="18"/>
        <v>33</v>
      </c>
      <c r="J114" s="23">
        <f t="shared" si="16"/>
        <v>20</v>
      </c>
      <c r="K114" s="24">
        <f t="shared" si="17"/>
        <v>2787</v>
      </c>
      <c r="L114">
        <f t="shared" si="23"/>
        <v>15</v>
      </c>
      <c r="M114" s="3">
        <f t="shared" si="19"/>
        <v>3.75</v>
      </c>
      <c r="O114" s="5">
        <f t="shared" si="20"/>
        <v>3.75</v>
      </c>
    </row>
    <row r="115" spans="2:15" x14ac:dyDescent="0.25">
      <c r="B115" s="30">
        <v>12.5</v>
      </c>
      <c r="C115" s="30">
        <f t="shared" si="21"/>
        <v>25</v>
      </c>
      <c r="D115" s="31">
        <v>2.4</v>
      </c>
      <c r="E115" s="30">
        <v>2803</v>
      </c>
      <c r="H115">
        <f t="shared" si="22"/>
        <v>5</v>
      </c>
      <c r="I115">
        <f t="shared" si="18"/>
        <v>34</v>
      </c>
      <c r="J115" s="23">
        <f t="shared" si="16"/>
        <v>25</v>
      </c>
      <c r="K115" s="24">
        <f t="shared" si="17"/>
        <v>2803</v>
      </c>
      <c r="L115">
        <f t="shared" si="23"/>
        <v>16</v>
      </c>
      <c r="M115" s="3">
        <f t="shared" si="19"/>
        <v>3.2</v>
      </c>
      <c r="O115" s="5">
        <f t="shared" si="20"/>
        <v>3.2</v>
      </c>
    </row>
    <row r="116" spans="2:15" x14ac:dyDescent="0.25">
      <c r="B116" s="30">
        <v>15</v>
      </c>
      <c r="C116" s="30">
        <f t="shared" si="21"/>
        <v>30</v>
      </c>
      <c r="D116" s="31">
        <v>2.42</v>
      </c>
      <c r="E116" s="30">
        <v>2820</v>
      </c>
      <c r="H116">
        <f t="shared" si="22"/>
        <v>6</v>
      </c>
      <c r="I116">
        <f t="shared" si="18"/>
        <v>35</v>
      </c>
      <c r="J116" s="23">
        <f t="shared" si="16"/>
        <v>30</v>
      </c>
      <c r="K116" s="24">
        <f t="shared" si="17"/>
        <v>2820</v>
      </c>
      <c r="L116">
        <f t="shared" si="23"/>
        <v>17</v>
      </c>
      <c r="M116" s="3">
        <f t="shared" si="19"/>
        <v>3.4</v>
      </c>
      <c r="O116" s="5">
        <f t="shared" si="20"/>
        <v>3.4</v>
      </c>
    </row>
    <row r="117" spans="2:15" x14ac:dyDescent="0.25">
      <c r="B117" s="30">
        <v>17.5</v>
      </c>
      <c r="C117" s="30">
        <f t="shared" si="21"/>
        <v>35</v>
      </c>
      <c r="D117" s="31">
        <v>2.4300000000000002</v>
      </c>
      <c r="E117" s="30">
        <v>2844</v>
      </c>
      <c r="H117">
        <f t="shared" si="22"/>
        <v>7</v>
      </c>
      <c r="I117">
        <f t="shared" si="18"/>
        <v>36</v>
      </c>
      <c r="J117" s="23">
        <f t="shared" si="16"/>
        <v>35</v>
      </c>
      <c r="K117" s="24">
        <f t="shared" si="17"/>
        <v>2844</v>
      </c>
      <c r="L117">
        <f t="shared" si="23"/>
        <v>24</v>
      </c>
      <c r="M117" s="3">
        <f t="shared" si="19"/>
        <v>4.8</v>
      </c>
      <c r="O117" s="5">
        <f t="shared" si="20"/>
        <v>4.8</v>
      </c>
    </row>
    <row r="118" spans="2:15" x14ac:dyDescent="0.25">
      <c r="B118" s="30">
        <v>20</v>
      </c>
      <c r="C118" s="30">
        <f t="shared" si="21"/>
        <v>40</v>
      </c>
      <c r="D118" s="31">
        <v>2.4500000000000002</v>
      </c>
      <c r="E118" s="30">
        <v>2861</v>
      </c>
      <c r="H118">
        <f t="shared" si="22"/>
        <v>8</v>
      </c>
      <c r="I118">
        <f t="shared" si="18"/>
        <v>37</v>
      </c>
      <c r="J118" s="23">
        <f t="shared" si="16"/>
        <v>40</v>
      </c>
      <c r="K118" s="24">
        <f t="shared" si="17"/>
        <v>2861</v>
      </c>
      <c r="L118">
        <f t="shared" si="23"/>
        <v>17</v>
      </c>
      <c r="M118" s="3">
        <f t="shared" si="19"/>
        <v>3.4</v>
      </c>
      <c r="O118" s="5">
        <f t="shared" si="20"/>
        <v>3.4</v>
      </c>
    </row>
    <row r="119" spans="2:15" x14ac:dyDescent="0.25">
      <c r="B119" s="30">
        <v>22.5</v>
      </c>
      <c r="C119" s="30">
        <f t="shared" si="21"/>
        <v>45</v>
      </c>
      <c r="D119" s="31">
        <v>2.4700000000000002</v>
      </c>
      <c r="E119" s="30">
        <v>2880</v>
      </c>
      <c r="F119">
        <f>E119-E110</f>
        <v>161</v>
      </c>
      <c r="H119">
        <f t="shared" si="22"/>
        <v>9</v>
      </c>
      <c r="I119">
        <f t="shared" si="18"/>
        <v>38</v>
      </c>
      <c r="J119" s="23">
        <f t="shared" si="16"/>
        <v>45</v>
      </c>
      <c r="K119" s="24">
        <f t="shared" si="17"/>
        <v>2880</v>
      </c>
      <c r="L119">
        <f t="shared" si="23"/>
        <v>19</v>
      </c>
      <c r="M119" s="3">
        <f t="shared" si="19"/>
        <v>3.8</v>
      </c>
      <c r="O119" s="5">
        <f t="shared" si="20"/>
        <v>3.8</v>
      </c>
    </row>
    <row r="120" spans="2:15" x14ac:dyDescent="0.25">
      <c r="B120" s="30">
        <v>25</v>
      </c>
      <c r="C120" s="30">
        <f t="shared" si="21"/>
        <v>50</v>
      </c>
      <c r="D120" s="31">
        <v>2.48</v>
      </c>
      <c r="E120" s="30">
        <v>2900</v>
      </c>
      <c r="H120">
        <f t="shared" si="22"/>
        <v>10</v>
      </c>
      <c r="I120">
        <f t="shared" si="18"/>
        <v>39</v>
      </c>
      <c r="J120" s="23">
        <f t="shared" si="16"/>
        <v>50</v>
      </c>
      <c r="K120" s="24">
        <f t="shared" si="17"/>
        <v>2900</v>
      </c>
      <c r="L120">
        <f t="shared" si="23"/>
        <v>20</v>
      </c>
      <c r="M120" s="3">
        <f t="shared" si="19"/>
        <v>4</v>
      </c>
      <c r="O120" s="5">
        <f t="shared" si="20"/>
        <v>4</v>
      </c>
    </row>
    <row r="121" spans="2:15" x14ac:dyDescent="0.25">
      <c r="B121" s="30">
        <v>28</v>
      </c>
      <c r="C121" s="30">
        <f t="shared" si="21"/>
        <v>56</v>
      </c>
      <c r="D121" s="31">
        <v>2.5</v>
      </c>
      <c r="E121" s="30">
        <v>2922</v>
      </c>
      <c r="H121">
        <f t="shared" si="22"/>
        <v>11</v>
      </c>
      <c r="I121">
        <f t="shared" si="18"/>
        <v>40</v>
      </c>
      <c r="J121" s="23">
        <f t="shared" si="16"/>
        <v>56</v>
      </c>
      <c r="K121" s="24">
        <f t="shared" si="17"/>
        <v>2922</v>
      </c>
      <c r="L121">
        <f t="shared" si="23"/>
        <v>22</v>
      </c>
      <c r="M121" s="3">
        <f t="shared" si="19"/>
        <v>3.6666666666666665</v>
      </c>
      <c r="O121" s="5">
        <f t="shared" si="20"/>
        <v>3.6666666666666665</v>
      </c>
    </row>
    <row r="122" spans="2:15" x14ac:dyDescent="0.25">
      <c r="B122" s="30">
        <v>30</v>
      </c>
      <c r="C122" s="30">
        <f t="shared" si="21"/>
        <v>60</v>
      </c>
      <c r="D122" s="31">
        <v>2.5099999999999998</v>
      </c>
      <c r="E122" s="30">
        <v>2940</v>
      </c>
      <c r="H122">
        <f t="shared" si="22"/>
        <v>12</v>
      </c>
      <c r="I122">
        <f t="shared" si="18"/>
        <v>41</v>
      </c>
      <c r="J122" s="23">
        <f t="shared" si="16"/>
        <v>60</v>
      </c>
      <c r="K122" s="24">
        <f t="shared" si="17"/>
        <v>2940</v>
      </c>
      <c r="L122">
        <f t="shared" si="23"/>
        <v>18</v>
      </c>
      <c r="M122" s="3">
        <f t="shared" si="19"/>
        <v>4.5</v>
      </c>
      <c r="O122" s="5">
        <f t="shared" si="20"/>
        <v>4.5</v>
      </c>
    </row>
    <row r="123" spans="2:15" x14ac:dyDescent="0.25">
      <c r="B123" s="30">
        <v>32.5</v>
      </c>
      <c r="C123" s="30">
        <f t="shared" si="21"/>
        <v>65</v>
      </c>
      <c r="D123" s="31">
        <v>2.5299999999999998</v>
      </c>
      <c r="E123" s="30">
        <v>2959</v>
      </c>
      <c r="H123">
        <f t="shared" si="22"/>
        <v>13</v>
      </c>
      <c r="I123">
        <f t="shared" si="18"/>
        <v>42</v>
      </c>
      <c r="J123" s="23">
        <f t="shared" si="16"/>
        <v>65</v>
      </c>
      <c r="K123" s="24">
        <f t="shared" si="17"/>
        <v>2959</v>
      </c>
      <c r="L123">
        <f t="shared" si="23"/>
        <v>19</v>
      </c>
      <c r="M123" s="3">
        <f t="shared" si="19"/>
        <v>3.8</v>
      </c>
      <c r="O123" s="5">
        <f t="shared" si="20"/>
        <v>3.8</v>
      </c>
    </row>
    <row r="124" spans="2:15" x14ac:dyDescent="0.25">
      <c r="B124" s="30">
        <v>35</v>
      </c>
      <c r="C124" s="30">
        <f t="shared" si="21"/>
        <v>70</v>
      </c>
      <c r="D124" s="31">
        <v>2.54</v>
      </c>
      <c r="E124" s="30">
        <v>2978</v>
      </c>
      <c r="H124">
        <f t="shared" si="22"/>
        <v>14</v>
      </c>
      <c r="I124">
        <f t="shared" si="18"/>
        <v>43</v>
      </c>
      <c r="J124" s="23">
        <f t="shared" si="16"/>
        <v>70</v>
      </c>
      <c r="K124" s="24">
        <f t="shared" si="17"/>
        <v>2978</v>
      </c>
      <c r="L124">
        <f t="shared" si="23"/>
        <v>19</v>
      </c>
      <c r="M124" s="3">
        <f t="shared" si="19"/>
        <v>3.8</v>
      </c>
      <c r="O124" s="5">
        <f t="shared" si="20"/>
        <v>3.8</v>
      </c>
    </row>
    <row r="125" spans="2:15" x14ac:dyDescent="0.25">
      <c r="B125">
        <v>38.5</v>
      </c>
      <c r="C125">
        <f t="shared" si="21"/>
        <v>77</v>
      </c>
      <c r="D125" s="3">
        <v>2.56</v>
      </c>
      <c r="E125">
        <v>3010</v>
      </c>
      <c r="H125">
        <f t="shared" si="22"/>
        <v>15</v>
      </c>
      <c r="I125">
        <f t="shared" si="18"/>
        <v>44</v>
      </c>
      <c r="J125" s="9">
        <f t="shared" si="16"/>
        <v>77</v>
      </c>
      <c r="K125" s="10">
        <f t="shared" si="17"/>
        <v>3010</v>
      </c>
      <c r="L125">
        <f t="shared" si="23"/>
        <v>32</v>
      </c>
      <c r="M125" s="3">
        <f t="shared" si="19"/>
        <v>4.5714285714285712</v>
      </c>
      <c r="O125" s="5">
        <f t="shared" si="20"/>
        <v>4.5714285714285712</v>
      </c>
    </row>
    <row r="126" spans="2:15" x14ac:dyDescent="0.25">
      <c r="B126">
        <v>40</v>
      </c>
      <c r="C126">
        <f t="shared" si="21"/>
        <v>80</v>
      </c>
      <c r="D126" s="3">
        <v>2.57</v>
      </c>
      <c r="E126">
        <v>3020</v>
      </c>
      <c r="H126">
        <f t="shared" si="22"/>
        <v>16</v>
      </c>
      <c r="I126">
        <f t="shared" si="18"/>
        <v>45</v>
      </c>
      <c r="J126" s="9">
        <f t="shared" si="16"/>
        <v>80</v>
      </c>
      <c r="K126" s="10">
        <f t="shared" si="17"/>
        <v>3020</v>
      </c>
      <c r="L126">
        <f t="shared" si="23"/>
        <v>10</v>
      </c>
      <c r="M126" s="3">
        <f t="shared" si="19"/>
        <v>3.3333333333333335</v>
      </c>
      <c r="O126" s="5">
        <f t="shared" si="20"/>
        <v>3.3333333333333335</v>
      </c>
    </row>
    <row r="127" spans="2:15" x14ac:dyDescent="0.25">
      <c r="B127">
        <v>42</v>
      </c>
      <c r="C127">
        <f t="shared" si="21"/>
        <v>84</v>
      </c>
      <c r="D127" s="3">
        <v>2.58</v>
      </c>
      <c r="E127">
        <v>3037</v>
      </c>
      <c r="H127">
        <f t="shared" si="22"/>
        <v>17</v>
      </c>
      <c r="I127">
        <f t="shared" si="18"/>
        <v>46</v>
      </c>
      <c r="J127" s="9">
        <f t="shared" si="16"/>
        <v>84</v>
      </c>
      <c r="K127" s="10">
        <f t="shared" si="17"/>
        <v>3037</v>
      </c>
      <c r="L127">
        <f t="shared" si="23"/>
        <v>17</v>
      </c>
      <c r="M127" s="3">
        <f t="shared" si="19"/>
        <v>4.25</v>
      </c>
      <c r="O127" s="5">
        <f t="shared" si="20"/>
        <v>4.25</v>
      </c>
    </row>
    <row r="128" spans="2:15" x14ac:dyDescent="0.25">
      <c r="B128">
        <v>45</v>
      </c>
      <c r="C128">
        <f t="shared" si="21"/>
        <v>90</v>
      </c>
      <c r="D128" s="3">
        <v>2.6</v>
      </c>
      <c r="E128">
        <v>3069</v>
      </c>
      <c r="H128">
        <f t="shared" si="22"/>
        <v>18</v>
      </c>
      <c r="I128">
        <f t="shared" si="18"/>
        <v>47</v>
      </c>
      <c r="J128" s="9">
        <f t="shared" si="16"/>
        <v>90</v>
      </c>
      <c r="K128" s="10">
        <f t="shared" si="17"/>
        <v>3069</v>
      </c>
      <c r="L128">
        <f t="shared" si="23"/>
        <v>32</v>
      </c>
      <c r="M128" s="3">
        <f t="shared" si="19"/>
        <v>5.333333333333333</v>
      </c>
      <c r="O128" s="5">
        <f t="shared" si="20"/>
        <v>5.333333333333333</v>
      </c>
    </row>
    <row r="129" spans="2:15" x14ac:dyDescent="0.25">
      <c r="B129">
        <v>50</v>
      </c>
      <c r="C129">
        <f t="shared" si="21"/>
        <v>100</v>
      </c>
      <c r="D129" s="3">
        <v>2.63</v>
      </c>
      <c r="E129">
        <v>3118</v>
      </c>
      <c r="H129">
        <f t="shared" si="22"/>
        <v>19</v>
      </c>
      <c r="I129">
        <f t="shared" si="18"/>
        <v>48</v>
      </c>
      <c r="J129" s="9">
        <f t="shared" si="16"/>
        <v>100</v>
      </c>
      <c r="K129" s="10">
        <f t="shared" si="17"/>
        <v>3118</v>
      </c>
      <c r="L129">
        <f t="shared" si="23"/>
        <v>49</v>
      </c>
      <c r="M129" s="3">
        <f t="shared" si="19"/>
        <v>4.9000000000000004</v>
      </c>
      <c r="O129" s="5">
        <f t="shared" si="20"/>
        <v>4.9000000000000004</v>
      </c>
    </row>
    <row r="130" spans="2:15" x14ac:dyDescent="0.25">
      <c r="B130">
        <v>55</v>
      </c>
      <c r="C130">
        <f t="shared" si="21"/>
        <v>110</v>
      </c>
      <c r="D130" s="3">
        <v>2.67</v>
      </c>
      <c r="E130">
        <v>3168</v>
      </c>
      <c r="H130">
        <f t="shared" si="22"/>
        <v>20</v>
      </c>
      <c r="I130">
        <f t="shared" si="18"/>
        <v>49</v>
      </c>
      <c r="J130" s="9">
        <f t="shared" si="16"/>
        <v>110</v>
      </c>
      <c r="K130" s="10">
        <f t="shared" si="17"/>
        <v>3168</v>
      </c>
      <c r="L130">
        <f t="shared" si="23"/>
        <v>50</v>
      </c>
      <c r="M130" s="3">
        <f t="shared" si="19"/>
        <v>5</v>
      </c>
      <c r="O130" s="5">
        <f t="shared" si="20"/>
        <v>5</v>
      </c>
    </row>
    <row r="131" spans="2:15" x14ac:dyDescent="0.25">
      <c r="B131">
        <v>60</v>
      </c>
      <c r="C131">
        <f t="shared" si="21"/>
        <v>120</v>
      </c>
      <c r="D131" s="3">
        <v>2.71</v>
      </c>
      <c r="E131">
        <v>3220</v>
      </c>
      <c r="H131">
        <f t="shared" si="22"/>
        <v>21</v>
      </c>
      <c r="I131">
        <f t="shared" si="18"/>
        <v>50</v>
      </c>
      <c r="J131" s="9">
        <f t="shared" si="16"/>
        <v>120</v>
      </c>
      <c r="K131" s="10">
        <f t="shared" si="17"/>
        <v>3220</v>
      </c>
      <c r="L131">
        <f t="shared" si="23"/>
        <v>52</v>
      </c>
      <c r="M131" s="3">
        <f t="shared" si="19"/>
        <v>5.2</v>
      </c>
      <c r="O131" s="5">
        <f t="shared" si="20"/>
        <v>5.2</v>
      </c>
    </row>
    <row r="132" spans="2:15" x14ac:dyDescent="0.25">
      <c r="B132">
        <v>65</v>
      </c>
      <c r="C132">
        <f t="shared" si="21"/>
        <v>130</v>
      </c>
      <c r="D132" s="3">
        <v>2.74</v>
      </c>
      <c r="E132">
        <v>3273</v>
      </c>
      <c r="H132">
        <f t="shared" si="22"/>
        <v>22</v>
      </c>
      <c r="I132">
        <f t="shared" si="18"/>
        <v>51</v>
      </c>
      <c r="J132" s="9">
        <f t="shared" si="16"/>
        <v>130</v>
      </c>
      <c r="K132" s="10">
        <f t="shared" si="17"/>
        <v>3273</v>
      </c>
      <c r="L132">
        <f t="shared" si="23"/>
        <v>53</v>
      </c>
      <c r="M132" s="3">
        <f t="shared" si="19"/>
        <v>5.3</v>
      </c>
      <c r="O132" s="5">
        <f t="shared" si="20"/>
        <v>5.3</v>
      </c>
    </row>
    <row r="133" spans="2:15" x14ac:dyDescent="0.25">
      <c r="B133">
        <v>70</v>
      </c>
      <c r="C133">
        <f t="shared" si="21"/>
        <v>140</v>
      </c>
      <c r="D133" s="3">
        <v>2.78</v>
      </c>
      <c r="E133">
        <v>3330</v>
      </c>
      <c r="H133">
        <f t="shared" si="22"/>
        <v>23</v>
      </c>
      <c r="I133">
        <f t="shared" si="18"/>
        <v>52</v>
      </c>
      <c r="J133" s="9">
        <f t="shared" si="16"/>
        <v>140</v>
      </c>
      <c r="K133" s="10">
        <f t="shared" si="17"/>
        <v>3330</v>
      </c>
      <c r="L133">
        <f t="shared" si="23"/>
        <v>57</v>
      </c>
      <c r="M133" s="3">
        <f t="shared" si="19"/>
        <v>5.7</v>
      </c>
      <c r="O133" s="5">
        <f t="shared" si="20"/>
        <v>5.7</v>
      </c>
    </row>
    <row r="134" spans="2:15" x14ac:dyDescent="0.25">
      <c r="B134">
        <v>75</v>
      </c>
      <c r="C134">
        <f t="shared" si="21"/>
        <v>150</v>
      </c>
      <c r="D134" s="3">
        <v>2.81</v>
      </c>
      <c r="E134">
        <v>3391</v>
      </c>
      <c r="H134">
        <f t="shared" si="22"/>
        <v>24</v>
      </c>
      <c r="I134">
        <f t="shared" si="18"/>
        <v>53</v>
      </c>
      <c r="J134" s="9">
        <f t="shared" si="16"/>
        <v>150</v>
      </c>
      <c r="K134" s="10">
        <f t="shared" si="17"/>
        <v>3391</v>
      </c>
      <c r="L134">
        <f t="shared" si="23"/>
        <v>61</v>
      </c>
      <c r="M134" s="3">
        <f t="shared" si="19"/>
        <v>6.1</v>
      </c>
      <c r="O134" s="5">
        <f t="shared" si="20"/>
        <v>6.1</v>
      </c>
    </row>
    <row r="135" spans="2:15" x14ac:dyDescent="0.25">
      <c r="B135">
        <v>80</v>
      </c>
      <c r="C135">
        <f t="shared" si="21"/>
        <v>160</v>
      </c>
      <c r="D135" s="3">
        <v>2.85</v>
      </c>
      <c r="E135">
        <v>3460</v>
      </c>
      <c r="H135">
        <f t="shared" si="22"/>
        <v>25</v>
      </c>
      <c r="I135">
        <f t="shared" si="18"/>
        <v>54</v>
      </c>
      <c r="J135" s="9">
        <f t="shared" si="16"/>
        <v>160</v>
      </c>
      <c r="K135" s="10">
        <f t="shared" si="17"/>
        <v>3460</v>
      </c>
      <c r="L135">
        <f t="shared" si="23"/>
        <v>69</v>
      </c>
      <c r="M135" s="3">
        <f t="shared" si="19"/>
        <v>6.9</v>
      </c>
      <c r="O135" s="5">
        <f t="shared" si="20"/>
        <v>6.9</v>
      </c>
    </row>
    <row r="136" spans="2:15" x14ac:dyDescent="0.25">
      <c r="B136">
        <v>85</v>
      </c>
      <c r="C136">
        <f t="shared" si="21"/>
        <v>170</v>
      </c>
      <c r="D136" s="3">
        <v>2.89</v>
      </c>
      <c r="E136">
        <v>3550</v>
      </c>
      <c r="H136">
        <f t="shared" si="22"/>
        <v>26</v>
      </c>
      <c r="I136">
        <f t="shared" si="18"/>
        <v>55</v>
      </c>
      <c r="J136" s="9">
        <f t="shared" si="16"/>
        <v>170</v>
      </c>
      <c r="K136" s="10">
        <f t="shared" si="17"/>
        <v>3550</v>
      </c>
      <c r="L136">
        <f t="shared" si="23"/>
        <v>90</v>
      </c>
      <c r="M136" s="3">
        <f t="shared" si="19"/>
        <v>9</v>
      </c>
      <c r="O136" s="5">
        <f t="shared" si="20"/>
        <v>9</v>
      </c>
    </row>
    <row r="137" spans="2:15" x14ac:dyDescent="0.25">
      <c r="B137">
        <v>90</v>
      </c>
      <c r="C137">
        <f t="shared" si="21"/>
        <v>180</v>
      </c>
      <c r="D137" s="3">
        <v>2.94</v>
      </c>
      <c r="E137">
        <v>3650</v>
      </c>
      <c r="H137">
        <f t="shared" si="22"/>
        <v>27</v>
      </c>
      <c r="I137">
        <f t="shared" si="18"/>
        <v>56</v>
      </c>
      <c r="J137" s="9">
        <f t="shared" si="16"/>
        <v>180</v>
      </c>
      <c r="K137" s="10">
        <f t="shared" si="17"/>
        <v>3650</v>
      </c>
      <c r="L137">
        <f t="shared" si="23"/>
        <v>100</v>
      </c>
      <c r="M137" s="3">
        <f t="shared" si="19"/>
        <v>10</v>
      </c>
      <c r="O137" s="5">
        <f t="shared" si="20"/>
        <v>10</v>
      </c>
    </row>
    <row r="138" spans="2:15" x14ac:dyDescent="0.25">
      <c r="B138">
        <v>95</v>
      </c>
      <c r="C138">
        <f t="shared" si="21"/>
        <v>190</v>
      </c>
      <c r="D138" s="3">
        <v>3.01</v>
      </c>
      <c r="E138">
        <v>3803</v>
      </c>
      <c r="H138">
        <f t="shared" si="22"/>
        <v>28</v>
      </c>
      <c r="I138">
        <f t="shared" si="18"/>
        <v>57</v>
      </c>
      <c r="J138" s="9">
        <f t="shared" si="16"/>
        <v>190</v>
      </c>
      <c r="K138" s="10">
        <f t="shared" si="17"/>
        <v>3803</v>
      </c>
      <c r="L138">
        <f t="shared" si="23"/>
        <v>153</v>
      </c>
      <c r="M138" s="3">
        <f t="shared" si="19"/>
        <v>15.3</v>
      </c>
      <c r="O138" s="5">
        <f t="shared" si="20"/>
        <v>15.3</v>
      </c>
    </row>
    <row r="139" spans="2:15" ht="15.75" thickBot="1" x14ac:dyDescent="0.3">
      <c r="B139">
        <v>100</v>
      </c>
      <c r="C139">
        <f t="shared" si="21"/>
        <v>200</v>
      </c>
      <c r="D139" s="3">
        <v>3.07</v>
      </c>
      <c r="E139">
        <v>3954</v>
      </c>
      <c r="H139">
        <f t="shared" si="22"/>
        <v>29</v>
      </c>
      <c r="I139">
        <f t="shared" si="18"/>
        <v>58</v>
      </c>
      <c r="J139" s="13">
        <f t="shared" si="16"/>
        <v>200</v>
      </c>
      <c r="K139" s="14">
        <f t="shared" si="17"/>
        <v>3954</v>
      </c>
      <c r="L139">
        <f t="shared" si="23"/>
        <v>151</v>
      </c>
      <c r="M139" s="3">
        <f t="shared" si="19"/>
        <v>15.1</v>
      </c>
      <c r="O139" s="5">
        <f t="shared" si="20"/>
        <v>15.1</v>
      </c>
    </row>
    <row r="140" spans="2:15" x14ac:dyDescent="0.25">
      <c r="B140">
        <v>103</v>
      </c>
      <c r="C140">
        <f t="shared" si="21"/>
        <v>206</v>
      </c>
      <c r="D140" s="3">
        <v>3.1</v>
      </c>
    </row>
    <row r="144" spans="2:15" x14ac:dyDescent="0.25">
      <c r="K144">
        <v>2734</v>
      </c>
    </row>
    <row r="145" spans="10:14" x14ac:dyDescent="0.25">
      <c r="K145">
        <v>2719</v>
      </c>
    </row>
    <row r="146" spans="10:14" x14ac:dyDescent="0.25">
      <c r="K146">
        <f>K144-K145</f>
        <v>15</v>
      </c>
    </row>
    <row r="151" spans="10:14" ht="15.75" thickBot="1" x14ac:dyDescent="0.3"/>
    <row r="152" spans="10:14" ht="15.75" thickBot="1" x14ac:dyDescent="0.3">
      <c r="J152" s="17" t="s">
        <v>5</v>
      </c>
      <c r="K152" s="18" t="s">
        <v>4</v>
      </c>
    </row>
    <row r="153" spans="10:14" x14ac:dyDescent="0.25">
      <c r="J153" s="21">
        <v>-70</v>
      </c>
      <c r="K153" s="22">
        <v>2476</v>
      </c>
      <c r="L153">
        <f>0.258*K153-701.37</f>
        <v>-62.562000000000012</v>
      </c>
      <c r="M153" s="3">
        <f>J153-L153</f>
        <v>-7.4379999999999882</v>
      </c>
      <c r="N153" s="28">
        <f>M153/J153</f>
        <v>0.10625714285714269</v>
      </c>
    </row>
    <row r="154" spans="10:14" x14ac:dyDescent="0.25">
      <c r="J154" s="9">
        <v>-66</v>
      </c>
      <c r="K154" s="10">
        <v>2491</v>
      </c>
      <c r="L154">
        <f t="shared" ref="L154:L181" si="24">0.258*K154-701.37</f>
        <v>-58.692000000000007</v>
      </c>
      <c r="M154" s="3">
        <f t="shared" ref="M154:M181" si="25">J154-L154</f>
        <v>-7.3079999999999927</v>
      </c>
      <c r="N154" s="28">
        <f t="shared" ref="N154:N181" si="26">M154/J154</f>
        <v>0.11072727272727262</v>
      </c>
    </row>
    <row r="155" spans="10:14" x14ac:dyDescent="0.25">
      <c r="J155" s="9">
        <v>-60</v>
      </c>
      <c r="K155" s="10">
        <v>2512</v>
      </c>
      <c r="L155">
        <f t="shared" si="24"/>
        <v>-53.274000000000001</v>
      </c>
      <c r="M155" s="3">
        <f t="shared" si="25"/>
        <v>-6.7259999999999991</v>
      </c>
      <c r="N155" s="28">
        <f t="shared" si="26"/>
        <v>0.11209999999999999</v>
      </c>
    </row>
    <row r="156" spans="10:14" x14ac:dyDescent="0.25">
      <c r="J156" s="9">
        <v>-54</v>
      </c>
      <c r="K156" s="10">
        <v>2530</v>
      </c>
      <c r="L156">
        <f t="shared" si="24"/>
        <v>-48.629999999999995</v>
      </c>
      <c r="M156" s="3">
        <f t="shared" si="25"/>
        <v>-5.3700000000000045</v>
      </c>
      <c r="N156" s="28">
        <f t="shared" si="26"/>
        <v>9.944444444444453E-2</v>
      </c>
    </row>
    <row r="157" spans="10:14" x14ac:dyDescent="0.25">
      <c r="J157" s="9">
        <v>-50</v>
      </c>
      <c r="K157" s="10">
        <v>2543</v>
      </c>
      <c r="L157">
        <f t="shared" si="24"/>
        <v>-45.275999999999954</v>
      </c>
      <c r="M157" s="3">
        <f t="shared" si="25"/>
        <v>-4.7240000000000464</v>
      </c>
      <c r="N157" s="28">
        <f t="shared" si="26"/>
        <v>9.4480000000000924E-2</v>
      </c>
    </row>
    <row r="158" spans="10:14" x14ac:dyDescent="0.25">
      <c r="J158" s="9">
        <v>-45</v>
      </c>
      <c r="K158" s="10">
        <v>2552</v>
      </c>
      <c r="L158">
        <f t="shared" si="24"/>
        <v>-42.953999999999951</v>
      </c>
      <c r="M158" s="3">
        <f t="shared" si="25"/>
        <v>-2.0460000000000491</v>
      </c>
      <c r="N158" s="28">
        <f t="shared" si="26"/>
        <v>4.5466666666667759E-2</v>
      </c>
    </row>
    <row r="159" spans="10:14" x14ac:dyDescent="0.25">
      <c r="J159" s="9">
        <v>-40</v>
      </c>
      <c r="K159" s="10">
        <v>2585</v>
      </c>
      <c r="L159">
        <f t="shared" si="24"/>
        <v>-34.439999999999941</v>
      </c>
      <c r="M159" s="3">
        <f t="shared" si="25"/>
        <v>-5.5600000000000591</v>
      </c>
      <c r="N159" s="28">
        <f t="shared" si="26"/>
        <v>0.13900000000000148</v>
      </c>
    </row>
    <row r="160" spans="10:14" x14ac:dyDescent="0.25">
      <c r="J160" s="9">
        <v>-36</v>
      </c>
      <c r="K160" s="10">
        <v>2597</v>
      </c>
      <c r="L160">
        <f t="shared" si="24"/>
        <v>-31.343999999999937</v>
      </c>
      <c r="M160" s="3">
        <f t="shared" si="25"/>
        <v>-4.6560000000000628</v>
      </c>
      <c r="N160" s="28">
        <f t="shared" si="26"/>
        <v>0.12933333333333508</v>
      </c>
    </row>
    <row r="161" spans="10:14" x14ac:dyDescent="0.25">
      <c r="J161" s="9">
        <v>-30</v>
      </c>
      <c r="K161" s="10">
        <v>2416</v>
      </c>
      <c r="L161">
        <f t="shared" si="24"/>
        <v>-78.04200000000003</v>
      </c>
      <c r="M161" s="3">
        <f t="shared" si="25"/>
        <v>48.04200000000003</v>
      </c>
      <c r="N161" s="28">
        <f t="shared" si="26"/>
        <v>-1.601400000000001</v>
      </c>
    </row>
    <row r="162" spans="10:14" x14ac:dyDescent="0.25">
      <c r="J162" s="9">
        <v>-26</v>
      </c>
      <c r="K162" s="10">
        <v>2630</v>
      </c>
      <c r="L162">
        <f t="shared" si="24"/>
        <v>-22.830000000000041</v>
      </c>
      <c r="M162" s="3">
        <f t="shared" si="25"/>
        <v>-3.1699999999999591</v>
      </c>
      <c r="N162" s="28">
        <f t="shared" si="26"/>
        <v>0.12192307692307534</v>
      </c>
    </row>
    <row r="163" spans="10:14" x14ac:dyDescent="0.25">
      <c r="J163" s="9">
        <v>-20</v>
      </c>
      <c r="K163" s="10">
        <v>2653</v>
      </c>
      <c r="L163">
        <f t="shared" si="24"/>
        <v>-16.895999999999958</v>
      </c>
      <c r="M163" s="3">
        <f t="shared" si="25"/>
        <v>-3.1040000000000418</v>
      </c>
      <c r="N163" s="28">
        <f t="shared" si="26"/>
        <v>0.15520000000000209</v>
      </c>
    </row>
    <row r="164" spans="10:14" x14ac:dyDescent="0.25">
      <c r="J164" s="9">
        <v>-14</v>
      </c>
      <c r="K164" s="10">
        <v>2670</v>
      </c>
      <c r="L164">
        <f t="shared" si="24"/>
        <v>-12.509999999999991</v>
      </c>
      <c r="M164" s="3">
        <f t="shared" si="25"/>
        <v>-1.4900000000000091</v>
      </c>
      <c r="N164" s="28">
        <f t="shared" si="26"/>
        <v>0.10642857142857208</v>
      </c>
    </row>
    <row r="165" spans="10:14" x14ac:dyDescent="0.25">
      <c r="J165" s="9">
        <v>-10</v>
      </c>
      <c r="K165" s="10">
        <v>2686</v>
      </c>
      <c r="L165">
        <f t="shared" si="24"/>
        <v>-8.3819999999999482</v>
      </c>
      <c r="M165" s="3">
        <f t="shared" si="25"/>
        <v>-1.6180000000000518</v>
      </c>
      <c r="N165" s="28">
        <f t="shared" si="26"/>
        <v>0.16180000000000519</v>
      </c>
    </row>
    <row r="166" spans="10:14" x14ac:dyDescent="0.25">
      <c r="J166" s="9">
        <v>-5</v>
      </c>
      <c r="K166" s="10">
        <v>2698</v>
      </c>
      <c r="L166">
        <f t="shared" si="24"/>
        <v>-5.2859999999999445</v>
      </c>
      <c r="M166" s="3">
        <f t="shared" si="25"/>
        <v>0.28599999999994452</v>
      </c>
      <c r="N166" s="28">
        <f t="shared" si="26"/>
        <v>-5.7199999999988906E-2</v>
      </c>
    </row>
    <row r="167" spans="10:14" x14ac:dyDescent="0.25">
      <c r="J167" s="9">
        <v>0</v>
      </c>
      <c r="K167" s="10">
        <v>2719</v>
      </c>
      <c r="L167">
        <f t="shared" si="24"/>
        <v>0.13200000000006185</v>
      </c>
      <c r="M167" s="3">
        <f t="shared" si="25"/>
        <v>-0.13200000000006185</v>
      </c>
      <c r="N167" s="28">
        <v>0</v>
      </c>
    </row>
    <row r="168" spans="10:14" x14ac:dyDescent="0.25">
      <c r="J168" s="9">
        <v>6</v>
      </c>
      <c r="K168" s="10">
        <v>2739</v>
      </c>
      <c r="L168">
        <f t="shared" si="24"/>
        <v>5.29200000000003</v>
      </c>
      <c r="M168" s="3">
        <f t="shared" si="25"/>
        <v>0.70799999999996999</v>
      </c>
      <c r="N168" s="28">
        <f t="shared" si="26"/>
        <v>0.117999999999995</v>
      </c>
    </row>
    <row r="169" spans="10:14" x14ac:dyDescent="0.25">
      <c r="J169" s="9">
        <v>10</v>
      </c>
      <c r="K169" s="10">
        <v>2750</v>
      </c>
      <c r="L169">
        <f t="shared" si="24"/>
        <v>8.1299999999999955</v>
      </c>
      <c r="M169" s="3">
        <f t="shared" si="25"/>
        <v>1.8700000000000045</v>
      </c>
      <c r="N169" s="28">
        <f t="shared" si="26"/>
        <v>0.18700000000000044</v>
      </c>
    </row>
    <row r="170" spans="10:14" x14ac:dyDescent="0.25">
      <c r="J170" s="9">
        <v>16</v>
      </c>
      <c r="K170" s="10">
        <v>2772</v>
      </c>
      <c r="L170">
        <f t="shared" si="24"/>
        <v>13.80600000000004</v>
      </c>
      <c r="M170" s="3">
        <f t="shared" si="25"/>
        <v>2.19399999999996</v>
      </c>
      <c r="N170" s="28">
        <f t="shared" si="26"/>
        <v>0.1371249999999975</v>
      </c>
    </row>
    <row r="171" spans="10:14" x14ac:dyDescent="0.25">
      <c r="J171" s="9">
        <v>20</v>
      </c>
      <c r="K171" s="10">
        <v>2787</v>
      </c>
      <c r="L171">
        <f t="shared" si="24"/>
        <v>17.676000000000045</v>
      </c>
      <c r="M171" s="3">
        <f t="shared" si="25"/>
        <v>2.3239999999999554</v>
      </c>
      <c r="N171" s="28">
        <f t="shared" si="26"/>
        <v>0.11619999999999778</v>
      </c>
    </row>
    <row r="172" spans="10:14" x14ac:dyDescent="0.25">
      <c r="J172" s="9">
        <v>25</v>
      </c>
      <c r="K172" s="10">
        <v>2803</v>
      </c>
      <c r="L172">
        <f t="shared" si="24"/>
        <v>21.803999999999974</v>
      </c>
      <c r="M172" s="3">
        <f t="shared" si="25"/>
        <v>3.1960000000000264</v>
      </c>
      <c r="N172" s="28">
        <f t="shared" si="26"/>
        <v>0.12784000000000106</v>
      </c>
    </row>
    <row r="173" spans="10:14" x14ac:dyDescent="0.25">
      <c r="J173" s="9">
        <v>30</v>
      </c>
      <c r="K173" s="10">
        <v>2820</v>
      </c>
      <c r="L173">
        <f t="shared" si="24"/>
        <v>26.190000000000055</v>
      </c>
      <c r="M173" s="3">
        <f t="shared" si="25"/>
        <v>3.8099999999999454</v>
      </c>
      <c r="N173" s="28">
        <f t="shared" si="26"/>
        <v>0.12699999999999817</v>
      </c>
    </row>
    <row r="174" spans="10:14" x14ac:dyDescent="0.25">
      <c r="J174" s="9">
        <v>35</v>
      </c>
      <c r="K174" s="10">
        <v>2844</v>
      </c>
      <c r="L174">
        <f t="shared" si="24"/>
        <v>32.382000000000062</v>
      </c>
      <c r="M174" s="3">
        <f t="shared" si="25"/>
        <v>2.6179999999999382</v>
      </c>
      <c r="N174" s="28">
        <f t="shared" si="26"/>
        <v>7.4799999999998229E-2</v>
      </c>
    </row>
    <row r="175" spans="10:14" x14ac:dyDescent="0.25">
      <c r="J175" s="9">
        <v>40</v>
      </c>
      <c r="K175" s="10">
        <v>2861</v>
      </c>
      <c r="L175">
        <f t="shared" si="24"/>
        <v>36.768000000000029</v>
      </c>
      <c r="M175" s="3">
        <f t="shared" si="25"/>
        <v>3.2319999999999709</v>
      </c>
      <c r="N175" s="28">
        <f t="shared" si="26"/>
        <v>8.0799999999999275E-2</v>
      </c>
    </row>
    <row r="176" spans="10:14" x14ac:dyDescent="0.25">
      <c r="J176" s="9">
        <v>45</v>
      </c>
      <c r="K176" s="10">
        <v>2880</v>
      </c>
      <c r="L176">
        <f t="shared" si="24"/>
        <v>41.669999999999959</v>
      </c>
      <c r="M176" s="3">
        <f t="shared" si="25"/>
        <v>3.3300000000000409</v>
      </c>
      <c r="N176" s="28">
        <f t="shared" si="26"/>
        <v>7.4000000000000912E-2</v>
      </c>
    </row>
    <row r="177" spans="10:14" x14ac:dyDescent="0.25">
      <c r="J177" s="9">
        <v>50</v>
      </c>
      <c r="K177" s="10">
        <v>2900</v>
      </c>
      <c r="L177">
        <f t="shared" si="24"/>
        <v>46.830000000000041</v>
      </c>
      <c r="M177" s="3">
        <f t="shared" si="25"/>
        <v>3.1699999999999591</v>
      </c>
      <c r="N177" s="28">
        <f t="shared" si="26"/>
        <v>6.3399999999999179E-2</v>
      </c>
    </row>
    <row r="178" spans="10:14" x14ac:dyDescent="0.25">
      <c r="J178" s="9">
        <v>56</v>
      </c>
      <c r="K178" s="10">
        <v>2922</v>
      </c>
      <c r="L178">
        <f t="shared" si="24"/>
        <v>52.505999999999972</v>
      </c>
      <c r="M178" s="3">
        <f t="shared" si="25"/>
        <v>3.4940000000000282</v>
      </c>
      <c r="N178" s="28">
        <f t="shared" si="26"/>
        <v>6.2392857142857645E-2</v>
      </c>
    </row>
    <row r="179" spans="10:14" x14ac:dyDescent="0.25">
      <c r="J179" s="9">
        <v>60</v>
      </c>
      <c r="K179" s="10">
        <v>2940</v>
      </c>
      <c r="L179">
        <f t="shared" si="24"/>
        <v>57.149999999999977</v>
      </c>
      <c r="M179" s="3">
        <f t="shared" si="25"/>
        <v>2.8500000000000227</v>
      </c>
      <c r="N179" s="28">
        <f t="shared" si="26"/>
        <v>4.7500000000000382E-2</v>
      </c>
    </row>
    <row r="180" spans="10:14" x14ac:dyDescent="0.25">
      <c r="J180" s="9">
        <v>65</v>
      </c>
      <c r="K180" s="10">
        <v>2959</v>
      </c>
      <c r="L180">
        <f t="shared" si="24"/>
        <v>62.052000000000021</v>
      </c>
      <c r="M180" s="3">
        <f t="shared" si="25"/>
        <v>2.9479999999999791</v>
      </c>
      <c r="N180" s="28">
        <f t="shared" si="26"/>
        <v>4.5353846153845835E-2</v>
      </c>
    </row>
    <row r="181" spans="10:14" ht="15.75" thickBot="1" x14ac:dyDescent="0.3">
      <c r="J181" s="13">
        <v>70</v>
      </c>
      <c r="K181" s="14">
        <v>2978</v>
      </c>
      <c r="L181">
        <f t="shared" si="24"/>
        <v>66.954000000000065</v>
      </c>
      <c r="M181" s="3">
        <f t="shared" si="25"/>
        <v>3.0459999999999354</v>
      </c>
      <c r="N181" s="28">
        <f t="shared" si="26"/>
        <v>4.3514285714284791E-2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8"/>
  <sheetViews>
    <sheetView zoomScaleNormal="100" workbookViewId="0">
      <selection activeCell="G38" sqref="G38"/>
    </sheetView>
  </sheetViews>
  <sheetFormatPr defaultRowHeight="15" x14ac:dyDescent="0.25"/>
  <sheetData>
    <row r="3" spans="2:8" x14ac:dyDescent="0.25">
      <c r="C3" s="1" t="s">
        <v>0</v>
      </c>
      <c r="D3" s="2" t="s">
        <v>1</v>
      </c>
      <c r="E3" s="1" t="s">
        <v>2</v>
      </c>
    </row>
    <row r="4" spans="2:8" x14ac:dyDescent="0.25">
      <c r="B4">
        <v>105</v>
      </c>
      <c r="C4">
        <f>-2*B4</f>
        <v>-210</v>
      </c>
      <c r="D4">
        <v>0.46700000000000003</v>
      </c>
      <c r="E4">
        <v>1001</v>
      </c>
    </row>
    <row r="5" spans="2:8" x14ac:dyDescent="0.25">
      <c r="B5">
        <v>100</v>
      </c>
      <c r="C5">
        <f t="shared" ref="C5:C25" si="0">-2*B5</f>
        <v>-200</v>
      </c>
      <c r="D5">
        <v>0.53100000000000003</v>
      </c>
      <c r="E5">
        <v>1001</v>
      </c>
    </row>
    <row r="6" spans="2:8" x14ac:dyDescent="0.25">
      <c r="B6">
        <v>95</v>
      </c>
      <c r="C6">
        <f t="shared" si="0"/>
        <v>-190</v>
      </c>
      <c r="D6">
        <v>0.59499999999999997</v>
      </c>
      <c r="E6">
        <v>1001</v>
      </c>
    </row>
    <row r="7" spans="2:8" x14ac:dyDescent="0.25">
      <c r="B7">
        <v>90</v>
      </c>
      <c r="C7">
        <f t="shared" si="0"/>
        <v>-180</v>
      </c>
      <c r="D7">
        <v>0.65400000000000003</v>
      </c>
      <c r="E7">
        <v>1001</v>
      </c>
    </row>
    <row r="8" spans="2:8" x14ac:dyDescent="0.25">
      <c r="B8">
        <v>85</v>
      </c>
      <c r="C8">
        <f t="shared" si="0"/>
        <v>-170</v>
      </c>
      <c r="D8">
        <v>0.72499999999999998</v>
      </c>
      <c r="E8">
        <v>1001</v>
      </c>
    </row>
    <row r="9" spans="2:8" x14ac:dyDescent="0.25">
      <c r="B9">
        <v>80</v>
      </c>
      <c r="C9">
        <f t="shared" si="0"/>
        <v>-160</v>
      </c>
      <c r="D9">
        <v>0.78400000000000003</v>
      </c>
      <c r="E9">
        <v>1001</v>
      </c>
    </row>
    <row r="10" spans="2:8" x14ac:dyDescent="0.25">
      <c r="B10">
        <v>75</v>
      </c>
      <c r="C10">
        <f t="shared" si="0"/>
        <v>-150</v>
      </c>
      <c r="D10">
        <v>0.85799999999999998</v>
      </c>
      <c r="E10">
        <v>1001</v>
      </c>
    </row>
    <row r="11" spans="2:8" x14ac:dyDescent="0.25">
      <c r="B11" s="34">
        <v>70</v>
      </c>
      <c r="C11" s="34">
        <f t="shared" si="0"/>
        <v>-140</v>
      </c>
      <c r="D11" s="34">
        <v>0.91200000000000003</v>
      </c>
      <c r="E11" s="34">
        <v>1001</v>
      </c>
      <c r="F11" s="4">
        <f>K34*10</f>
        <v>76.38095238095238</v>
      </c>
      <c r="G11">
        <f>E11+30</f>
        <v>1031</v>
      </c>
      <c r="H11" s="3">
        <f>E11-G11+30</f>
        <v>0</v>
      </c>
    </row>
    <row r="12" spans="2:8" x14ac:dyDescent="0.25">
      <c r="B12" s="34">
        <v>65</v>
      </c>
      <c r="C12" s="34">
        <f t="shared" si="0"/>
        <v>-130</v>
      </c>
      <c r="D12" s="34">
        <v>0.98099999999999998</v>
      </c>
      <c r="E12" s="34">
        <v>1073</v>
      </c>
      <c r="F12" s="4">
        <f>F11</f>
        <v>76.38095238095238</v>
      </c>
      <c r="G12" s="19">
        <f>G11+F12</f>
        <v>1107.3809523809523</v>
      </c>
      <c r="H12" s="3">
        <f>E12-G12+30</f>
        <v>-4.3809523809522943</v>
      </c>
    </row>
    <row r="13" spans="2:8" x14ac:dyDescent="0.25">
      <c r="B13" s="34">
        <v>60</v>
      </c>
      <c r="C13" s="34">
        <f t="shared" si="0"/>
        <v>-120</v>
      </c>
      <c r="D13" s="34">
        <v>1.044</v>
      </c>
      <c r="E13" s="34">
        <v>1151</v>
      </c>
      <c r="F13" s="4">
        <f>F12</f>
        <v>76.38095238095238</v>
      </c>
      <c r="G13" s="19">
        <f t="shared" ref="G13:G32" si="1">G12+F13</f>
        <v>1183.7619047619046</v>
      </c>
      <c r="H13" s="3">
        <f t="shared" ref="H13:H32" si="2">E13-G13+30</f>
        <v>-2.7619047619045887</v>
      </c>
    </row>
    <row r="14" spans="2:8" x14ac:dyDescent="0.25">
      <c r="B14" s="34">
        <v>55</v>
      </c>
      <c r="C14" s="34">
        <f t="shared" si="0"/>
        <v>-110</v>
      </c>
      <c r="D14" s="34">
        <v>1.1060000000000001</v>
      </c>
      <c r="E14" s="34">
        <v>1227</v>
      </c>
      <c r="F14" s="4">
        <f t="shared" ref="F14:F32" si="3">F13</f>
        <v>76.38095238095238</v>
      </c>
      <c r="G14" s="19">
        <f t="shared" si="1"/>
        <v>1260.1428571428569</v>
      </c>
      <c r="H14" s="3">
        <f t="shared" si="2"/>
        <v>-3.142857142856883</v>
      </c>
    </row>
    <row r="15" spans="2:8" x14ac:dyDescent="0.25">
      <c r="B15" s="34">
        <v>50</v>
      </c>
      <c r="C15" s="34">
        <f t="shared" si="0"/>
        <v>-100</v>
      </c>
      <c r="D15" s="34">
        <v>1.171</v>
      </c>
      <c r="E15" s="34">
        <v>1305</v>
      </c>
      <c r="F15" s="4">
        <f t="shared" si="3"/>
        <v>76.38095238095238</v>
      </c>
      <c r="G15" s="19">
        <f t="shared" si="1"/>
        <v>1336.5238095238092</v>
      </c>
      <c r="H15" s="3">
        <f t="shared" si="2"/>
        <v>-1.5238095238091773</v>
      </c>
    </row>
    <row r="16" spans="2:8" x14ac:dyDescent="0.25">
      <c r="B16" s="34">
        <v>45</v>
      </c>
      <c r="C16" s="34">
        <f t="shared" si="0"/>
        <v>-90</v>
      </c>
      <c r="D16" s="34">
        <v>1.232</v>
      </c>
      <c r="E16" s="34">
        <v>1383</v>
      </c>
      <c r="F16" s="4">
        <f t="shared" si="3"/>
        <v>76.38095238095238</v>
      </c>
      <c r="G16" s="19">
        <f t="shared" si="1"/>
        <v>1412.9047619047615</v>
      </c>
      <c r="H16" s="3">
        <f t="shared" si="2"/>
        <v>9.5238095238528331E-2</v>
      </c>
    </row>
    <row r="17" spans="2:8" x14ac:dyDescent="0.25">
      <c r="B17" s="34">
        <v>40</v>
      </c>
      <c r="C17" s="34">
        <f t="shared" si="0"/>
        <v>-80</v>
      </c>
      <c r="D17" s="34">
        <v>1.2889999999999999</v>
      </c>
      <c r="E17" s="34">
        <v>1451</v>
      </c>
      <c r="F17" s="4">
        <f t="shared" si="3"/>
        <v>76.38095238095238</v>
      </c>
      <c r="G17" s="19">
        <f t="shared" si="1"/>
        <v>1489.2857142857138</v>
      </c>
      <c r="H17" s="3">
        <f t="shared" si="2"/>
        <v>-8.285714285713766</v>
      </c>
    </row>
    <row r="18" spans="2:8" x14ac:dyDescent="0.25">
      <c r="B18" s="34">
        <v>35</v>
      </c>
      <c r="C18" s="34">
        <f t="shared" si="0"/>
        <v>-70</v>
      </c>
      <c r="D18" s="34">
        <v>1.36</v>
      </c>
      <c r="E18" s="34">
        <v>1534</v>
      </c>
      <c r="F18" s="4">
        <f t="shared" si="3"/>
        <v>76.38095238095238</v>
      </c>
      <c r="G18" s="19">
        <f t="shared" si="1"/>
        <v>1565.6666666666661</v>
      </c>
      <c r="H18" s="3">
        <f t="shared" si="2"/>
        <v>-1.6666666666660603</v>
      </c>
    </row>
    <row r="19" spans="2:8" x14ac:dyDescent="0.25">
      <c r="B19" s="34">
        <v>30</v>
      </c>
      <c r="C19" s="34">
        <f t="shared" si="0"/>
        <v>-60</v>
      </c>
      <c r="D19" s="34">
        <v>1.42</v>
      </c>
      <c r="E19" s="34">
        <v>1614</v>
      </c>
      <c r="F19" s="4">
        <f t="shared" si="3"/>
        <v>76.38095238095238</v>
      </c>
      <c r="G19" s="19">
        <f t="shared" si="1"/>
        <v>1642.0476190476184</v>
      </c>
      <c r="H19" s="3">
        <f t="shared" si="2"/>
        <v>1.9523809523816453</v>
      </c>
    </row>
    <row r="20" spans="2:8" x14ac:dyDescent="0.25">
      <c r="B20" s="34">
        <v>25</v>
      </c>
      <c r="C20" s="34">
        <f t="shared" si="0"/>
        <v>-50</v>
      </c>
      <c r="D20" s="34">
        <v>1.4850000000000001</v>
      </c>
      <c r="E20" s="34">
        <v>1691</v>
      </c>
      <c r="F20" s="4">
        <f t="shared" si="3"/>
        <v>76.38095238095238</v>
      </c>
      <c r="G20" s="19">
        <f t="shared" si="1"/>
        <v>1718.4285714285706</v>
      </c>
      <c r="H20" s="3">
        <f t="shared" si="2"/>
        <v>2.571428571429351</v>
      </c>
    </row>
    <row r="21" spans="2:8" x14ac:dyDescent="0.25">
      <c r="B21" s="29">
        <v>20</v>
      </c>
      <c r="C21" s="29">
        <f t="shared" si="0"/>
        <v>-40</v>
      </c>
      <c r="D21" s="29">
        <v>1.55</v>
      </c>
      <c r="E21" s="38">
        <v>1772</v>
      </c>
      <c r="F21" s="4">
        <f t="shared" si="3"/>
        <v>76.38095238095238</v>
      </c>
      <c r="G21" s="19">
        <f t="shared" si="1"/>
        <v>1794.8095238095229</v>
      </c>
      <c r="H21" s="3">
        <f t="shared" si="2"/>
        <v>7.1904761904770567</v>
      </c>
    </row>
    <row r="22" spans="2:8" x14ac:dyDescent="0.25">
      <c r="B22" s="29">
        <v>15</v>
      </c>
      <c r="C22" s="29">
        <f t="shared" si="0"/>
        <v>-30</v>
      </c>
      <c r="D22" s="29">
        <v>1.613</v>
      </c>
      <c r="E22" s="29">
        <v>1845</v>
      </c>
      <c r="F22" s="4">
        <f t="shared" si="3"/>
        <v>76.38095238095238</v>
      </c>
      <c r="G22" s="19">
        <f t="shared" si="1"/>
        <v>1871.1904761904752</v>
      </c>
      <c r="H22" s="3">
        <f t="shared" si="2"/>
        <v>3.8095238095247623</v>
      </c>
    </row>
    <row r="23" spans="2:8" x14ac:dyDescent="0.25">
      <c r="B23" s="29">
        <v>10</v>
      </c>
      <c r="C23" s="29">
        <f t="shared" si="0"/>
        <v>-20</v>
      </c>
      <c r="D23" s="29">
        <v>1.68</v>
      </c>
      <c r="E23" s="29">
        <v>1922</v>
      </c>
      <c r="F23" s="4">
        <f t="shared" si="3"/>
        <v>76.38095238095238</v>
      </c>
      <c r="G23" s="19">
        <f t="shared" si="1"/>
        <v>1947.5714285714275</v>
      </c>
      <c r="H23" s="3">
        <f t="shared" si="2"/>
        <v>4.428571428572468</v>
      </c>
    </row>
    <row r="24" spans="2:8" ht="15.75" thickBot="1" x14ac:dyDescent="0.3">
      <c r="B24" s="29">
        <v>5</v>
      </c>
      <c r="C24" s="29">
        <f t="shared" si="0"/>
        <v>-10</v>
      </c>
      <c r="D24" s="29">
        <v>1.738</v>
      </c>
      <c r="E24" s="29">
        <v>1998</v>
      </c>
      <c r="F24" s="4">
        <f t="shared" si="3"/>
        <v>76.38095238095238</v>
      </c>
      <c r="G24" s="19">
        <f t="shared" si="1"/>
        <v>2023.9523809523798</v>
      </c>
      <c r="H24" s="3">
        <f t="shared" si="2"/>
        <v>4.0476190476201737</v>
      </c>
    </row>
    <row r="25" spans="2:8" ht="15.75" thickBot="1" x14ac:dyDescent="0.3">
      <c r="B25" s="35">
        <v>0</v>
      </c>
      <c r="C25" s="36">
        <f t="shared" si="0"/>
        <v>0</v>
      </c>
      <c r="D25" s="36">
        <v>1.7989999999999999</v>
      </c>
      <c r="E25" s="37">
        <v>2075</v>
      </c>
      <c r="F25" s="4">
        <f t="shared" si="3"/>
        <v>76.38095238095238</v>
      </c>
      <c r="G25" s="19">
        <f t="shared" si="1"/>
        <v>2100.3333333333321</v>
      </c>
      <c r="H25" s="3">
        <f t="shared" si="2"/>
        <v>4.6666666666678793</v>
      </c>
    </row>
    <row r="26" spans="2:8" x14ac:dyDescent="0.25">
      <c r="B26" s="34">
        <v>5</v>
      </c>
      <c r="C26" s="34">
        <f>2*B26</f>
        <v>10</v>
      </c>
      <c r="D26" s="34">
        <v>1.8620000000000001</v>
      </c>
      <c r="E26" s="34">
        <v>2152</v>
      </c>
      <c r="F26" s="4">
        <f t="shared" si="3"/>
        <v>76.38095238095238</v>
      </c>
      <c r="G26" s="19">
        <f t="shared" si="1"/>
        <v>2176.7142857142844</v>
      </c>
      <c r="H26" s="3">
        <f t="shared" si="2"/>
        <v>5.285714285715585</v>
      </c>
    </row>
    <row r="27" spans="2:8" x14ac:dyDescent="0.25">
      <c r="B27" s="34">
        <v>10</v>
      </c>
      <c r="C27" s="34">
        <f t="shared" ref="C27:C34" si="4">2*B27</f>
        <v>20</v>
      </c>
      <c r="D27" s="34">
        <v>1.9219999999999999</v>
      </c>
      <c r="E27" s="34">
        <v>2221</v>
      </c>
      <c r="F27" s="4">
        <f t="shared" si="3"/>
        <v>76.38095238095238</v>
      </c>
      <c r="G27" s="19">
        <f t="shared" si="1"/>
        <v>2253.0952380952367</v>
      </c>
      <c r="H27" s="3">
        <f t="shared" si="2"/>
        <v>-2.0952380952367093</v>
      </c>
    </row>
    <row r="28" spans="2:8" x14ac:dyDescent="0.25">
      <c r="B28" s="34">
        <v>15</v>
      </c>
      <c r="C28" s="34">
        <f t="shared" si="4"/>
        <v>30</v>
      </c>
      <c r="D28" s="34">
        <v>1.9810000000000001</v>
      </c>
      <c r="E28" s="34">
        <v>2291</v>
      </c>
      <c r="F28" s="4">
        <f t="shared" si="3"/>
        <v>76.38095238095238</v>
      </c>
      <c r="G28" s="19">
        <f t="shared" si="1"/>
        <v>2329.476190476189</v>
      </c>
      <c r="H28" s="3">
        <f t="shared" si="2"/>
        <v>-8.4761904761890037</v>
      </c>
    </row>
    <row r="29" spans="2:8" x14ac:dyDescent="0.25">
      <c r="B29" s="34">
        <v>20</v>
      </c>
      <c r="C29" s="34">
        <f t="shared" si="4"/>
        <v>40</v>
      </c>
      <c r="D29" s="34">
        <v>2.0499999999999998</v>
      </c>
      <c r="E29" s="38">
        <v>2383</v>
      </c>
      <c r="F29" s="4">
        <f t="shared" si="3"/>
        <v>76.38095238095238</v>
      </c>
      <c r="G29" s="19">
        <f t="shared" si="1"/>
        <v>2405.8571428571413</v>
      </c>
      <c r="H29" s="3">
        <f t="shared" si="2"/>
        <v>7.142857142858702</v>
      </c>
    </row>
    <row r="30" spans="2:8" x14ac:dyDescent="0.25">
      <c r="B30" s="34">
        <v>25</v>
      </c>
      <c r="C30" s="34">
        <f t="shared" si="4"/>
        <v>50</v>
      </c>
      <c r="D30" s="34">
        <v>2.1</v>
      </c>
      <c r="E30" s="34">
        <v>2447</v>
      </c>
      <c r="F30" s="4">
        <f t="shared" si="3"/>
        <v>76.38095238095238</v>
      </c>
      <c r="G30" s="19">
        <f t="shared" si="1"/>
        <v>2482.2380952380936</v>
      </c>
      <c r="H30" s="3">
        <f t="shared" si="2"/>
        <v>-5.2380952380935923</v>
      </c>
    </row>
    <row r="31" spans="2:8" x14ac:dyDescent="0.25">
      <c r="B31" s="34">
        <v>30</v>
      </c>
      <c r="C31" s="34">
        <f t="shared" si="4"/>
        <v>60</v>
      </c>
      <c r="D31" s="34">
        <v>2.16</v>
      </c>
      <c r="E31" s="34">
        <v>2524</v>
      </c>
      <c r="F31" s="4">
        <f t="shared" si="3"/>
        <v>76.38095238095238</v>
      </c>
      <c r="G31" s="19">
        <f t="shared" si="1"/>
        <v>2558.6190476190459</v>
      </c>
      <c r="H31" s="3">
        <f t="shared" si="2"/>
        <v>-4.6190476190458867</v>
      </c>
    </row>
    <row r="32" spans="2:8" x14ac:dyDescent="0.25">
      <c r="B32" s="34">
        <v>35</v>
      </c>
      <c r="C32" s="34">
        <f t="shared" si="4"/>
        <v>70</v>
      </c>
      <c r="D32" s="34">
        <v>2.23</v>
      </c>
      <c r="E32" s="34">
        <v>2605</v>
      </c>
      <c r="F32" s="4">
        <f t="shared" si="3"/>
        <v>76.38095238095238</v>
      </c>
      <c r="G32" s="19">
        <f t="shared" si="1"/>
        <v>2634.9999999999982</v>
      </c>
      <c r="H32" s="3">
        <f t="shared" si="2"/>
        <v>1.8189894035458565E-12</v>
      </c>
    </row>
    <row r="33" spans="2:11" x14ac:dyDescent="0.25">
      <c r="B33">
        <v>40</v>
      </c>
      <c r="C33">
        <f t="shared" si="4"/>
        <v>80</v>
      </c>
      <c r="D33">
        <v>2.31</v>
      </c>
      <c r="E33">
        <v>2701</v>
      </c>
    </row>
    <row r="34" spans="2:11" x14ac:dyDescent="0.25">
      <c r="B34">
        <v>45</v>
      </c>
      <c r="C34">
        <f t="shared" si="4"/>
        <v>90</v>
      </c>
      <c r="D34">
        <v>2.36</v>
      </c>
      <c r="E34">
        <v>3481</v>
      </c>
      <c r="H34">
        <f>E32-E11</f>
        <v>1604</v>
      </c>
      <c r="I34">
        <f>C32-C11</f>
        <v>210</v>
      </c>
      <c r="K34">
        <f>H34/I34</f>
        <v>7.6380952380952385</v>
      </c>
    </row>
    <row r="35" spans="2:11" x14ac:dyDescent="0.25">
      <c r="K35">
        <f>1/K34</f>
        <v>0.13092269326683292</v>
      </c>
    </row>
    <row r="37" spans="2:11" x14ac:dyDescent="0.25">
      <c r="E37">
        <f>E29-E21</f>
        <v>611</v>
      </c>
      <c r="F37">
        <v>40</v>
      </c>
      <c r="G37">
        <f>E37/F37</f>
        <v>15.275</v>
      </c>
    </row>
    <row r="38" spans="2:11" x14ac:dyDescent="0.25">
      <c r="G38">
        <f>C25-C21</f>
        <v>40</v>
      </c>
      <c r="H38">
        <f>E25-E21</f>
        <v>303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2"/>
  <sheetViews>
    <sheetView topLeftCell="A27" workbookViewId="0">
      <selection activeCell="A34" sqref="A34:I60"/>
    </sheetView>
  </sheetViews>
  <sheetFormatPr defaultRowHeight="15" x14ac:dyDescent="0.25"/>
  <cols>
    <col min="1" max="4" width="9.140625" style="40"/>
    <col min="5" max="5" width="9.85546875" style="40" bestFit="1" customWidth="1"/>
    <col min="6" max="10" width="9.140625" style="40"/>
    <col min="11" max="11" width="14.140625" style="40" customWidth="1"/>
    <col min="12" max="12" width="12.140625" style="40" customWidth="1"/>
    <col min="13" max="16384" width="9.140625" style="40"/>
  </cols>
  <sheetData>
    <row r="2" spans="1:12" ht="15.75" thickBot="1" x14ac:dyDescent="0.3"/>
    <row r="3" spans="1:12" ht="35.25" customHeight="1" thickBot="1" x14ac:dyDescent="0.3">
      <c r="C3" s="53" t="s">
        <v>0</v>
      </c>
      <c r="D3" s="54" t="s">
        <v>1</v>
      </c>
      <c r="E3" s="55" t="s">
        <v>2</v>
      </c>
      <c r="K3" s="42" t="s">
        <v>6</v>
      </c>
      <c r="L3" s="43" t="s">
        <v>7</v>
      </c>
    </row>
    <row r="4" spans="1:12" x14ac:dyDescent="0.25">
      <c r="A4" s="40">
        <v>0</v>
      </c>
      <c r="B4" s="39">
        <v>100</v>
      </c>
      <c r="C4" s="44">
        <f>2*B4</f>
        <v>200</v>
      </c>
      <c r="D4" s="50">
        <v>0.72</v>
      </c>
      <c r="E4" s="45">
        <v>769</v>
      </c>
      <c r="F4" s="39"/>
      <c r="G4" s="39">
        <f>F31</f>
        <v>113.33333333333333</v>
      </c>
      <c r="H4" s="39">
        <f>E4</f>
        <v>769</v>
      </c>
      <c r="I4" s="40">
        <f>E4-H4</f>
        <v>0</v>
      </c>
      <c r="K4" s="39">
        <v>200</v>
      </c>
      <c r="L4" s="39">
        <v>769</v>
      </c>
    </row>
    <row r="5" spans="1:12" x14ac:dyDescent="0.25">
      <c r="A5" s="40">
        <f>1+A4</f>
        <v>1</v>
      </c>
      <c r="B5" s="39">
        <v>95</v>
      </c>
      <c r="C5" s="44">
        <f t="shared" ref="C5:C24" si="0">2*B5</f>
        <v>190</v>
      </c>
      <c r="D5" s="50">
        <v>0.81</v>
      </c>
      <c r="E5" s="45">
        <v>882</v>
      </c>
      <c r="F5" s="39">
        <f>E5-E4</f>
        <v>113</v>
      </c>
      <c r="G5" s="39">
        <f>G4</f>
        <v>113.33333333333333</v>
      </c>
      <c r="H5" s="39">
        <f>G5+H4</f>
        <v>882.33333333333337</v>
      </c>
      <c r="I5" s="40">
        <f t="shared" ref="I5:I28" si="1">E5-H5</f>
        <v>-0.33333333333337123</v>
      </c>
      <c r="K5" s="39">
        <v>190</v>
      </c>
      <c r="L5" s="39">
        <v>882</v>
      </c>
    </row>
    <row r="6" spans="1:12" x14ac:dyDescent="0.25">
      <c r="A6" s="40">
        <f t="shared" ref="A6:A28" si="2">1+A5</f>
        <v>2</v>
      </c>
      <c r="B6" s="39">
        <v>90</v>
      </c>
      <c r="C6" s="44">
        <f t="shared" si="0"/>
        <v>180</v>
      </c>
      <c r="D6" s="50">
        <v>0.91</v>
      </c>
      <c r="E6" s="45">
        <v>992</v>
      </c>
      <c r="F6" s="39">
        <f t="shared" ref="F6:F29" si="3">E6-E5</f>
        <v>110</v>
      </c>
      <c r="G6" s="39">
        <f t="shared" ref="G6:G28" si="4">G5</f>
        <v>113.33333333333333</v>
      </c>
      <c r="H6" s="39">
        <f t="shared" ref="H6:H27" si="5">G6+H5</f>
        <v>995.66666666666674</v>
      </c>
      <c r="I6" s="40">
        <f t="shared" si="1"/>
        <v>-3.6666666666667425</v>
      </c>
      <c r="K6" s="39">
        <v>180</v>
      </c>
      <c r="L6" s="39">
        <v>992</v>
      </c>
    </row>
    <row r="7" spans="1:12" x14ac:dyDescent="0.25">
      <c r="A7" s="40">
        <f t="shared" si="2"/>
        <v>3</v>
      </c>
      <c r="B7" s="39">
        <v>85</v>
      </c>
      <c r="C7" s="44">
        <f t="shared" si="0"/>
        <v>170</v>
      </c>
      <c r="D7" s="50">
        <v>1.01</v>
      </c>
      <c r="E7" s="45">
        <v>1128</v>
      </c>
      <c r="F7" s="39">
        <f t="shared" si="3"/>
        <v>136</v>
      </c>
      <c r="G7" s="39">
        <f t="shared" si="4"/>
        <v>113.33333333333333</v>
      </c>
      <c r="H7" s="39">
        <f t="shared" si="5"/>
        <v>1109</v>
      </c>
      <c r="I7" s="40">
        <f t="shared" si="1"/>
        <v>19</v>
      </c>
      <c r="K7" s="39">
        <v>170</v>
      </c>
      <c r="L7" s="39">
        <v>1128</v>
      </c>
    </row>
    <row r="8" spans="1:12" x14ac:dyDescent="0.25">
      <c r="A8" s="40">
        <f t="shared" si="2"/>
        <v>4</v>
      </c>
      <c r="B8" s="39">
        <v>80</v>
      </c>
      <c r="C8" s="44">
        <f t="shared" si="0"/>
        <v>160</v>
      </c>
      <c r="D8" s="50">
        <v>1.1100000000000001</v>
      </c>
      <c r="E8" s="45">
        <v>1248</v>
      </c>
      <c r="F8" s="39">
        <f t="shared" si="3"/>
        <v>120</v>
      </c>
      <c r="G8" s="39">
        <f t="shared" si="4"/>
        <v>113.33333333333333</v>
      </c>
      <c r="H8" s="39">
        <f t="shared" si="5"/>
        <v>1222.3333333333333</v>
      </c>
      <c r="I8" s="40">
        <f t="shared" si="1"/>
        <v>25.666666666666742</v>
      </c>
      <c r="K8" s="39">
        <v>160</v>
      </c>
      <c r="L8" s="39">
        <v>1248</v>
      </c>
    </row>
    <row r="9" spans="1:12" x14ac:dyDescent="0.25">
      <c r="A9" s="40">
        <f t="shared" si="2"/>
        <v>5</v>
      </c>
      <c r="B9" s="39">
        <v>75</v>
      </c>
      <c r="C9" s="44">
        <f t="shared" si="0"/>
        <v>150</v>
      </c>
      <c r="D9" s="50">
        <v>1.2</v>
      </c>
      <c r="E9" s="45">
        <v>1356</v>
      </c>
      <c r="F9" s="39">
        <f t="shared" si="3"/>
        <v>108</v>
      </c>
      <c r="G9" s="39">
        <f t="shared" si="4"/>
        <v>113.33333333333333</v>
      </c>
      <c r="H9" s="39">
        <f t="shared" si="5"/>
        <v>1335.6666666666665</v>
      </c>
      <c r="I9" s="40">
        <f t="shared" si="1"/>
        <v>20.333333333333485</v>
      </c>
      <c r="K9" s="39">
        <v>150</v>
      </c>
      <c r="L9" s="39">
        <v>1356</v>
      </c>
    </row>
    <row r="10" spans="1:12" x14ac:dyDescent="0.25">
      <c r="A10" s="40">
        <f t="shared" si="2"/>
        <v>6</v>
      </c>
      <c r="B10" s="39">
        <v>70</v>
      </c>
      <c r="C10" s="44">
        <f t="shared" si="0"/>
        <v>140</v>
      </c>
      <c r="D10" s="50">
        <v>1.3</v>
      </c>
      <c r="E10" s="45">
        <v>1472</v>
      </c>
      <c r="F10" s="39">
        <f t="shared" si="3"/>
        <v>116</v>
      </c>
      <c r="G10" s="39">
        <f t="shared" si="4"/>
        <v>113.33333333333333</v>
      </c>
      <c r="H10" s="39">
        <f t="shared" si="5"/>
        <v>1448.9999999999998</v>
      </c>
      <c r="I10" s="40">
        <f t="shared" si="1"/>
        <v>23.000000000000227</v>
      </c>
      <c r="K10" s="39">
        <v>140</v>
      </c>
      <c r="L10" s="39">
        <v>1472</v>
      </c>
    </row>
    <row r="11" spans="1:12" x14ac:dyDescent="0.25">
      <c r="A11" s="40">
        <f t="shared" si="2"/>
        <v>7</v>
      </c>
      <c r="B11" s="39">
        <v>65</v>
      </c>
      <c r="C11" s="44">
        <f t="shared" si="0"/>
        <v>130</v>
      </c>
      <c r="D11" s="50">
        <v>1.39</v>
      </c>
      <c r="E11" s="45">
        <v>1597</v>
      </c>
      <c r="F11" s="39">
        <f t="shared" si="3"/>
        <v>125</v>
      </c>
      <c r="G11" s="39">
        <f t="shared" si="4"/>
        <v>113.33333333333333</v>
      </c>
      <c r="H11" s="39">
        <f t="shared" si="5"/>
        <v>1562.333333333333</v>
      </c>
      <c r="I11" s="40">
        <f t="shared" si="1"/>
        <v>34.66666666666697</v>
      </c>
      <c r="K11" s="39">
        <v>130</v>
      </c>
      <c r="L11" s="39">
        <v>1597</v>
      </c>
    </row>
    <row r="12" spans="1:12" x14ac:dyDescent="0.25">
      <c r="A12" s="40">
        <f t="shared" si="2"/>
        <v>8</v>
      </c>
      <c r="B12" s="39">
        <v>60</v>
      </c>
      <c r="C12" s="44">
        <f t="shared" si="0"/>
        <v>120</v>
      </c>
      <c r="D12" s="50">
        <v>1.48</v>
      </c>
      <c r="E12" s="45">
        <v>1707</v>
      </c>
      <c r="F12" s="39">
        <f t="shared" si="3"/>
        <v>110</v>
      </c>
      <c r="G12" s="39">
        <f t="shared" si="4"/>
        <v>113.33333333333333</v>
      </c>
      <c r="H12" s="39">
        <f t="shared" si="5"/>
        <v>1675.6666666666663</v>
      </c>
      <c r="I12" s="40">
        <f t="shared" si="1"/>
        <v>31.333333333333712</v>
      </c>
      <c r="K12" s="39">
        <v>120</v>
      </c>
      <c r="L12" s="39">
        <v>1707</v>
      </c>
    </row>
    <row r="13" spans="1:12" x14ac:dyDescent="0.25">
      <c r="A13" s="40">
        <f t="shared" si="2"/>
        <v>9</v>
      </c>
      <c r="B13" s="39">
        <v>55</v>
      </c>
      <c r="C13" s="44">
        <f t="shared" si="0"/>
        <v>110</v>
      </c>
      <c r="D13" s="50">
        <v>1.59</v>
      </c>
      <c r="E13" s="45">
        <v>1829</v>
      </c>
      <c r="F13" s="39">
        <f t="shared" si="3"/>
        <v>122</v>
      </c>
      <c r="G13" s="39">
        <f t="shared" si="4"/>
        <v>113.33333333333333</v>
      </c>
      <c r="H13" s="39">
        <f t="shared" si="5"/>
        <v>1788.9999999999995</v>
      </c>
      <c r="I13" s="40">
        <f t="shared" si="1"/>
        <v>40.000000000000455</v>
      </c>
      <c r="K13" s="39">
        <v>110</v>
      </c>
      <c r="L13" s="39">
        <v>1829</v>
      </c>
    </row>
    <row r="14" spans="1:12" x14ac:dyDescent="0.25">
      <c r="A14" s="40">
        <f t="shared" si="2"/>
        <v>10</v>
      </c>
      <c r="B14" s="39">
        <v>50</v>
      </c>
      <c r="C14" s="44">
        <f t="shared" si="0"/>
        <v>100</v>
      </c>
      <c r="D14" s="50">
        <v>1.68</v>
      </c>
      <c r="E14" s="45">
        <v>1942</v>
      </c>
      <c r="F14" s="39">
        <f t="shared" si="3"/>
        <v>113</v>
      </c>
      <c r="G14" s="39">
        <f t="shared" si="4"/>
        <v>113.33333333333333</v>
      </c>
      <c r="H14" s="39">
        <f t="shared" si="5"/>
        <v>1902.3333333333328</v>
      </c>
      <c r="I14" s="40">
        <f t="shared" si="1"/>
        <v>39.666666666667197</v>
      </c>
      <c r="K14" s="39">
        <v>100</v>
      </c>
      <c r="L14" s="39">
        <v>1942</v>
      </c>
    </row>
    <row r="15" spans="1:12" x14ac:dyDescent="0.25">
      <c r="A15" s="40">
        <f t="shared" si="2"/>
        <v>11</v>
      </c>
      <c r="B15" s="39">
        <v>45</v>
      </c>
      <c r="C15" s="44">
        <f t="shared" si="0"/>
        <v>90</v>
      </c>
      <c r="D15" s="50">
        <v>1.78</v>
      </c>
      <c r="E15" s="45">
        <v>2069</v>
      </c>
      <c r="F15" s="39">
        <f t="shared" si="3"/>
        <v>127</v>
      </c>
      <c r="G15" s="39">
        <f t="shared" si="4"/>
        <v>113.33333333333333</v>
      </c>
      <c r="H15" s="39">
        <f t="shared" si="5"/>
        <v>2015.6666666666661</v>
      </c>
      <c r="I15" s="40">
        <f t="shared" si="1"/>
        <v>53.33333333333394</v>
      </c>
      <c r="K15" s="39">
        <v>90</v>
      </c>
      <c r="L15" s="39">
        <v>2069</v>
      </c>
    </row>
    <row r="16" spans="1:12" x14ac:dyDescent="0.25">
      <c r="A16" s="40">
        <f t="shared" si="2"/>
        <v>12</v>
      </c>
      <c r="B16" s="39">
        <v>40</v>
      </c>
      <c r="C16" s="44">
        <f t="shared" si="0"/>
        <v>80</v>
      </c>
      <c r="D16" s="50">
        <v>1.88</v>
      </c>
      <c r="E16" s="45">
        <v>2181</v>
      </c>
      <c r="F16" s="39">
        <f t="shared" si="3"/>
        <v>112</v>
      </c>
      <c r="G16" s="39">
        <f t="shared" si="4"/>
        <v>113.33333333333333</v>
      </c>
      <c r="H16" s="39">
        <f t="shared" si="5"/>
        <v>2128.9999999999995</v>
      </c>
      <c r="I16" s="40">
        <f t="shared" si="1"/>
        <v>52.000000000000455</v>
      </c>
      <c r="K16" s="39">
        <v>80</v>
      </c>
      <c r="L16" s="39">
        <v>2181</v>
      </c>
    </row>
    <row r="17" spans="1:12" x14ac:dyDescent="0.25">
      <c r="A17" s="40">
        <f t="shared" si="2"/>
        <v>13</v>
      </c>
      <c r="B17" s="39">
        <v>35</v>
      </c>
      <c r="C17" s="44">
        <f t="shared" si="0"/>
        <v>70</v>
      </c>
      <c r="D17" s="50">
        <v>1.97</v>
      </c>
      <c r="E17" s="45">
        <v>2294</v>
      </c>
      <c r="F17" s="39">
        <f t="shared" si="3"/>
        <v>113</v>
      </c>
      <c r="G17" s="39">
        <f t="shared" si="4"/>
        <v>113.33333333333333</v>
      </c>
      <c r="H17" s="39">
        <f t="shared" si="5"/>
        <v>2242.333333333333</v>
      </c>
      <c r="I17" s="40">
        <f t="shared" si="1"/>
        <v>51.66666666666697</v>
      </c>
      <c r="K17" s="39">
        <v>70</v>
      </c>
      <c r="L17" s="39">
        <v>2294</v>
      </c>
    </row>
    <row r="18" spans="1:12" x14ac:dyDescent="0.25">
      <c r="A18" s="40">
        <f t="shared" si="2"/>
        <v>14</v>
      </c>
      <c r="B18" s="39">
        <v>30</v>
      </c>
      <c r="C18" s="44">
        <f t="shared" si="0"/>
        <v>60</v>
      </c>
      <c r="D18" s="50">
        <v>2.0699999999999998</v>
      </c>
      <c r="E18" s="45">
        <v>2411</v>
      </c>
      <c r="F18" s="39">
        <f t="shared" si="3"/>
        <v>117</v>
      </c>
      <c r="G18" s="39">
        <f t="shared" si="4"/>
        <v>113.33333333333333</v>
      </c>
      <c r="H18" s="39">
        <f t="shared" si="5"/>
        <v>2355.6666666666665</v>
      </c>
      <c r="I18" s="40">
        <f t="shared" si="1"/>
        <v>55.333333333333485</v>
      </c>
      <c r="K18" s="39">
        <v>60</v>
      </c>
      <c r="L18" s="39">
        <v>2411</v>
      </c>
    </row>
    <row r="19" spans="1:12" x14ac:dyDescent="0.25">
      <c r="A19" s="40">
        <f t="shared" si="2"/>
        <v>15</v>
      </c>
      <c r="B19" s="39">
        <v>25</v>
      </c>
      <c r="C19" s="44">
        <f t="shared" si="0"/>
        <v>50</v>
      </c>
      <c r="D19" s="50">
        <v>2.16</v>
      </c>
      <c r="E19" s="45">
        <v>2521</v>
      </c>
      <c r="F19" s="39">
        <f t="shared" si="3"/>
        <v>110</v>
      </c>
      <c r="G19" s="39">
        <f t="shared" si="4"/>
        <v>113.33333333333333</v>
      </c>
      <c r="H19" s="39">
        <f t="shared" si="5"/>
        <v>2469</v>
      </c>
      <c r="I19" s="40">
        <f t="shared" si="1"/>
        <v>52</v>
      </c>
      <c r="K19" s="39">
        <v>50</v>
      </c>
      <c r="L19" s="39">
        <v>2521</v>
      </c>
    </row>
    <row r="20" spans="1:12" x14ac:dyDescent="0.25">
      <c r="A20" s="40">
        <f t="shared" si="2"/>
        <v>16</v>
      </c>
      <c r="B20" s="39">
        <v>20</v>
      </c>
      <c r="C20" s="44">
        <f t="shared" si="0"/>
        <v>40</v>
      </c>
      <c r="D20" s="50">
        <v>2.2599999999999998</v>
      </c>
      <c r="E20" s="45">
        <v>2646</v>
      </c>
      <c r="F20" s="39">
        <f t="shared" si="3"/>
        <v>125</v>
      </c>
      <c r="G20" s="39">
        <f t="shared" si="4"/>
        <v>113.33333333333333</v>
      </c>
      <c r="H20" s="39">
        <f t="shared" si="5"/>
        <v>2582.3333333333335</v>
      </c>
      <c r="I20" s="40">
        <f t="shared" si="1"/>
        <v>63.666666666666515</v>
      </c>
      <c r="K20" s="39">
        <v>40</v>
      </c>
      <c r="L20" s="39">
        <v>2646</v>
      </c>
    </row>
    <row r="21" spans="1:12" x14ac:dyDescent="0.25">
      <c r="A21" s="40">
        <f t="shared" si="2"/>
        <v>17</v>
      </c>
      <c r="B21" s="39">
        <v>15</v>
      </c>
      <c r="C21" s="44">
        <f t="shared" si="0"/>
        <v>30</v>
      </c>
      <c r="D21" s="50">
        <v>2.37</v>
      </c>
      <c r="E21" s="45">
        <v>2771</v>
      </c>
      <c r="F21" s="39">
        <f t="shared" si="3"/>
        <v>125</v>
      </c>
      <c r="G21" s="39">
        <f t="shared" si="4"/>
        <v>113.33333333333333</v>
      </c>
      <c r="H21" s="39">
        <f t="shared" si="5"/>
        <v>2695.666666666667</v>
      </c>
      <c r="I21" s="40">
        <f t="shared" si="1"/>
        <v>75.33333333333303</v>
      </c>
      <c r="K21" s="39">
        <v>30</v>
      </c>
      <c r="L21" s="39">
        <v>2771</v>
      </c>
    </row>
    <row r="22" spans="1:12" x14ac:dyDescent="0.25">
      <c r="A22" s="40">
        <f t="shared" si="2"/>
        <v>18</v>
      </c>
      <c r="B22" s="39">
        <v>10</v>
      </c>
      <c r="C22" s="44">
        <f t="shared" si="0"/>
        <v>20</v>
      </c>
      <c r="D22" s="50">
        <v>2.46</v>
      </c>
      <c r="E22" s="45">
        <v>2894</v>
      </c>
      <c r="F22" s="39">
        <f t="shared" si="3"/>
        <v>123</v>
      </c>
      <c r="G22" s="39">
        <f t="shared" si="4"/>
        <v>113.33333333333333</v>
      </c>
      <c r="H22" s="39">
        <f t="shared" si="5"/>
        <v>2809.0000000000005</v>
      </c>
      <c r="I22" s="40">
        <f t="shared" si="1"/>
        <v>84.999999999999545</v>
      </c>
      <c r="K22" s="39">
        <v>20</v>
      </c>
      <c r="L22" s="39">
        <v>2894</v>
      </c>
    </row>
    <row r="23" spans="1:12" x14ac:dyDescent="0.25">
      <c r="A23" s="40">
        <f t="shared" si="2"/>
        <v>19</v>
      </c>
      <c r="B23" s="39">
        <v>5</v>
      </c>
      <c r="C23" s="44">
        <f t="shared" si="0"/>
        <v>10</v>
      </c>
      <c r="D23" s="50">
        <v>2.5499999999999998</v>
      </c>
      <c r="E23" s="45">
        <v>3006</v>
      </c>
      <c r="F23" s="39">
        <f t="shared" si="3"/>
        <v>112</v>
      </c>
      <c r="G23" s="39">
        <f t="shared" si="4"/>
        <v>113.33333333333333</v>
      </c>
      <c r="H23" s="39">
        <f t="shared" si="5"/>
        <v>2922.3333333333339</v>
      </c>
      <c r="I23" s="40">
        <f t="shared" si="1"/>
        <v>83.66666666666606</v>
      </c>
      <c r="K23" s="39">
        <v>10</v>
      </c>
      <c r="L23" s="39">
        <v>3006</v>
      </c>
    </row>
    <row r="24" spans="1:12" x14ac:dyDescent="0.25">
      <c r="A24" s="40">
        <f t="shared" si="2"/>
        <v>20</v>
      </c>
      <c r="B24" s="41">
        <v>0</v>
      </c>
      <c r="C24" s="46">
        <f t="shared" si="0"/>
        <v>0</v>
      </c>
      <c r="D24" s="51">
        <v>2.65</v>
      </c>
      <c r="E24" s="47">
        <v>3149</v>
      </c>
      <c r="F24" s="41">
        <f>E24-E23</f>
        <v>143</v>
      </c>
      <c r="G24" s="39">
        <f t="shared" si="4"/>
        <v>113.33333333333333</v>
      </c>
      <c r="H24" s="39">
        <f t="shared" si="5"/>
        <v>3035.6666666666674</v>
      </c>
      <c r="I24" s="40">
        <f t="shared" si="1"/>
        <v>113.33333333333258</v>
      </c>
      <c r="K24" s="41">
        <v>0</v>
      </c>
      <c r="L24" s="41">
        <v>3149</v>
      </c>
    </row>
    <row r="25" spans="1:12" x14ac:dyDescent="0.25">
      <c r="A25" s="40">
        <f t="shared" si="2"/>
        <v>21</v>
      </c>
      <c r="B25" s="39">
        <v>5</v>
      </c>
      <c r="C25" s="44">
        <f>-2*B25</f>
        <v>-10</v>
      </c>
      <c r="D25" s="50">
        <v>2.76</v>
      </c>
      <c r="E25" s="45">
        <v>3315</v>
      </c>
      <c r="F25" s="39">
        <f t="shared" si="3"/>
        <v>166</v>
      </c>
      <c r="G25" s="39">
        <f t="shared" si="4"/>
        <v>113.33333333333333</v>
      </c>
      <c r="H25" s="39">
        <f t="shared" si="5"/>
        <v>3149.0000000000009</v>
      </c>
      <c r="I25" s="40">
        <f t="shared" si="1"/>
        <v>165.99999999999909</v>
      </c>
      <c r="K25" s="39">
        <v>-10</v>
      </c>
      <c r="L25" s="39">
        <v>3315</v>
      </c>
    </row>
    <row r="26" spans="1:12" x14ac:dyDescent="0.25">
      <c r="A26" s="40">
        <f t="shared" si="2"/>
        <v>22</v>
      </c>
      <c r="B26" s="39">
        <v>10</v>
      </c>
      <c r="C26" s="44">
        <f t="shared" ref="C26:C32" si="6">-2*B26</f>
        <v>-20</v>
      </c>
      <c r="D26" s="50">
        <v>2.85</v>
      </c>
      <c r="E26" s="45">
        <v>3485</v>
      </c>
      <c r="F26" s="39">
        <f t="shared" si="3"/>
        <v>170</v>
      </c>
      <c r="G26" s="39">
        <f t="shared" si="4"/>
        <v>113.33333333333333</v>
      </c>
      <c r="H26" s="39">
        <f t="shared" si="5"/>
        <v>3262.3333333333344</v>
      </c>
      <c r="I26" s="40">
        <f t="shared" si="1"/>
        <v>222.66666666666561</v>
      </c>
      <c r="K26" s="39">
        <v>-20</v>
      </c>
      <c r="L26" s="39">
        <v>3485</v>
      </c>
    </row>
    <row r="27" spans="1:12" x14ac:dyDescent="0.25">
      <c r="A27" s="40">
        <f t="shared" si="2"/>
        <v>23</v>
      </c>
      <c r="B27" s="39">
        <v>15</v>
      </c>
      <c r="C27" s="44">
        <f t="shared" si="6"/>
        <v>-30</v>
      </c>
      <c r="D27" s="50">
        <v>2.95</v>
      </c>
      <c r="E27" s="45">
        <v>3703</v>
      </c>
      <c r="F27" s="39">
        <f t="shared" si="3"/>
        <v>218</v>
      </c>
      <c r="G27" s="39">
        <f t="shared" si="4"/>
        <v>113.33333333333333</v>
      </c>
      <c r="H27" s="39">
        <f t="shared" si="5"/>
        <v>3375.6666666666679</v>
      </c>
      <c r="I27" s="40">
        <f t="shared" si="1"/>
        <v>327.33333333333212</v>
      </c>
      <c r="K27" s="39">
        <v>-30</v>
      </c>
      <c r="L27" s="39">
        <v>3703</v>
      </c>
    </row>
    <row r="28" spans="1:12" ht="15.75" thickBot="1" x14ac:dyDescent="0.3">
      <c r="A28" s="40">
        <f t="shared" si="2"/>
        <v>24</v>
      </c>
      <c r="B28" s="39">
        <v>20</v>
      </c>
      <c r="C28" s="48">
        <f t="shared" si="6"/>
        <v>-40</v>
      </c>
      <c r="D28" s="52">
        <v>3.05</v>
      </c>
      <c r="E28" s="49">
        <v>3924</v>
      </c>
      <c r="F28" s="39">
        <f t="shared" si="3"/>
        <v>221</v>
      </c>
      <c r="G28" s="39">
        <f t="shared" si="4"/>
        <v>113.33333333333333</v>
      </c>
      <c r="H28" s="39">
        <f>G28+H27</f>
        <v>3489.0000000000014</v>
      </c>
      <c r="I28" s="40">
        <f t="shared" si="1"/>
        <v>434.99999999999864</v>
      </c>
      <c r="K28" s="39">
        <v>-40</v>
      </c>
      <c r="L28" s="39">
        <v>3924</v>
      </c>
    </row>
    <row r="29" spans="1:12" x14ac:dyDescent="0.25">
      <c r="B29" s="40">
        <v>25</v>
      </c>
      <c r="C29" s="40">
        <f t="shared" si="6"/>
        <v>-50</v>
      </c>
      <c r="D29" s="20">
        <v>3.14</v>
      </c>
      <c r="E29" s="40">
        <v>4095</v>
      </c>
      <c r="F29" s="40">
        <f t="shared" si="3"/>
        <v>171</v>
      </c>
    </row>
    <row r="30" spans="1:12" x14ac:dyDescent="0.25">
      <c r="C30" s="40">
        <f t="shared" si="6"/>
        <v>0</v>
      </c>
    </row>
    <row r="31" spans="1:12" x14ac:dyDescent="0.25">
      <c r="C31" s="40">
        <f t="shared" si="6"/>
        <v>0</v>
      </c>
      <c r="E31" s="40">
        <f>E24-E4</f>
        <v>2380</v>
      </c>
      <c r="F31" s="39">
        <f>E31/(A24+1)</f>
        <v>113.33333333333333</v>
      </c>
    </row>
    <row r="32" spans="1:12" x14ac:dyDescent="0.25">
      <c r="C32" s="40">
        <f t="shared" si="6"/>
        <v>0</v>
      </c>
    </row>
    <row r="33" spans="1:12" ht="15.75" thickBot="1" x14ac:dyDescent="0.3"/>
    <row r="34" spans="1:12" ht="35.25" customHeight="1" thickBot="1" x14ac:dyDescent="0.3">
      <c r="C34" s="53" t="s">
        <v>0</v>
      </c>
      <c r="D34" s="54" t="s">
        <v>1</v>
      </c>
      <c r="E34" s="55" t="s">
        <v>2</v>
      </c>
      <c r="K34" s="42" t="s">
        <v>6</v>
      </c>
      <c r="L34" s="43" t="s">
        <v>7</v>
      </c>
    </row>
    <row r="35" spans="1:12" x14ac:dyDescent="0.25">
      <c r="A35" s="40">
        <v>0</v>
      </c>
      <c r="B35" s="56">
        <v>100</v>
      </c>
      <c r="C35" s="57">
        <f>2*B35</f>
        <v>200</v>
      </c>
      <c r="D35" s="58">
        <v>0.71</v>
      </c>
      <c r="E35" s="59">
        <v>759</v>
      </c>
      <c r="F35" s="39"/>
      <c r="G35" s="39">
        <f>F62</f>
        <v>117.45</v>
      </c>
      <c r="H35" s="39">
        <f>E35</f>
        <v>759</v>
      </c>
      <c r="I35" s="40">
        <f>E35-H35</f>
        <v>0</v>
      </c>
      <c r="K35" s="39">
        <f>C35</f>
        <v>200</v>
      </c>
      <c r="L35" s="39">
        <f>E35</f>
        <v>759</v>
      </c>
    </row>
    <row r="36" spans="1:12" x14ac:dyDescent="0.25">
      <c r="A36" s="40">
        <f>1+A35</f>
        <v>1</v>
      </c>
      <c r="B36" s="56">
        <v>95</v>
      </c>
      <c r="C36" s="57">
        <f t="shared" ref="C36:C55" si="7">2*B36</f>
        <v>190</v>
      </c>
      <c r="D36" s="58">
        <v>0.8</v>
      </c>
      <c r="E36" s="59">
        <v>863</v>
      </c>
      <c r="F36" s="39">
        <f>E36-E35</f>
        <v>104</v>
      </c>
      <c r="G36" s="39">
        <f>G35</f>
        <v>117.45</v>
      </c>
      <c r="H36" s="39">
        <f>G36+H35</f>
        <v>876.45</v>
      </c>
      <c r="I36" s="40">
        <f t="shared" ref="I36:I59" si="8">E36-H36</f>
        <v>-13.450000000000045</v>
      </c>
      <c r="K36" s="39">
        <f>C36</f>
        <v>190</v>
      </c>
      <c r="L36" s="39">
        <f>E36</f>
        <v>863</v>
      </c>
    </row>
    <row r="37" spans="1:12" x14ac:dyDescent="0.25">
      <c r="A37" s="40">
        <f t="shared" ref="A37:A59" si="9">1+A36</f>
        <v>2</v>
      </c>
      <c r="B37" s="56">
        <v>90</v>
      </c>
      <c r="C37" s="57">
        <f t="shared" si="7"/>
        <v>180</v>
      </c>
      <c r="D37" s="58">
        <v>0.9</v>
      </c>
      <c r="E37" s="59">
        <v>988</v>
      </c>
      <c r="F37" s="39">
        <f t="shared" ref="F37:F60" si="10">E37-E36</f>
        <v>125</v>
      </c>
      <c r="G37" s="39">
        <f t="shared" ref="G37:G59" si="11">G36</f>
        <v>117.45</v>
      </c>
      <c r="H37" s="39">
        <f t="shared" ref="H37:H58" si="12">G37+H36</f>
        <v>993.90000000000009</v>
      </c>
      <c r="I37" s="40">
        <f t="shared" si="8"/>
        <v>-5.9000000000000909</v>
      </c>
      <c r="K37" s="39">
        <f t="shared" ref="K37:K54" si="13">C37</f>
        <v>180</v>
      </c>
      <c r="L37" s="39">
        <f t="shared" ref="L37:L54" si="14">E37</f>
        <v>988</v>
      </c>
    </row>
    <row r="38" spans="1:12" x14ac:dyDescent="0.25">
      <c r="A38" s="40">
        <f t="shared" si="9"/>
        <v>3</v>
      </c>
      <c r="B38" s="56">
        <v>85</v>
      </c>
      <c r="C38" s="57">
        <f t="shared" si="7"/>
        <v>170</v>
      </c>
      <c r="D38" s="58">
        <v>1</v>
      </c>
      <c r="E38" s="59">
        <v>1105</v>
      </c>
      <c r="F38" s="39">
        <f t="shared" si="10"/>
        <v>117</v>
      </c>
      <c r="G38" s="39">
        <f t="shared" si="11"/>
        <v>117.45</v>
      </c>
      <c r="H38" s="39">
        <f t="shared" si="12"/>
        <v>1111.3500000000001</v>
      </c>
      <c r="I38" s="40">
        <f t="shared" si="8"/>
        <v>-6.3500000000001364</v>
      </c>
      <c r="K38" s="39">
        <f t="shared" si="13"/>
        <v>170</v>
      </c>
      <c r="L38" s="39">
        <f t="shared" si="14"/>
        <v>1105</v>
      </c>
    </row>
    <row r="39" spans="1:12" x14ac:dyDescent="0.25">
      <c r="A39" s="40">
        <f t="shared" si="9"/>
        <v>4</v>
      </c>
      <c r="B39" s="56">
        <v>80</v>
      </c>
      <c r="C39" s="57">
        <f t="shared" si="7"/>
        <v>160</v>
      </c>
      <c r="D39" s="58">
        <v>1.1000000000000001</v>
      </c>
      <c r="E39" s="59">
        <v>1229</v>
      </c>
      <c r="F39" s="39">
        <f t="shared" si="10"/>
        <v>124</v>
      </c>
      <c r="G39" s="39">
        <f t="shared" si="11"/>
        <v>117.45</v>
      </c>
      <c r="H39" s="39">
        <f t="shared" si="12"/>
        <v>1228.8000000000002</v>
      </c>
      <c r="I39" s="40">
        <f t="shared" si="8"/>
        <v>0.1999999999998181</v>
      </c>
      <c r="K39" s="39">
        <f t="shared" si="13"/>
        <v>160</v>
      </c>
      <c r="L39" s="39">
        <f t="shared" si="14"/>
        <v>1229</v>
      </c>
    </row>
    <row r="40" spans="1:12" x14ac:dyDescent="0.25">
      <c r="A40" s="40">
        <f t="shared" si="9"/>
        <v>5</v>
      </c>
      <c r="B40" s="56">
        <v>75</v>
      </c>
      <c r="C40" s="57">
        <f t="shared" si="7"/>
        <v>150</v>
      </c>
      <c r="D40" s="58">
        <v>1.19</v>
      </c>
      <c r="E40" s="59">
        <v>1345</v>
      </c>
      <c r="F40" s="39">
        <f t="shared" si="10"/>
        <v>116</v>
      </c>
      <c r="G40" s="39">
        <f t="shared" si="11"/>
        <v>117.45</v>
      </c>
      <c r="H40" s="39">
        <f t="shared" si="12"/>
        <v>1346.2500000000002</v>
      </c>
      <c r="I40" s="40">
        <f t="shared" si="8"/>
        <v>-1.2500000000002274</v>
      </c>
      <c r="K40" s="39">
        <f t="shared" si="13"/>
        <v>150</v>
      </c>
      <c r="L40" s="39">
        <f t="shared" si="14"/>
        <v>1345</v>
      </c>
    </row>
    <row r="41" spans="1:12" x14ac:dyDescent="0.25">
      <c r="A41" s="40">
        <f t="shared" si="9"/>
        <v>6</v>
      </c>
      <c r="B41" s="56">
        <v>70</v>
      </c>
      <c r="C41" s="57">
        <f t="shared" si="7"/>
        <v>140</v>
      </c>
      <c r="D41" s="58">
        <v>1.28</v>
      </c>
      <c r="E41" s="59">
        <v>1470</v>
      </c>
      <c r="F41" s="39">
        <f>E41-E40</f>
        <v>125</v>
      </c>
      <c r="G41" s="39">
        <f t="shared" si="11"/>
        <v>117.45</v>
      </c>
      <c r="H41" s="39">
        <f t="shared" si="12"/>
        <v>1463.7000000000003</v>
      </c>
      <c r="I41" s="40">
        <f t="shared" si="8"/>
        <v>6.2999999999997272</v>
      </c>
      <c r="K41" s="39">
        <f t="shared" si="13"/>
        <v>140</v>
      </c>
      <c r="L41" s="39">
        <f t="shared" si="14"/>
        <v>1470</v>
      </c>
    </row>
    <row r="42" spans="1:12" x14ac:dyDescent="0.25">
      <c r="A42" s="40">
        <f t="shared" si="9"/>
        <v>7</v>
      </c>
      <c r="B42" s="56">
        <v>65</v>
      </c>
      <c r="C42" s="57">
        <f t="shared" si="7"/>
        <v>130</v>
      </c>
      <c r="D42" s="58">
        <v>1.38</v>
      </c>
      <c r="E42" s="59">
        <v>1587</v>
      </c>
      <c r="F42" s="39">
        <f>E42-E41</f>
        <v>117</v>
      </c>
      <c r="G42" s="39">
        <f t="shared" si="11"/>
        <v>117.45</v>
      </c>
      <c r="H42" s="39">
        <f t="shared" si="12"/>
        <v>1581.1500000000003</v>
      </c>
      <c r="I42" s="40">
        <f t="shared" si="8"/>
        <v>5.8499999999996817</v>
      </c>
      <c r="K42" s="39">
        <f t="shared" si="13"/>
        <v>130</v>
      </c>
      <c r="L42" s="39">
        <f t="shared" si="14"/>
        <v>1587</v>
      </c>
    </row>
    <row r="43" spans="1:12" x14ac:dyDescent="0.25">
      <c r="A43" s="40">
        <f t="shared" si="9"/>
        <v>8</v>
      </c>
      <c r="B43" s="56">
        <v>60</v>
      </c>
      <c r="C43" s="57">
        <f t="shared" si="7"/>
        <v>120</v>
      </c>
      <c r="D43" s="58">
        <v>1.47</v>
      </c>
      <c r="E43" s="59">
        <v>1691</v>
      </c>
      <c r="F43" s="39">
        <f t="shared" si="10"/>
        <v>104</v>
      </c>
      <c r="G43" s="39">
        <f t="shared" si="11"/>
        <v>117.45</v>
      </c>
      <c r="H43" s="39">
        <f t="shared" si="12"/>
        <v>1698.6000000000004</v>
      </c>
      <c r="I43" s="40">
        <f t="shared" si="8"/>
        <v>-7.6000000000003638</v>
      </c>
      <c r="K43" s="39">
        <f t="shared" si="13"/>
        <v>120</v>
      </c>
      <c r="L43" s="39">
        <f t="shared" si="14"/>
        <v>1691</v>
      </c>
    </row>
    <row r="44" spans="1:12" x14ac:dyDescent="0.25">
      <c r="A44" s="40">
        <f t="shared" si="9"/>
        <v>9</v>
      </c>
      <c r="B44" s="56">
        <v>55</v>
      </c>
      <c r="C44" s="57">
        <f t="shared" si="7"/>
        <v>110</v>
      </c>
      <c r="D44" s="58">
        <v>1.57</v>
      </c>
      <c r="E44" s="59">
        <v>1811</v>
      </c>
      <c r="F44" s="39">
        <f t="shared" si="10"/>
        <v>120</v>
      </c>
      <c r="G44" s="39">
        <f t="shared" si="11"/>
        <v>117.45</v>
      </c>
      <c r="H44" s="39">
        <f t="shared" si="12"/>
        <v>1816.0500000000004</v>
      </c>
      <c r="I44" s="40">
        <f t="shared" si="8"/>
        <v>-5.0500000000004093</v>
      </c>
      <c r="K44" s="39">
        <f t="shared" si="13"/>
        <v>110</v>
      </c>
      <c r="L44" s="39">
        <f t="shared" si="14"/>
        <v>1811</v>
      </c>
    </row>
    <row r="45" spans="1:12" x14ac:dyDescent="0.25">
      <c r="A45" s="40">
        <f t="shared" si="9"/>
        <v>10</v>
      </c>
      <c r="B45" s="56">
        <v>50</v>
      </c>
      <c r="C45" s="57">
        <f t="shared" si="7"/>
        <v>100</v>
      </c>
      <c r="D45" s="58">
        <v>1.66</v>
      </c>
      <c r="E45" s="59">
        <v>1924</v>
      </c>
      <c r="F45" s="39">
        <f t="shared" si="10"/>
        <v>113</v>
      </c>
      <c r="G45" s="39">
        <f t="shared" si="11"/>
        <v>117.45</v>
      </c>
      <c r="H45" s="39">
        <f t="shared" si="12"/>
        <v>1933.5000000000005</v>
      </c>
      <c r="I45" s="40">
        <f t="shared" si="8"/>
        <v>-9.5000000000004547</v>
      </c>
      <c r="K45" s="39">
        <f t="shared" si="13"/>
        <v>100</v>
      </c>
      <c r="L45" s="39">
        <f t="shared" si="14"/>
        <v>1924</v>
      </c>
    </row>
    <row r="46" spans="1:12" x14ac:dyDescent="0.25">
      <c r="A46" s="40">
        <f t="shared" si="9"/>
        <v>11</v>
      </c>
      <c r="B46" s="56">
        <v>45</v>
      </c>
      <c r="C46" s="57">
        <f t="shared" si="7"/>
        <v>90</v>
      </c>
      <c r="D46" s="58">
        <v>1.76</v>
      </c>
      <c r="E46" s="59">
        <v>2032</v>
      </c>
      <c r="F46" s="39">
        <f t="shared" si="10"/>
        <v>108</v>
      </c>
      <c r="G46" s="39">
        <f t="shared" si="11"/>
        <v>117.45</v>
      </c>
      <c r="H46" s="39">
        <f t="shared" si="12"/>
        <v>2050.9500000000003</v>
      </c>
      <c r="I46" s="40">
        <f t="shared" si="8"/>
        <v>-18.950000000000273</v>
      </c>
      <c r="K46" s="39">
        <f t="shared" si="13"/>
        <v>90</v>
      </c>
      <c r="L46" s="39">
        <f t="shared" si="14"/>
        <v>2032</v>
      </c>
    </row>
    <row r="47" spans="1:12" x14ac:dyDescent="0.25">
      <c r="A47" s="40">
        <f t="shared" si="9"/>
        <v>12</v>
      </c>
      <c r="B47" s="56">
        <v>40</v>
      </c>
      <c r="C47" s="57">
        <f t="shared" si="7"/>
        <v>80</v>
      </c>
      <c r="D47" s="58">
        <v>1.84</v>
      </c>
      <c r="E47" s="59">
        <v>2139</v>
      </c>
      <c r="F47" s="39">
        <f t="shared" si="10"/>
        <v>107</v>
      </c>
      <c r="G47" s="39">
        <f t="shared" si="11"/>
        <v>117.45</v>
      </c>
      <c r="H47" s="39">
        <f t="shared" si="12"/>
        <v>2168.4</v>
      </c>
      <c r="I47" s="40">
        <f t="shared" si="8"/>
        <v>-29.400000000000091</v>
      </c>
      <c r="K47" s="39">
        <f t="shared" si="13"/>
        <v>80</v>
      </c>
      <c r="L47" s="39">
        <f t="shared" si="14"/>
        <v>2139</v>
      </c>
    </row>
    <row r="48" spans="1:12" x14ac:dyDescent="0.25">
      <c r="A48" s="40">
        <f t="shared" si="9"/>
        <v>13</v>
      </c>
      <c r="B48" s="56">
        <v>35</v>
      </c>
      <c r="C48" s="57">
        <f t="shared" si="7"/>
        <v>70</v>
      </c>
      <c r="D48" s="58">
        <v>1.95</v>
      </c>
      <c r="E48" s="59">
        <v>2260</v>
      </c>
      <c r="F48" s="39">
        <f>E48-E47</f>
        <v>121</v>
      </c>
      <c r="G48" s="39">
        <f t="shared" si="11"/>
        <v>117.45</v>
      </c>
      <c r="H48" s="39">
        <f t="shared" si="12"/>
        <v>2285.85</v>
      </c>
      <c r="I48" s="40">
        <f t="shared" si="8"/>
        <v>-25.849999999999909</v>
      </c>
      <c r="K48" s="39">
        <f t="shared" si="13"/>
        <v>70</v>
      </c>
      <c r="L48" s="39">
        <f t="shared" si="14"/>
        <v>2260</v>
      </c>
    </row>
    <row r="49" spans="1:12" x14ac:dyDescent="0.25">
      <c r="A49" s="40">
        <f t="shared" si="9"/>
        <v>14</v>
      </c>
      <c r="B49" s="56">
        <v>30</v>
      </c>
      <c r="C49" s="57">
        <f t="shared" si="7"/>
        <v>60</v>
      </c>
      <c r="D49" s="58">
        <v>2.04</v>
      </c>
      <c r="E49" s="59">
        <v>2383</v>
      </c>
      <c r="F49" s="39">
        <f t="shared" si="10"/>
        <v>123</v>
      </c>
      <c r="G49" s="39">
        <f t="shared" si="11"/>
        <v>117.45</v>
      </c>
      <c r="H49" s="39">
        <f t="shared" si="12"/>
        <v>2403.2999999999997</v>
      </c>
      <c r="I49" s="40">
        <f t="shared" si="8"/>
        <v>-20.299999999999727</v>
      </c>
      <c r="K49" s="39">
        <f t="shared" si="13"/>
        <v>60</v>
      </c>
      <c r="L49" s="39">
        <f t="shared" si="14"/>
        <v>2383</v>
      </c>
    </row>
    <row r="50" spans="1:12" x14ac:dyDescent="0.25">
      <c r="A50" s="40">
        <f t="shared" si="9"/>
        <v>15</v>
      </c>
      <c r="B50" s="56">
        <v>25</v>
      </c>
      <c r="C50" s="57">
        <f t="shared" si="7"/>
        <v>50</v>
      </c>
      <c r="D50" s="58">
        <v>2.14</v>
      </c>
      <c r="E50" s="59">
        <v>2493</v>
      </c>
      <c r="F50" s="39">
        <f>E50-E49</f>
        <v>110</v>
      </c>
      <c r="G50" s="39">
        <f t="shared" si="11"/>
        <v>117.45</v>
      </c>
      <c r="H50" s="39">
        <f t="shared" si="12"/>
        <v>2520.7499999999995</v>
      </c>
      <c r="I50" s="40">
        <f t="shared" si="8"/>
        <v>-27.749999999999545</v>
      </c>
      <c r="K50" s="39">
        <f t="shared" si="13"/>
        <v>50</v>
      </c>
      <c r="L50" s="39">
        <f t="shared" si="14"/>
        <v>2493</v>
      </c>
    </row>
    <row r="51" spans="1:12" x14ac:dyDescent="0.25">
      <c r="A51" s="40">
        <f t="shared" si="9"/>
        <v>16</v>
      </c>
      <c r="B51" s="56">
        <v>20</v>
      </c>
      <c r="C51" s="57">
        <f t="shared" si="7"/>
        <v>40</v>
      </c>
      <c r="D51" s="58">
        <v>2.23</v>
      </c>
      <c r="E51" s="59">
        <v>2605</v>
      </c>
      <c r="F51" s="39">
        <f>E51-E50</f>
        <v>112</v>
      </c>
      <c r="G51" s="39">
        <f t="shared" si="11"/>
        <v>117.45</v>
      </c>
      <c r="H51" s="39">
        <f>G51+H50</f>
        <v>2638.1999999999994</v>
      </c>
      <c r="I51" s="40">
        <f>E51-H51</f>
        <v>-33.199999999999363</v>
      </c>
      <c r="K51" s="39">
        <f t="shared" si="13"/>
        <v>40</v>
      </c>
      <c r="L51" s="39">
        <f t="shared" si="14"/>
        <v>2605</v>
      </c>
    </row>
    <row r="52" spans="1:12" x14ac:dyDescent="0.25">
      <c r="A52" s="40">
        <f t="shared" si="9"/>
        <v>17</v>
      </c>
      <c r="B52" s="56">
        <v>15</v>
      </c>
      <c r="C52" s="57">
        <f t="shared" si="7"/>
        <v>30</v>
      </c>
      <c r="D52" s="58">
        <v>2.33</v>
      </c>
      <c r="E52" s="59">
        <v>2730</v>
      </c>
      <c r="F52" s="39">
        <f>E52-E51</f>
        <v>125</v>
      </c>
      <c r="G52" s="39">
        <f t="shared" si="11"/>
        <v>117.45</v>
      </c>
      <c r="H52" s="39">
        <f t="shared" si="12"/>
        <v>2755.6499999999992</v>
      </c>
      <c r="I52" s="40">
        <f>E52-H52</f>
        <v>-25.649999999999181</v>
      </c>
      <c r="K52" s="39">
        <f t="shared" si="13"/>
        <v>30</v>
      </c>
      <c r="L52" s="39">
        <f t="shared" si="14"/>
        <v>2730</v>
      </c>
    </row>
    <row r="53" spans="1:12" x14ac:dyDescent="0.25">
      <c r="A53" s="40">
        <f t="shared" si="9"/>
        <v>18</v>
      </c>
      <c r="B53" s="56">
        <v>10</v>
      </c>
      <c r="C53" s="57">
        <f t="shared" si="7"/>
        <v>20</v>
      </c>
      <c r="D53" s="58">
        <v>2.42</v>
      </c>
      <c r="E53" s="59">
        <v>2846</v>
      </c>
      <c r="F53" s="39">
        <f t="shared" si="10"/>
        <v>116</v>
      </c>
      <c r="G53" s="39">
        <f t="shared" si="11"/>
        <v>117.45</v>
      </c>
      <c r="H53" s="39">
        <f t="shared" si="12"/>
        <v>2873.099999999999</v>
      </c>
      <c r="I53" s="40">
        <f t="shared" si="8"/>
        <v>-27.099999999999</v>
      </c>
      <c r="K53" s="39">
        <f t="shared" si="13"/>
        <v>20</v>
      </c>
      <c r="L53" s="39">
        <f t="shared" si="14"/>
        <v>2846</v>
      </c>
    </row>
    <row r="54" spans="1:12" x14ac:dyDescent="0.25">
      <c r="A54" s="40">
        <f t="shared" si="9"/>
        <v>19</v>
      </c>
      <c r="B54" s="56">
        <v>5</v>
      </c>
      <c r="C54" s="57">
        <f t="shared" si="7"/>
        <v>10</v>
      </c>
      <c r="D54" s="58">
        <v>2.5099999999999998</v>
      </c>
      <c r="E54" s="59">
        <v>2963</v>
      </c>
      <c r="F54" s="39">
        <f t="shared" si="10"/>
        <v>117</v>
      </c>
      <c r="G54" s="39">
        <f t="shared" si="11"/>
        <v>117.45</v>
      </c>
      <c r="H54" s="39">
        <f t="shared" si="12"/>
        <v>2990.5499999999988</v>
      </c>
      <c r="I54" s="40">
        <f t="shared" si="8"/>
        <v>-27.549999999998818</v>
      </c>
      <c r="K54" s="39">
        <f t="shared" si="13"/>
        <v>10</v>
      </c>
      <c r="L54" s="39">
        <f t="shared" si="14"/>
        <v>2963</v>
      </c>
    </row>
    <row r="55" spans="1:12" x14ac:dyDescent="0.25">
      <c r="A55" s="40">
        <f t="shared" si="9"/>
        <v>20</v>
      </c>
      <c r="B55" s="41">
        <v>0</v>
      </c>
      <c r="C55" s="46">
        <f t="shared" si="7"/>
        <v>0</v>
      </c>
      <c r="D55" s="51">
        <v>2.62</v>
      </c>
      <c r="E55" s="47">
        <v>3108</v>
      </c>
      <c r="F55" s="41">
        <f>E55-E54</f>
        <v>145</v>
      </c>
      <c r="G55" s="39">
        <f t="shared" si="11"/>
        <v>117.45</v>
      </c>
      <c r="H55" s="39">
        <f t="shared" si="12"/>
        <v>3107.9999999999986</v>
      </c>
      <c r="I55" s="40">
        <f t="shared" si="8"/>
        <v>0</v>
      </c>
      <c r="K55" s="41">
        <f t="shared" ref="K55" si="15">C55</f>
        <v>0</v>
      </c>
      <c r="L55" s="41">
        <f t="shared" ref="L55" si="16">E55</f>
        <v>3108</v>
      </c>
    </row>
    <row r="56" spans="1:12" x14ac:dyDescent="0.25">
      <c r="A56" s="40">
        <f t="shared" si="9"/>
        <v>21</v>
      </c>
      <c r="B56" s="39">
        <v>5</v>
      </c>
      <c r="C56" s="44">
        <f>-2*B56</f>
        <v>-10</v>
      </c>
      <c r="D56" s="50">
        <v>2.76</v>
      </c>
      <c r="E56" s="45">
        <v>3315</v>
      </c>
      <c r="F56" s="39">
        <f t="shared" si="10"/>
        <v>207</v>
      </c>
      <c r="G56" s="39">
        <f t="shared" si="11"/>
        <v>117.45</v>
      </c>
      <c r="H56" s="39">
        <f t="shared" si="12"/>
        <v>3225.4499999999985</v>
      </c>
      <c r="I56" s="40">
        <f t="shared" si="8"/>
        <v>89.550000000001546</v>
      </c>
      <c r="K56" s="39">
        <v>-10</v>
      </c>
      <c r="L56" s="39">
        <v>3315</v>
      </c>
    </row>
    <row r="57" spans="1:12" x14ac:dyDescent="0.25">
      <c r="A57" s="40">
        <f t="shared" si="9"/>
        <v>22</v>
      </c>
      <c r="B57" s="39">
        <v>10</v>
      </c>
      <c r="C57" s="44">
        <f t="shared" ref="C57:C63" si="17">-2*B57</f>
        <v>-20</v>
      </c>
      <c r="D57" s="50">
        <v>2.85</v>
      </c>
      <c r="E57" s="45">
        <v>3485</v>
      </c>
      <c r="F57" s="39">
        <f t="shared" si="10"/>
        <v>170</v>
      </c>
      <c r="G57" s="39">
        <f t="shared" si="11"/>
        <v>117.45</v>
      </c>
      <c r="H57" s="39">
        <f t="shared" si="12"/>
        <v>3342.8999999999983</v>
      </c>
      <c r="I57" s="40">
        <f t="shared" si="8"/>
        <v>142.10000000000173</v>
      </c>
      <c r="K57" s="39">
        <v>-20</v>
      </c>
      <c r="L57" s="39">
        <v>3485</v>
      </c>
    </row>
    <row r="58" spans="1:12" x14ac:dyDescent="0.25">
      <c r="A58" s="40">
        <f t="shared" si="9"/>
        <v>23</v>
      </c>
      <c r="B58" s="39">
        <v>15</v>
      </c>
      <c r="C58" s="44">
        <f t="shared" si="17"/>
        <v>-30</v>
      </c>
      <c r="D58" s="50">
        <v>2.95</v>
      </c>
      <c r="E58" s="45">
        <v>3703</v>
      </c>
      <c r="F58" s="39">
        <f t="shared" si="10"/>
        <v>218</v>
      </c>
      <c r="G58" s="39">
        <f t="shared" si="11"/>
        <v>117.45</v>
      </c>
      <c r="H58" s="39">
        <f t="shared" si="12"/>
        <v>3460.3499999999981</v>
      </c>
      <c r="I58" s="40">
        <f t="shared" si="8"/>
        <v>242.65000000000191</v>
      </c>
      <c r="K58" s="39">
        <v>-30</v>
      </c>
      <c r="L58" s="39">
        <v>3703</v>
      </c>
    </row>
    <row r="59" spans="1:12" ht="15.75" thickBot="1" x14ac:dyDescent="0.3">
      <c r="A59" s="40">
        <f t="shared" si="9"/>
        <v>24</v>
      </c>
      <c r="B59" s="39">
        <v>20</v>
      </c>
      <c r="C59" s="48">
        <f t="shared" si="17"/>
        <v>-40</v>
      </c>
      <c r="D59" s="52">
        <v>3.05</v>
      </c>
      <c r="E59" s="49">
        <v>3924</v>
      </c>
      <c r="F59" s="39">
        <f t="shared" si="10"/>
        <v>221</v>
      </c>
      <c r="G59" s="39">
        <f t="shared" si="11"/>
        <v>117.45</v>
      </c>
      <c r="H59" s="39">
        <f>G59+H58</f>
        <v>3577.7999999999979</v>
      </c>
      <c r="I59" s="40">
        <f t="shared" si="8"/>
        <v>346.20000000000209</v>
      </c>
      <c r="K59" s="39">
        <v>-40</v>
      </c>
      <c r="L59" s="39">
        <v>3924</v>
      </c>
    </row>
    <row r="60" spans="1:12" x14ac:dyDescent="0.25">
      <c r="B60" s="40">
        <v>25</v>
      </c>
      <c r="C60" s="40">
        <f t="shared" si="17"/>
        <v>-50</v>
      </c>
      <c r="D60" s="20">
        <v>3.14</v>
      </c>
      <c r="E60" s="40">
        <v>4095</v>
      </c>
      <c r="F60" s="40">
        <f t="shared" si="10"/>
        <v>171</v>
      </c>
    </row>
    <row r="61" spans="1:12" x14ac:dyDescent="0.25">
      <c r="C61" s="40">
        <f t="shared" si="17"/>
        <v>0</v>
      </c>
    </row>
    <row r="62" spans="1:12" x14ac:dyDescent="0.25">
      <c r="C62" s="40">
        <f t="shared" si="17"/>
        <v>0</v>
      </c>
      <c r="E62" s="40">
        <f>E55-E35</f>
        <v>2349</v>
      </c>
      <c r="F62" s="39">
        <f>E62/(A55)</f>
        <v>117.45</v>
      </c>
    </row>
    <row r="63" spans="1:12" x14ac:dyDescent="0.25">
      <c r="C63" s="40">
        <f t="shared" si="17"/>
        <v>0</v>
      </c>
      <c r="I63" s="40">
        <f>I59-I51</f>
        <v>379.40000000000146</v>
      </c>
      <c r="J63" s="40">
        <v>40</v>
      </c>
      <c r="K63" s="40">
        <f>I63/J63</f>
        <v>9.4850000000000367</v>
      </c>
    </row>
    <row r="66" spans="1:9" x14ac:dyDescent="0.25">
      <c r="A66" s="40">
        <v>19</v>
      </c>
    </row>
    <row r="67" spans="1:9" x14ac:dyDescent="0.25">
      <c r="A67" s="40">
        <f t="shared" ref="A67:A72" si="18">1+A66</f>
        <v>20</v>
      </c>
      <c r="B67" s="41">
        <v>0</v>
      </c>
      <c r="C67" s="46">
        <f t="shared" ref="C67" si="19">2*B67</f>
        <v>0</v>
      </c>
      <c r="D67" s="51">
        <v>2.61</v>
      </c>
      <c r="E67" s="47">
        <v>3108</v>
      </c>
      <c r="F67" s="41">
        <f>E67-E66</f>
        <v>3108</v>
      </c>
      <c r="G67" s="39">
        <f t="shared" ref="G67:G72" si="20">G66</f>
        <v>0</v>
      </c>
      <c r="H67" s="39">
        <f t="shared" ref="H67:H70" si="21">G67+H66</f>
        <v>0</v>
      </c>
      <c r="I67" s="40">
        <f t="shared" ref="I67:I71" si="22">E67-H67</f>
        <v>3108</v>
      </c>
    </row>
    <row r="68" spans="1:9" x14ac:dyDescent="0.25">
      <c r="A68" s="40">
        <f t="shared" si="18"/>
        <v>21</v>
      </c>
      <c r="B68" s="39">
        <v>5</v>
      </c>
      <c r="C68" s="44">
        <f>-2*B68</f>
        <v>-10</v>
      </c>
      <c r="D68" s="50">
        <v>2.8</v>
      </c>
      <c r="E68" s="45">
        <v>3390</v>
      </c>
      <c r="F68" s="39">
        <f t="shared" ref="F68:F71" si="23">E68-E67</f>
        <v>282</v>
      </c>
      <c r="G68" s="39">
        <f t="shared" si="20"/>
        <v>0</v>
      </c>
      <c r="H68" s="39">
        <f t="shared" si="21"/>
        <v>0</v>
      </c>
      <c r="I68" s="40">
        <f t="shared" si="22"/>
        <v>3390</v>
      </c>
    </row>
    <row r="69" spans="1:9" x14ac:dyDescent="0.25">
      <c r="A69" s="40">
        <f t="shared" si="18"/>
        <v>22</v>
      </c>
      <c r="B69" s="39">
        <v>10</v>
      </c>
      <c r="C69" s="44">
        <f t="shared" ref="C69:C71" si="24">-2*B69</f>
        <v>-20</v>
      </c>
      <c r="D69" s="50">
        <v>2.85</v>
      </c>
      <c r="E69" s="45">
        <v>3485</v>
      </c>
      <c r="F69" s="39">
        <f t="shared" si="23"/>
        <v>95</v>
      </c>
      <c r="G69" s="39">
        <f t="shared" si="20"/>
        <v>0</v>
      </c>
      <c r="H69" s="39">
        <f t="shared" si="21"/>
        <v>0</v>
      </c>
      <c r="I69" s="40">
        <f t="shared" si="22"/>
        <v>3485</v>
      </c>
    </row>
    <row r="70" spans="1:9" x14ac:dyDescent="0.25">
      <c r="A70" s="40">
        <f t="shared" si="18"/>
        <v>23</v>
      </c>
      <c r="B70" s="39">
        <v>15</v>
      </c>
      <c r="C70" s="44">
        <f t="shared" si="24"/>
        <v>-30</v>
      </c>
      <c r="D70" s="50">
        <v>2.89</v>
      </c>
      <c r="E70" s="45">
        <v>3546</v>
      </c>
      <c r="F70" s="39">
        <f t="shared" si="23"/>
        <v>61</v>
      </c>
      <c r="G70" s="39">
        <f t="shared" si="20"/>
        <v>0</v>
      </c>
      <c r="H70" s="39">
        <f t="shared" si="21"/>
        <v>0</v>
      </c>
      <c r="I70" s="40">
        <f t="shared" si="22"/>
        <v>3546</v>
      </c>
    </row>
    <row r="71" spans="1:9" x14ac:dyDescent="0.25">
      <c r="A71" s="40">
        <f t="shared" si="18"/>
        <v>24</v>
      </c>
      <c r="B71" s="39">
        <v>20</v>
      </c>
      <c r="C71" s="44">
        <f t="shared" si="24"/>
        <v>-40</v>
      </c>
      <c r="D71" s="50">
        <v>2.99</v>
      </c>
      <c r="E71" s="45">
        <v>3779</v>
      </c>
      <c r="F71" s="39">
        <f t="shared" si="23"/>
        <v>233</v>
      </c>
      <c r="G71" s="39">
        <f t="shared" si="20"/>
        <v>0</v>
      </c>
      <c r="H71" s="39">
        <f>G71+H70</f>
        <v>0</v>
      </c>
      <c r="I71" s="40">
        <f t="shared" si="22"/>
        <v>3779</v>
      </c>
    </row>
    <row r="72" spans="1:9" ht="15.75" thickBot="1" x14ac:dyDescent="0.3">
      <c r="A72" s="40">
        <f t="shared" si="18"/>
        <v>25</v>
      </c>
      <c r="B72" s="39">
        <v>25</v>
      </c>
      <c r="C72" s="48">
        <f t="shared" ref="C72" si="25">-2*B72</f>
        <v>-50</v>
      </c>
      <c r="D72" s="52">
        <v>3.1</v>
      </c>
      <c r="E72" s="49">
        <v>4051</v>
      </c>
      <c r="F72" s="39">
        <f t="shared" ref="F72" si="26">E72-E71</f>
        <v>272</v>
      </c>
      <c r="G72" s="39">
        <f t="shared" si="20"/>
        <v>0</v>
      </c>
      <c r="H72" s="39">
        <f>G72+H71</f>
        <v>0</v>
      </c>
      <c r="I72" s="40">
        <f t="shared" ref="I72" si="27">E72-H72</f>
        <v>4051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10"/>
  <sheetViews>
    <sheetView tabSelected="1" topLeftCell="B89" workbookViewId="0">
      <selection activeCell="F111" sqref="F111"/>
    </sheetView>
  </sheetViews>
  <sheetFormatPr defaultRowHeight="15" x14ac:dyDescent="0.25"/>
  <cols>
    <col min="3" max="7" width="17.28515625" customWidth="1"/>
  </cols>
  <sheetData>
    <row r="2" spans="3:7" x14ac:dyDescent="0.25">
      <c r="D2">
        <v>70</v>
      </c>
      <c r="E2">
        <v>110</v>
      </c>
    </row>
    <row r="4" spans="3:7" ht="18" x14ac:dyDescent="0.25">
      <c r="C4" s="60" t="s">
        <v>8</v>
      </c>
    </row>
    <row r="6" spans="3:7" ht="60.75" customHeight="1" x14ac:dyDescent="0.25">
      <c r="C6" s="61" t="s">
        <v>9</v>
      </c>
      <c r="D6" s="61" t="s">
        <v>10</v>
      </c>
      <c r="E6" s="61" t="s">
        <v>11</v>
      </c>
      <c r="F6" s="61" t="s">
        <v>12</v>
      </c>
      <c r="G6" s="61" t="s">
        <v>13</v>
      </c>
    </row>
    <row r="7" spans="3:7" x14ac:dyDescent="0.25">
      <c r="C7" s="62">
        <v>0</v>
      </c>
      <c r="D7" s="62">
        <v>0</v>
      </c>
      <c r="E7" s="62">
        <v>0</v>
      </c>
      <c r="F7" s="62">
        <v>0</v>
      </c>
      <c r="G7" s="62">
        <v>0</v>
      </c>
    </row>
    <row r="8" spans="3:7" x14ac:dyDescent="0.25">
      <c r="C8" s="62">
        <v>0.25</v>
      </c>
      <c r="D8" s="62">
        <v>0.62</v>
      </c>
      <c r="E8" s="62">
        <v>0.2</v>
      </c>
      <c r="F8" s="62">
        <v>0.02</v>
      </c>
      <c r="G8" s="62">
        <v>8.5500000000000007</v>
      </c>
    </row>
    <row r="9" spans="3:7" x14ac:dyDescent="0.25">
      <c r="C9" s="62">
        <v>0.5</v>
      </c>
      <c r="D9" s="62">
        <v>1.23</v>
      </c>
      <c r="E9" s="62">
        <v>0.78</v>
      </c>
      <c r="F9" s="62">
        <v>0.08</v>
      </c>
      <c r="G9" s="62">
        <v>17.100000000000001</v>
      </c>
    </row>
    <row r="10" spans="3:7" x14ac:dyDescent="0.25">
      <c r="C10" s="62">
        <v>0.75</v>
      </c>
      <c r="D10" s="62">
        <v>1.85</v>
      </c>
      <c r="E10" s="62">
        <v>1.76</v>
      </c>
      <c r="F10" s="62">
        <v>0.17699999999999999</v>
      </c>
      <c r="G10" s="62">
        <v>25.65</v>
      </c>
    </row>
    <row r="11" spans="3:7" x14ac:dyDescent="0.25">
      <c r="C11" s="62">
        <v>1</v>
      </c>
      <c r="D11" s="62">
        <v>2.4700000000000002</v>
      </c>
      <c r="E11" s="62">
        <v>3.13</v>
      </c>
      <c r="F11" s="62">
        <v>0.31900000000000001</v>
      </c>
      <c r="G11" s="62">
        <v>34.200000000000003</v>
      </c>
    </row>
    <row r="12" spans="3:7" x14ac:dyDescent="0.25">
      <c r="C12" s="62">
        <v>1.25</v>
      </c>
      <c r="D12" s="62">
        <v>3.09</v>
      </c>
      <c r="E12" s="62">
        <v>4.8899999999999997</v>
      </c>
      <c r="F12" s="62">
        <v>0.499</v>
      </c>
      <c r="G12" s="62">
        <v>42.75</v>
      </c>
    </row>
    <row r="13" spans="3:7" x14ac:dyDescent="0.25">
      <c r="C13" s="62">
        <v>1.5</v>
      </c>
      <c r="D13" s="62">
        <v>3.7</v>
      </c>
      <c r="E13" s="62">
        <v>7.05</v>
      </c>
      <c r="F13" s="62">
        <v>0.71899999999999997</v>
      </c>
      <c r="G13" s="62">
        <v>51.3</v>
      </c>
    </row>
    <row r="14" spans="3:7" x14ac:dyDescent="0.25">
      <c r="C14" s="62">
        <v>1.75</v>
      </c>
      <c r="D14" s="62">
        <v>4.32</v>
      </c>
      <c r="E14" s="62">
        <v>9.6</v>
      </c>
      <c r="F14" s="62">
        <v>0.97899999999999998</v>
      </c>
      <c r="G14" s="62">
        <v>59.85</v>
      </c>
    </row>
    <row r="15" spans="3:7" x14ac:dyDescent="0.25">
      <c r="C15" s="62">
        <v>2</v>
      </c>
      <c r="D15" s="62">
        <v>4.9400000000000004</v>
      </c>
      <c r="E15" s="62">
        <v>12.52</v>
      </c>
      <c r="F15" s="62">
        <v>1.278</v>
      </c>
      <c r="G15" s="62">
        <v>68.400000000000006</v>
      </c>
    </row>
    <row r="18" spans="8:12" x14ac:dyDescent="0.25">
      <c r="I18" s="63" t="s">
        <v>17</v>
      </c>
      <c r="J18" s="64">
        <v>2136</v>
      </c>
      <c r="L18" s="62">
        <v>3122</v>
      </c>
    </row>
    <row r="19" spans="8:12" s="63" customFormat="1" x14ac:dyDescent="0.25">
      <c r="H19" s="63" t="s">
        <v>14</v>
      </c>
      <c r="I19" s="63" t="s">
        <v>15</v>
      </c>
      <c r="J19" s="63" t="s">
        <v>18</v>
      </c>
    </row>
    <row r="20" spans="8:12" x14ac:dyDescent="0.25">
      <c r="H20" s="7">
        <v>0</v>
      </c>
      <c r="I20" s="7">
        <v>676</v>
      </c>
      <c r="J20" s="7">
        <v>676</v>
      </c>
      <c r="K20" s="7">
        <f>I20-J20</f>
        <v>0</v>
      </c>
      <c r="L20">
        <v>0</v>
      </c>
    </row>
    <row r="21" spans="8:12" x14ac:dyDescent="0.25">
      <c r="H21">
        <v>3</v>
      </c>
      <c r="I21">
        <v>676</v>
      </c>
      <c r="J21">
        <v>672</v>
      </c>
      <c r="K21">
        <f>J20-J21</f>
        <v>4</v>
      </c>
      <c r="L21">
        <v>-1</v>
      </c>
    </row>
    <row r="22" spans="8:12" x14ac:dyDescent="0.25">
      <c r="H22">
        <v>4</v>
      </c>
      <c r="I22">
        <v>679</v>
      </c>
      <c r="J22">
        <v>669</v>
      </c>
      <c r="K22">
        <f>J21-J22</f>
        <v>3</v>
      </c>
      <c r="L22">
        <v>-2</v>
      </c>
    </row>
    <row r="23" spans="8:12" x14ac:dyDescent="0.25">
      <c r="H23">
        <v>5</v>
      </c>
      <c r="I23">
        <v>675</v>
      </c>
      <c r="J23">
        <v>664</v>
      </c>
      <c r="K23">
        <f>J22-J23</f>
        <v>5</v>
      </c>
      <c r="L23">
        <v>-4</v>
      </c>
    </row>
    <row r="24" spans="8:12" x14ac:dyDescent="0.25">
      <c r="H24">
        <v>6</v>
      </c>
      <c r="I24">
        <v>679</v>
      </c>
      <c r="J24">
        <v>660</v>
      </c>
      <c r="K24">
        <f>J23-J24</f>
        <v>4</v>
      </c>
      <c r="L24">
        <v>-3</v>
      </c>
    </row>
    <row r="25" spans="8:12" x14ac:dyDescent="0.25">
      <c r="H25">
        <v>7</v>
      </c>
      <c r="I25">
        <v>679</v>
      </c>
      <c r="J25">
        <v>655</v>
      </c>
      <c r="K25">
        <f>J24-J25</f>
        <v>5</v>
      </c>
      <c r="L25">
        <v>-5</v>
      </c>
    </row>
    <row r="26" spans="8:12" x14ac:dyDescent="0.25">
      <c r="H26">
        <v>8</v>
      </c>
      <c r="I26">
        <v>679</v>
      </c>
      <c r="J26">
        <v>650</v>
      </c>
      <c r="K26">
        <f>J25-J26</f>
        <v>5</v>
      </c>
      <c r="L26">
        <v>-6</v>
      </c>
    </row>
    <row r="27" spans="8:12" x14ac:dyDescent="0.25">
      <c r="H27">
        <v>9</v>
      </c>
      <c r="I27">
        <v>679</v>
      </c>
      <c r="J27">
        <v>646</v>
      </c>
      <c r="K27">
        <f>J26-J27</f>
        <v>4</v>
      </c>
      <c r="L27">
        <v>-6</v>
      </c>
    </row>
    <row r="28" spans="8:12" x14ac:dyDescent="0.25">
      <c r="H28">
        <v>10</v>
      </c>
      <c r="I28">
        <v>679</v>
      </c>
      <c r="J28">
        <v>642</v>
      </c>
      <c r="K28">
        <f>J27-J28</f>
        <v>4</v>
      </c>
      <c r="L28">
        <v>-7</v>
      </c>
    </row>
    <row r="29" spans="8:12" x14ac:dyDescent="0.25">
      <c r="H29">
        <v>11</v>
      </c>
      <c r="I29">
        <v>678</v>
      </c>
      <c r="J29">
        <v>639</v>
      </c>
      <c r="K29">
        <f>J28-J29</f>
        <v>3</v>
      </c>
      <c r="L29">
        <v>-9</v>
      </c>
    </row>
    <row r="30" spans="8:12" x14ac:dyDescent="0.25">
      <c r="H30">
        <v>12</v>
      </c>
      <c r="I30">
        <v>679</v>
      </c>
      <c r="J30">
        <v>634</v>
      </c>
      <c r="K30">
        <f>J29-J30</f>
        <v>5</v>
      </c>
    </row>
    <row r="31" spans="8:12" x14ac:dyDescent="0.25">
      <c r="H31" s="7">
        <v>13</v>
      </c>
      <c r="I31" s="7">
        <v>679</v>
      </c>
      <c r="J31" s="7">
        <v>632</v>
      </c>
      <c r="K31" s="7">
        <f>J30-J31</f>
        <v>2</v>
      </c>
    </row>
    <row r="33" spans="3:15" x14ac:dyDescent="0.25">
      <c r="C33" s="63"/>
      <c r="D33" s="63"/>
      <c r="E33" s="63"/>
      <c r="F33" s="63"/>
    </row>
    <row r="37" spans="3:15" ht="15.75" thickBot="1" x14ac:dyDescent="0.3"/>
    <row r="38" spans="3:15" ht="15.75" thickBot="1" x14ac:dyDescent="0.3">
      <c r="H38" s="40"/>
      <c r="I38" s="40"/>
      <c r="J38" s="53" t="s">
        <v>0</v>
      </c>
      <c r="K38" s="55" t="s">
        <v>2</v>
      </c>
      <c r="L38" s="40"/>
      <c r="M38" s="40"/>
      <c r="N38" s="40"/>
      <c r="O38" s="40"/>
    </row>
    <row r="39" spans="3:15" x14ac:dyDescent="0.25">
      <c r="H39" s="40">
        <v>0</v>
      </c>
      <c r="I39" s="56">
        <v>13</v>
      </c>
      <c r="J39" s="57">
        <f>2*I39</f>
        <v>26</v>
      </c>
      <c r="K39" s="59">
        <v>2483</v>
      </c>
      <c r="L39" s="39"/>
      <c r="M39" s="39">
        <f>N55</f>
        <v>0</v>
      </c>
      <c r="N39" s="39">
        <f>K39</f>
        <v>2483</v>
      </c>
      <c r="O39" s="40">
        <f>K39-N39</f>
        <v>0</v>
      </c>
    </row>
    <row r="40" spans="3:15" x14ac:dyDescent="0.25">
      <c r="H40" s="40">
        <f>1+H39</f>
        <v>1</v>
      </c>
      <c r="I40" s="56">
        <v>12</v>
      </c>
      <c r="J40" s="57">
        <f t="shared" ref="J40:J54" si="0">2*I40</f>
        <v>24</v>
      </c>
      <c r="K40" s="59">
        <v>2431</v>
      </c>
      <c r="L40" s="39">
        <f>K40-K39</f>
        <v>-52</v>
      </c>
      <c r="M40" s="39">
        <f>M39</f>
        <v>0</v>
      </c>
      <c r="N40" s="39">
        <f>M40+N39</f>
        <v>2483</v>
      </c>
      <c r="O40" s="40">
        <f t="shared" ref="O40:O54" si="1">K40-N40</f>
        <v>-52</v>
      </c>
    </row>
    <row r="41" spans="3:15" x14ac:dyDescent="0.25">
      <c r="H41" s="40">
        <f t="shared" ref="H41:H54" si="2">1+H40</f>
        <v>2</v>
      </c>
      <c r="I41" s="56">
        <v>11</v>
      </c>
      <c r="J41" s="57">
        <f t="shared" si="0"/>
        <v>22</v>
      </c>
      <c r="K41" s="59">
        <v>2335</v>
      </c>
      <c r="L41" s="39">
        <f t="shared" ref="L41:L53" si="3">K41-K40</f>
        <v>-96</v>
      </c>
      <c r="M41" s="39">
        <f t="shared" ref="M41:M54" si="4">M40</f>
        <v>0</v>
      </c>
      <c r="N41" s="39">
        <f t="shared" ref="N41:N54" si="5">M41+N40</f>
        <v>2483</v>
      </c>
      <c r="O41" s="40">
        <f t="shared" si="1"/>
        <v>-148</v>
      </c>
    </row>
    <row r="42" spans="3:15" x14ac:dyDescent="0.25">
      <c r="H42" s="40">
        <f t="shared" si="2"/>
        <v>3</v>
      </c>
      <c r="I42" s="56">
        <v>10</v>
      </c>
      <c r="J42" s="57">
        <f t="shared" si="0"/>
        <v>20</v>
      </c>
      <c r="K42" s="59">
        <v>2208</v>
      </c>
      <c r="L42" s="39">
        <f t="shared" si="3"/>
        <v>-127</v>
      </c>
      <c r="M42" s="39">
        <f t="shared" si="4"/>
        <v>0</v>
      </c>
      <c r="N42" s="39">
        <f t="shared" si="5"/>
        <v>2483</v>
      </c>
      <c r="O42" s="40">
        <f t="shared" si="1"/>
        <v>-275</v>
      </c>
    </row>
    <row r="43" spans="3:15" x14ac:dyDescent="0.25">
      <c r="H43" s="40">
        <f t="shared" si="2"/>
        <v>4</v>
      </c>
      <c r="I43" s="56">
        <v>9</v>
      </c>
      <c r="J43" s="57">
        <f t="shared" si="0"/>
        <v>18</v>
      </c>
      <c r="K43" s="59">
        <v>2022</v>
      </c>
      <c r="L43" s="39">
        <f t="shared" si="3"/>
        <v>-186</v>
      </c>
      <c r="M43" s="39">
        <f t="shared" si="4"/>
        <v>0</v>
      </c>
      <c r="N43" s="39">
        <f t="shared" si="5"/>
        <v>2483</v>
      </c>
      <c r="O43" s="40">
        <f t="shared" si="1"/>
        <v>-461</v>
      </c>
    </row>
    <row r="44" spans="3:15" x14ac:dyDescent="0.25">
      <c r="H44" s="40">
        <f t="shared" si="2"/>
        <v>5</v>
      </c>
      <c r="I44" s="56">
        <v>8</v>
      </c>
      <c r="J44" s="57">
        <f t="shared" si="0"/>
        <v>16</v>
      </c>
      <c r="K44" s="59">
        <v>1855</v>
      </c>
      <c r="L44" s="39">
        <f t="shared" si="3"/>
        <v>-167</v>
      </c>
      <c r="M44" s="39">
        <f t="shared" si="4"/>
        <v>0</v>
      </c>
      <c r="N44" s="39">
        <f t="shared" si="5"/>
        <v>2483</v>
      </c>
      <c r="O44" s="40">
        <f t="shared" si="1"/>
        <v>-628</v>
      </c>
    </row>
    <row r="45" spans="3:15" x14ac:dyDescent="0.25">
      <c r="H45" s="40">
        <f t="shared" si="2"/>
        <v>6</v>
      </c>
      <c r="I45" s="56">
        <v>7</v>
      </c>
      <c r="J45" s="57">
        <f t="shared" si="0"/>
        <v>14</v>
      </c>
      <c r="K45" s="59">
        <v>1659</v>
      </c>
      <c r="L45" s="39">
        <f>K45-K44</f>
        <v>-196</v>
      </c>
      <c r="M45" s="39">
        <f t="shared" si="4"/>
        <v>0</v>
      </c>
      <c r="N45" s="39">
        <f t="shared" si="5"/>
        <v>2483</v>
      </c>
      <c r="O45" s="40">
        <f t="shared" si="1"/>
        <v>-824</v>
      </c>
    </row>
    <row r="46" spans="3:15" x14ac:dyDescent="0.25">
      <c r="H46" s="40">
        <f t="shared" si="2"/>
        <v>7</v>
      </c>
      <c r="I46" s="56">
        <v>6</v>
      </c>
      <c r="J46" s="57">
        <f t="shared" si="0"/>
        <v>12</v>
      </c>
      <c r="K46" s="59">
        <v>1533</v>
      </c>
      <c r="L46" s="39">
        <f>K46-K45</f>
        <v>-126</v>
      </c>
      <c r="M46" s="39">
        <f t="shared" si="4"/>
        <v>0</v>
      </c>
      <c r="N46" s="39">
        <f t="shared" si="5"/>
        <v>2483</v>
      </c>
      <c r="O46" s="40">
        <f t="shared" si="1"/>
        <v>-950</v>
      </c>
    </row>
    <row r="47" spans="3:15" x14ac:dyDescent="0.25">
      <c r="H47" s="40">
        <f t="shared" si="2"/>
        <v>8</v>
      </c>
      <c r="I47" s="56">
        <v>5</v>
      </c>
      <c r="J47" s="57">
        <f t="shared" si="0"/>
        <v>10</v>
      </c>
      <c r="K47" s="59">
        <v>1396</v>
      </c>
      <c r="L47" s="39">
        <f t="shared" si="3"/>
        <v>-137</v>
      </c>
      <c r="M47" s="39">
        <f t="shared" si="4"/>
        <v>0</v>
      </c>
      <c r="N47" s="39">
        <f t="shared" si="5"/>
        <v>2483</v>
      </c>
      <c r="O47" s="40">
        <f t="shared" si="1"/>
        <v>-1087</v>
      </c>
    </row>
    <row r="48" spans="3:15" x14ac:dyDescent="0.25">
      <c r="H48" s="40">
        <f t="shared" si="2"/>
        <v>9</v>
      </c>
      <c r="I48" s="56">
        <v>4</v>
      </c>
      <c r="J48" s="57">
        <f t="shared" si="0"/>
        <v>8</v>
      </c>
      <c r="K48" s="59">
        <v>1248</v>
      </c>
      <c r="L48" s="39">
        <f t="shared" si="3"/>
        <v>-148</v>
      </c>
      <c r="M48" s="39">
        <f t="shared" si="4"/>
        <v>0</v>
      </c>
      <c r="N48" s="39">
        <f t="shared" si="5"/>
        <v>2483</v>
      </c>
      <c r="O48" s="40">
        <f t="shared" si="1"/>
        <v>-1235</v>
      </c>
    </row>
    <row r="49" spans="6:15" x14ac:dyDescent="0.25">
      <c r="H49" s="40">
        <f t="shared" si="2"/>
        <v>10</v>
      </c>
      <c r="I49" s="56">
        <v>3</v>
      </c>
      <c r="J49" s="57">
        <f t="shared" si="0"/>
        <v>6</v>
      </c>
      <c r="K49" s="59">
        <v>1063</v>
      </c>
      <c r="L49" s="39">
        <f t="shared" si="3"/>
        <v>-185</v>
      </c>
      <c r="M49" s="39">
        <f t="shared" si="4"/>
        <v>0</v>
      </c>
      <c r="N49" s="39">
        <f t="shared" si="5"/>
        <v>2483</v>
      </c>
      <c r="O49" s="40">
        <f t="shared" si="1"/>
        <v>-1420</v>
      </c>
    </row>
    <row r="50" spans="6:15" x14ac:dyDescent="0.25">
      <c r="H50" s="40">
        <f t="shared" si="2"/>
        <v>11</v>
      </c>
      <c r="I50" s="65">
        <v>2</v>
      </c>
      <c r="J50" s="57">
        <f t="shared" si="0"/>
        <v>4</v>
      </c>
      <c r="K50" s="59">
        <v>931</v>
      </c>
      <c r="L50" s="39">
        <f t="shared" si="3"/>
        <v>-132</v>
      </c>
      <c r="M50" s="39">
        <f t="shared" si="4"/>
        <v>0</v>
      </c>
      <c r="N50" s="39">
        <f t="shared" si="5"/>
        <v>2483</v>
      </c>
      <c r="O50" s="40">
        <f t="shared" si="1"/>
        <v>-1552</v>
      </c>
    </row>
    <row r="51" spans="6:15" x14ac:dyDescent="0.25">
      <c r="H51" s="40">
        <f t="shared" si="2"/>
        <v>12</v>
      </c>
      <c r="I51" s="66">
        <v>1.5</v>
      </c>
      <c r="J51" s="57">
        <f t="shared" si="0"/>
        <v>3</v>
      </c>
      <c r="K51" s="59">
        <v>861</v>
      </c>
      <c r="L51" s="39">
        <f t="shared" si="3"/>
        <v>-70</v>
      </c>
      <c r="M51" s="39">
        <f t="shared" si="4"/>
        <v>0</v>
      </c>
      <c r="N51" s="39">
        <f t="shared" si="5"/>
        <v>2483</v>
      </c>
      <c r="O51" s="40">
        <f t="shared" si="1"/>
        <v>-1622</v>
      </c>
    </row>
    <row r="52" spans="6:15" x14ac:dyDescent="0.25">
      <c r="H52" s="40">
        <f t="shared" si="2"/>
        <v>13</v>
      </c>
      <c r="I52" s="56">
        <v>1</v>
      </c>
      <c r="J52" s="57">
        <f t="shared" si="0"/>
        <v>2</v>
      </c>
      <c r="K52" s="59">
        <v>782</v>
      </c>
      <c r="L52" s="39">
        <f>K52-K51</f>
        <v>-79</v>
      </c>
      <c r="M52" s="39">
        <f t="shared" si="4"/>
        <v>0</v>
      </c>
      <c r="N52" s="39">
        <f t="shared" si="5"/>
        <v>2483</v>
      </c>
      <c r="O52" s="40">
        <f t="shared" si="1"/>
        <v>-1701</v>
      </c>
    </row>
    <row r="53" spans="6:15" x14ac:dyDescent="0.25">
      <c r="H53" s="40">
        <f t="shared" si="2"/>
        <v>14</v>
      </c>
      <c r="I53" s="66">
        <v>0.5</v>
      </c>
      <c r="J53" s="57">
        <f t="shared" si="0"/>
        <v>1</v>
      </c>
      <c r="K53" s="59">
        <v>735</v>
      </c>
      <c r="L53" s="39">
        <f t="shared" si="3"/>
        <v>-47</v>
      </c>
      <c r="M53" s="39">
        <f t="shared" si="4"/>
        <v>0</v>
      </c>
      <c r="N53" s="39">
        <f t="shared" si="5"/>
        <v>2483</v>
      </c>
      <c r="O53" s="40">
        <f t="shared" si="1"/>
        <v>-1748</v>
      </c>
    </row>
    <row r="54" spans="6:15" x14ac:dyDescent="0.25">
      <c r="H54" s="40">
        <f t="shared" si="2"/>
        <v>15</v>
      </c>
      <c r="I54" s="56">
        <v>0</v>
      </c>
      <c r="J54" s="57">
        <f t="shared" si="0"/>
        <v>0</v>
      </c>
      <c r="K54" s="59">
        <v>670</v>
      </c>
      <c r="L54" s="39">
        <f>K54-K53</f>
        <v>-65</v>
      </c>
      <c r="M54" s="39">
        <f t="shared" si="4"/>
        <v>0</v>
      </c>
      <c r="N54" s="39">
        <f t="shared" si="5"/>
        <v>2483</v>
      </c>
      <c r="O54" s="40">
        <f t="shared" si="1"/>
        <v>-1813</v>
      </c>
    </row>
    <row r="56" spans="6:15" ht="15.75" thickBot="1" x14ac:dyDescent="0.3"/>
    <row r="57" spans="6:15" ht="15.75" thickBot="1" x14ac:dyDescent="0.3">
      <c r="H57" s="40"/>
      <c r="I57" s="40"/>
      <c r="J57" s="53" t="s">
        <v>0</v>
      </c>
      <c r="K57" s="55" t="s">
        <v>2</v>
      </c>
      <c r="L57" s="40"/>
      <c r="M57" s="40"/>
      <c r="N57" s="40"/>
      <c r="O57" s="40"/>
    </row>
    <row r="58" spans="6:15" x14ac:dyDescent="0.25">
      <c r="H58" s="40">
        <v>0</v>
      </c>
      <c r="I58" s="56">
        <v>13</v>
      </c>
      <c r="J58" s="57">
        <f>2*I58</f>
        <v>26</v>
      </c>
      <c r="K58" s="59">
        <v>2460</v>
      </c>
      <c r="L58" s="39"/>
      <c r="M58" s="39">
        <f>K71</f>
        <v>735</v>
      </c>
      <c r="N58" s="39">
        <f>K58-M58</f>
        <v>1725</v>
      </c>
      <c r="O58" s="40">
        <f>K58-N58</f>
        <v>735</v>
      </c>
    </row>
    <row r="59" spans="6:15" x14ac:dyDescent="0.25">
      <c r="H59" s="40">
        <f>1+H58</f>
        <v>1</v>
      </c>
      <c r="I59" s="56">
        <v>12</v>
      </c>
      <c r="J59" s="57">
        <f t="shared" ref="J59:J71" si="6">2*I59</f>
        <v>24</v>
      </c>
      <c r="K59" s="59">
        <v>2460</v>
      </c>
      <c r="L59" s="39">
        <f>K59-K58</f>
        <v>0</v>
      </c>
      <c r="M59" s="39">
        <f>M58</f>
        <v>735</v>
      </c>
      <c r="N59" s="39">
        <f t="shared" ref="N59:N71" si="7">K59-M59</f>
        <v>1725</v>
      </c>
      <c r="O59" s="40">
        <f t="shared" ref="O59:O69" si="8">K59-N59</f>
        <v>735</v>
      </c>
    </row>
    <row r="60" spans="6:15" x14ac:dyDescent="0.25">
      <c r="F60" s="67" t="s">
        <v>16</v>
      </c>
      <c r="G60">
        <v>2137</v>
      </c>
      <c r="H60" s="40">
        <f t="shared" ref="H60:H71" si="9">1+H59</f>
        <v>2</v>
      </c>
      <c r="I60" s="56">
        <v>11</v>
      </c>
      <c r="J60" s="57">
        <f t="shared" si="6"/>
        <v>22</v>
      </c>
      <c r="K60" s="59">
        <v>2352</v>
      </c>
      <c r="L60" s="39">
        <f t="shared" ref="L60:L63" si="10">K60-K59</f>
        <v>-108</v>
      </c>
      <c r="M60" s="39">
        <f t="shared" ref="M60:M71" si="11">M59</f>
        <v>735</v>
      </c>
      <c r="N60" s="39">
        <f t="shared" si="7"/>
        <v>1617</v>
      </c>
      <c r="O60" s="40">
        <f t="shared" si="8"/>
        <v>735</v>
      </c>
    </row>
    <row r="61" spans="6:15" x14ac:dyDescent="0.25">
      <c r="F61" s="67" t="s">
        <v>19</v>
      </c>
      <c r="G61">
        <v>2058</v>
      </c>
      <c r="H61" s="40">
        <f t="shared" si="9"/>
        <v>3</v>
      </c>
      <c r="I61" s="56">
        <v>10</v>
      </c>
      <c r="J61" s="57">
        <f t="shared" si="6"/>
        <v>20</v>
      </c>
      <c r="K61" s="59">
        <v>2202</v>
      </c>
      <c r="L61" s="39">
        <f t="shared" si="10"/>
        <v>-150</v>
      </c>
      <c r="M61" s="39">
        <f t="shared" si="11"/>
        <v>735</v>
      </c>
      <c r="N61" s="39">
        <f t="shared" si="7"/>
        <v>1467</v>
      </c>
      <c r="O61" s="40">
        <f t="shared" si="8"/>
        <v>735</v>
      </c>
    </row>
    <row r="62" spans="6:15" x14ac:dyDescent="0.25">
      <c r="F62" s="67" t="s">
        <v>20</v>
      </c>
      <c r="G62">
        <v>79</v>
      </c>
      <c r="H62" s="40">
        <f t="shared" si="9"/>
        <v>4</v>
      </c>
      <c r="I62" s="56">
        <v>9</v>
      </c>
      <c r="J62" s="57">
        <f t="shared" si="6"/>
        <v>18</v>
      </c>
      <c r="K62" s="59">
        <v>2048</v>
      </c>
      <c r="L62" s="39">
        <f t="shared" si="10"/>
        <v>-154</v>
      </c>
      <c r="M62" s="39">
        <f t="shared" si="11"/>
        <v>735</v>
      </c>
      <c r="N62" s="39">
        <f t="shared" si="7"/>
        <v>1313</v>
      </c>
      <c r="O62" s="40">
        <f t="shared" si="8"/>
        <v>735</v>
      </c>
    </row>
    <row r="63" spans="6:15" x14ac:dyDescent="0.25">
      <c r="F63" s="67" t="s">
        <v>21</v>
      </c>
      <c r="G63">
        <v>741</v>
      </c>
      <c r="H63" s="40">
        <f t="shared" si="9"/>
        <v>5</v>
      </c>
      <c r="I63" s="56">
        <v>8</v>
      </c>
      <c r="J63" s="57">
        <f t="shared" si="6"/>
        <v>16</v>
      </c>
      <c r="K63" s="59">
        <v>1943</v>
      </c>
      <c r="L63" s="39">
        <f t="shared" si="10"/>
        <v>-105</v>
      </c>
      <c r="M63" s="39">
        <f t="shared" si="11"/>
        <v>735</v>
      </c>
      <c r="N63" s="39">
        <f t="shared" si="7"/>
        <v>1208</v>
      </c>
      <c r="O63" s="40">
        <f t="shared" si="8"/>
        <v>735</v>
      </c>
    </row>
    <row r="64" spans="6:15" x14ac:dyDescent="0.25">
      <c r="H64" s="40">
        <f t="shared" si="9"/>
        <v>6</v>
      </c>
      <c r="I64" s="56">
        <v>7</v>
      </c>
      <c r="J64" s="57">
        <f t="shared" si="6"/>
        <v>14</v>
      </c>
      <c r="K64" s="59">
        <v>1771</v>
      </c>
      <c r="L64" s="39">
        <f>K64-K63</f>
        <v>-172</v>
      </c>
      <c r="M64" s="39">
        <f t="shared" si="11"/>
        <v>735</v>
      </c>
      <c r="N64" s="39">
        <f t="shared" si="7"/>
        <v>1036</v>
      </c>
      <c r="O64" s="40">
        <f t="shared" si="8"/>
        <v>735</v>
      </c>
    </row>
    <row r="65" spans="8:15" x14ac:dyDescent="0.25">
      <c r="H65" s="40">
        <f t="shared" si="9"/>
        <v>7</v>
      </c>
      <c r="I65" s="56">
        <v>6</v>
      </c>
      <c r="J65" s="57">
        <f t="shared" si="6"/>
        <v>12</v>
      </c>
      <c r="K65" s="59">
        <v>1628</v>
      </c>
      <c r="L65" s="39">
        <f>K65-K64</f>
        <v>-143</v>
      </c>
      <c r="M65" s="39">
        <f t="shared" si="11"/>
        <v>735</v>
      </c>
      <c r="N65" s="39">
        <f t="shared" si="7"/>
        <v>893</v>
      </c>
      <c r="O65" s="40">
        <f t="shared" si="8"/>
        <v>735</v>
      </c>
    </row>
    <row r="66" spans="8:15" x14ac:dyDescent="0.25">
      <c r="H66" s="40">
        <f t="shared" si="9"/>
        <v>8</v>
      </c>
      <c r="I66" s="56">
        <v>5</v>
      </c>
      <c r="J66" s="57">
        <f t="shared" si="6"/>
        <v>10</v>
      </c>
      <c r="K66" s="59">
        <v>1497</v>
      </c>
      <c r="L66" s="39">
        <f t="shared" ref="L66:L69" si="12">K66-K65</f>
        <v>-131</v>
      </c>
      <c r="M66" s="39">
        <f t="shared" si="11"/>
        <v>735</v>
      </c>
      <c r="N66" s="39">
        <f t="shared" si="7"/>
        <v>762</v>
      </c>
      <c r="O66" s="40">
        <f t="shared" si="8"/>
        <v>735</v>
      </c>
    </row>
    <row r="67" spans="8:15" x14ac:dyDescent="0.25">
      <c r="H67" s="40">
        <f t="shared" si="9"/>
        <v>9</v>
      </c>
      <c r="I67" s="56">
        <v>4</v>
      </c>
      <c r="J67" s="57">
        <f t="shared" si="6"/>
        <v>8</v>
      </c>
      <c r="K67" s="59">
        <v>1347</v>
      </c>
      <c r="L67" s="39">
        <f t="shared" si="12"/>
        <v>-150</v>
      </c>
      <c r="M67" s="39">
        <f t="shared" si="11"/>
        <v>735</v>
      </c>
      <c r="N67" s="39">
        <f t="shared" si="7"/>
        <v>612</v>
      </c>
      <c r="O67" s="40">
        <f t="shared" si="8"/>
        <v>735</v>
      </c>
    </row>
    <row r="68" spans="8:15" x14ac:dyDescent="0.25">
      <c r="H68" s="40">
        <f t="shared" si="9"/>
        <v>10</v>
      </c>
      <c r="I68" s="56">
        <v>3</v>
      </c>
      <c r="J68" s="57">
        <f t="shared" si="6"/>
        <v>6</v>
      </c>
      <c r="K68" s="59">
        <v>1202</v>
      </c>
      <c r="L68" s="39">
        <f t="shared" si="12"/>
        <v>-145</v>
      </c>
      <c r="M68" s="39">
        <f t="shared" si="11"/>
        <v>735</v>
      </c>
      <c r="N68" s="39">
        <f t="shared" si="7"/>
        <v>467</v>
      </c>
      <c r="O68" s="40">
        <f t="shared" si="8"/>
        <v>735</v>
      </c>
    </row>
    <row r="69" spans="8:15" x14ac:dyDescent="0.25">
      <c r="H69" s="40">
        <f t="shared" si="9"/>
        <v>11</v>
      </c>
      <c r="I69" s="65">
        <v>2</v>
      </c>
      <c r="J69" s="57">
        <f t="shared" si="6"/>
        <v>4</v>
      </c>
      <c r="K69" s="59">
        <v>1051</v>
      </c>
      <c r="L69" s="39">
        <f t="shared" si="12"/>
        <v>-151</v>
      </c>
      <c r="M69" s="39">
        <f t="shared" si="11"/>
        <v>735</v>
      </c>
      <c r="N69" s="39">
        <f t="shared" si="7"/>
        <v>316</v>
      </c>
      <c r="O69" s="40">
        <f t="shared" si="8"/>
        <v>735</v>
      </c>
    </row>
    <row r="70" spans="8:15" x14ac:dyDescent="0.25">
      <c r="H70" s="40">
        <f t="shared" si="9"/>
        <v>12</v>
      </c>
      <c r="I70" s="56">
        <v>1</v>
      </c>
      <c r="J70" s="57">
        <f t="shared" si="6"/>
        <v>2</v>
      </c>
      <c r="K70" s="59">
        <v>929</v>
      </c>
      <c r="L70" s="39">
        <f t="shared" ref="L70:L71" si="13">K70-K69</f>
        <v>-122</v>
      </c>
      <c r="M70" s="39">
        <f t="shared" si="11"/>
        <v>735</v>
      </c>
      <c r="N70" s="39">
        <f t="shared" si="7"/>
        <v>194</v>
      </c>
      <c r="O70" s="40">
        <f t="shared" ref="O70:O71" si="14">K70-N70</f>
        <v>735</v>
      </c>
    </row>
    <row r="71" spans="8:15" x14ac:dyDescent="0.25">
      <c r="H71" s="40">
        <f t="shared" si="9"/>
        <v>13</v>
      </c>
      <c r="I71" s="56">
        <v>0</v>
      </c>
      <c r="J71" s="57">
        <f t="shared" si="6"/>
        <v>0</v>
      </c>
      <c r="K71" s="59">
        <v>735</v>
      </c>
      <c r="L71" s="39">
        <f t="shared" si="13"/>
        <v>-194</v>
      </c>
      <c r="M71" s="39">
        <f t="shared" si="11"/>
        <v>735</v>
      </c>
      <c r="N71" s="39">
        <f t="shared" si="7"/>
        <v>0</v>
      </c>
      <c r="O71" s="40">
        <f t="shared" si="14"/>
        <v>735</v>
      </c>
    </row>
    <row r="91" spans="6:16" ht="15.75" thickBot="1" x14ac:dyDescent="0.3"/>
    <row r="92" spans="6:16" ht="15.75" thickBot="1" x14ac:dyDescent="0.3">
      <c r="H92" s="40"/>
      <c r="I92" s="40"/>
      <c r="J92" s="53" t="s">
        <v>0</v>
      </c>
      <c r="K92" s="55" t="s">
        <v>23</v>
      </c>
      <c r="L92" s="68" t="s">
        <v>22</v>
      </c>
      <c r="M92" s="40"/>
      <c r="N92" s="40"/>
      <c r="O92" s="40"/>
      <c r="P92" s="40"/>
    </row>
    <row r="93" spans="6:16" x14ac:dyDescent="0.25">
      <c r="H93" s="40">
        <v>0</v>
      </c>
      <c r="I93" s="56">
        <v>0</v>
      </c>
      <c r="J93" s="57">
        <f>2*I93</f>
        <v>0</v>
      </c>
      <c r="K93" s="59">
        <v>675</v>
      </c>
      <c r="L93" s="69">
        <v>675</v>
      </c>
      <c r="M93" s="39"/>
      <c r="N93" s="39">
        <f>K93</f>
        <v>675</v>
      </c>
      <c r="O93" s="39">
        <f>K93-L93</f>
        <v>0</v>
      </c>
      <c r="P93" s="40">
        <f>K93-O93</f>
        <v>675</v>
      </c>
    </row>
    <row r="94" spans="6:16" x14ac:dyDescent="0.25">
      <c r="H94" s="40">
        <f>1+H93</f>
        <v>1</v>
      </c>
      <c r="I94" s="56">
        <f>1+I93</f>
        <v>1</v>
      </c>
      <c r="J94" s="57">
        <f t="shared" ref="J94:J106" si="15">2*I94</f>
        <v>2</v>
      </c>
      <c r="K94" s="59">
        <v>815</v>
      </c>
      <c r="L94" s="69">
        <v>672</v>
      </c>
      <c r="M94" s="39">
        <f>K94-K93</f>
        <v>140</v>
      </c>
      <c r="N94" s="39">
        <f>N93</f>
        <v>675</v>
      </c>
      <c r="O94" s="39">
        <f t="shared" ref="O94:O106" si="16">K94-L94</f>
        <v>143</v>
      </c>
      <c r="P94" s="40">
        <f>K94-O94</f>
        <v>672</v>
      </c>
    </row>
    <row r="95" spans="6:16" x14ac:dyDescent="0.25">
      <c r="F95" s="67" t="s">
        <v>16</v>
      </c>
      <c r="G95">
        <v>2137</v>
      </c>
      <c r="H95" s="40">
        <f t="shared" ref="H95:I106" si="17">1+H94</f>
        <v>2</v>
      </c>
      <c r="I95" s="56">
        <f t="shared" si="17"/>
        <v>2</v>
      </c>
      <c r="J95" s="57">
        <f t="shared" si="15"/>
        <v>4</v>
      </c>
      <c r="K95" s="59">
        <v>957</v>
      </c>
      <c r="L95" s="69">
        <v>672</v>
      </c>
      <c r="M95" s="39">
        <f>K95-K94</f>
        <v>142</v>
      </c>
      <c r="N95" s="39">
        <f t="shared" ref="N95:N106" si="18">N94</f>
        <v>675</v>
      </c>
      <c r="O95" s="39">
        <f t="shared" si="16"/>
        <v>285</v>
      </c>
      <c r="P95" s="40">
        <f>K95-O95</f>
        <v>672</v>
      </c>
    </row>
    <row r="96" spans="6:16" x14ac:dyDescent="0.25">
      <c r="F96" s="67" t="s">
        <v>19</v>
      </c>
      <c r="G96">
        <v>2064</v>
      </c>
      <c r="H96" s="40">
        <f t="shared" si="17"/>
        <v>3</v>
      </c>
      <c r="I96" s="56">
        <f t="shared" si="17"/>
        <v>3</v>
      </c>
      <c r="J96" s="57">
        <f t="shared" si="15"/>
        <v>6</v>
      </c>
      <c r="K96" s="59">
        <v>1070</v>
      </c>
      <c r="L96" s="69">
        <v>670</v>
      </c>
      <c r="M96" s="39">
        <f>K96-K95</f>
        <v>113</v>
      </c>
      <c r="N96" s="39">
        <f t="shared" si="18"/>
        <v>675</v>
      </c>
      <c r="O96" s="39">
        <f t="shared" si="16"/>
        <v>400</v>
      </c>
      <c r="P96" s="40">
        <f>K96-O96</f>
        <v>670</v>
      </c>
    </row>
    <row r="97" spans="4:16" x14ac:dyDescent="0.25">
      <c r="F97" s="67" t="s">
        <v>20</v>
      </c>
      <c r="G97">
        <v>79</v>
      </c>
      <c r="H97" s="40">
        <f t="shared" si="17"/>
        <v>4</v>
      </c>
      <c r="I97" s="56">
        <f t="shared" si="17"/>
        <v>4</v>
      </c>
      <c r="J97" s="57">
        <f t="shared" si="15"/>
        <v>8</v>
      </c>
      <c r="K97" s="59">
        <v>1238</v>
      </c>
      <c r="L97" s="69">
        <v>675</v>
      </c>
      <c r="M97" s="39">
        <f>K97-K96</f>
        <v>168</v>
      </c>
      <c r="N97" s="39">
        <f t="shared" si="18"/>
        <v>675</v>
      </c>
      <c r="O97" s="39">
        <f t="shared" si="16"/>
        <v>563</v>
      </c>
      <c r="P97" s="40">
        <f>K97-O97</f>
        <v>675</v>
      </c>
    </row>
    <row r="98" spans="4:16" x14ac:dyDescent="0.25">
      <c r="F98" s="67" t="s">
        <v>21</v>
      </c>
      <c r="G98">
        <v>741</v>
      </c>
      <c r="H98" s="40">
        <f t="shared" si="17"/>
        <v>5</v>
      </c>
      <c r="I98" s="56">
        <f t="shared" si="17"/>
        <v>5</v>
      </c>
      <c r="J98" s="57">
        <f t="shared" si="15"/>
        <v>10</v>
      </c>
      <c r="K98" s="59">
        <v>1372</v>
      </c>
      <c r="L98" s="69">
        <v>672</v>
      </c>
      <c r="M98" s="39">
        <f>K98-K97</f>
        <v>134</v>
      </c>
      <c r="N98" s="39">
        <f t="shared" si="18"/>
        <v>675</v>
      </c>
      <c r="O98" s="39">
        <f t="shared" si="16"/>
        <v>700</v>
      </c>
      <c r="P98" s="40">
        <f>K98-O98</f>
        <v>672</v>
      </c>
    </row>
    <row r="99" spans="4:16" x14ac:dyDescent="0.25">
      <c r="H99" s="40">
        <f t="shared" si="17"/>
        <v>6</v>
      </c>
      <c r="I99" s="56">
        <f t="shared" si="17"/>
        <v>6</v>
      </c>
      <c r="J99" s="57">
        <f t="shared" si="15"/>
        <v>12</v>
      </c>
      <c r="K99" s="59">
        <v>1530</v>
      </c>
      <c r="L99" s="69">
        <v>675</v>
      </c>
      <c r="M99" s="39">
        <f>K99-K98</f>
        <v>158</v>
      </c>
      <c r="N99" s="39">
        <f t="shared" si="18"/>
        <v>675</v>
      </c>
      <c r="O99" s="39">
        <f t="shared" si="16"/>
        <v>855</v>
      </c>
      <c r="P99" s="40">
        <f>K99-O99</f>
        <v>675</v>
      </c>
    </row>
    <row r="100" spans="4:16" x14ac:dyDescent="0.25">
      <c r="H100" s="40">
        <f t="shared" si="17"/>
        <v>7</v>
      </c>
      <c r="I100" s="56">
        <f t="shared" si="17"/>
        <v>7</v>
      </c>
      <c r="J100" s="57">
        <f t="shared" si="15"/>
        <v>14</v>
      </c>
      <c r="K100" s="59">
        <v>1643</v>
      </c>
      <c r="L100" s="69">
        <v>674</v>
      </c>
      <c r="M100" s="39">
        <f>K100-K99</f>
        <v>113</v>
      </c>
      <c r="N100" s="39">
        <f t="shared" si="18"/>
        <v>675</v>
      </c>
      <c r="O100" s="39">
        <f t="shared" si="16"/>
        <v>969</v>
      </c>
      <c r="P100" s="40">
        <f>K100-O100</f>
        <v>674</v>
      </c>
    </row>
    <row r="101" spans="4:16" x14ac:dyDescent="0.25">
      <c r="H101" s="40">
        <f t="shared" si="17"/>
        <v>8</v>
      </c>
      <c r="I101" s="56">
        <f t="shared" si="17"/>
        <v>8</v>
      </c>
      <c r="J101" s="57">
        <f t="shared" si="15"/>
        <v>16</v>
      </c>
      <c r="K101" s="59">
        <v>1832</v>
      </c>
      <c r="L101" s="69">
        <v>672</v>
      </c>
      <c r="M101" s="39">
        <f>K101-K100</f>
        <v>189</v>
      </c>
      <c r="N101" s="39">
        <f t="shared" si="18"/>
        <v>675</v>
      </c>
      <c r="O101" s="39">
        <f t="shared" si="16"/>
        <v>1160</v>
      </c>
      <c r="P101" s="40">
        <f>K101-O101</f>
        <v>672</v>
      </c>
    </row>
    <row r="102" spans="4:16" x14ac:dyDescent="0.25">
      <c r="H102" s="40">
        <f t="shared" si="17"/>
        <v>9</v>
      </c>
      <c r="I102" s="56">
        <f t="shared" si="17"/>
        <v>9</v>
      </c>
      <c r="J102" s="57">
        <f t="shared" si="15"/>
        <v>18</v>
      </c>
      <c r="K102" s="59">
        <v>1980</v>
      </c>
      <c r="L102" s="69">
        <v>672</v>
      </c>
      <c r="M102" s="39">
        <f>K102-K101</f>
        <v>148</v>
      </c>
      <c r="N102" s="39">
        <f t="shared" si="18"/>
        <v>675</v>
      </c>
      <c r="O102" s="39">
        <f t="shared" si="16"/>
        <v>1308</v>
      </c>
      <c r="P102" s="40">
        <f>K102-O102</f>
        <v>672</v>
      </c>
    </row>
    <row r="103" spans="4:16" x14ac:dyDescent="0.25">
      <c r="H103" s="40">
        <f t="shared" si="17"/>
        <v>10</v>
      </c>
      <c r="I103" s="56">
        <f t="shared" si="17"/>
        <v>10</v>
      </c>
      <c r="J103" s="57">
        <f t="shared" si="15"/>
        <v>20</v>
      </c>
      <c r="K103" s="59">
        <v>2142</v>
      </c>
      <c r="L103" s="69">
        <v>673</v>
      </c>
      <c r="M103" s="39">
        <f>K103-K102</f>
        <v>162</v>
      </c>
      <c r="N103" s="39">
        <f t="shared" si="18"/>
        <v>675</v>
      </c>
      <c r="O103" s="39">
        <f t="shared" si="16"/>
        <v>1469</v>
      </c>
      <c r="P103" s="40">
        <f>K103-O103</f>
        <v>673</v>
      </c>
    </row>
    <row r="104" spans="4:16" x14ac:dyDescent="0.25">
      <c r="H104" s="40">
        <f t="shared" si="17"/>
        <v>11</v>
      </c>
      <c r="I104" s="56">
        <f t="shared" si="17"/>
        <v>11</v>
      </c>
      <c r="J104" s="57">
        <f t="shared" si="15"/>
        <v>22</v>
      </c>
      <c r="K104" s="59">
        <v>2314</v>
      </c>
      <c r="L104" s="69">
        <v>672</v>
      </c>
      <c r="M104" s="39">
        <f>K104-K103</f>
        <v>172</v>
      </c>
      <c r="N104" s="39">
        <f t="shared" si="18"/>
        <v>675</v>
      </c>
      <c r="O104" s="39">
        <f t="shared" si="16"/>
        <v>1642</v>
      </c>
      <c r="P104" s="40">
        <f>K104-O104</f>
        <v>672</v>
      </c>
    </row>
    <row r="105" spans="4:16" x14ac:dyDescent="0.25">
      <c r="H105" s="40">
        <f t="shared" si="17"/>
        <v>12</v>
      </c>
      <c r="I105" s="56">
        <f t="shared" si="17"/>
        <v>12</v>
      </c>
      <c r="J105" s="57">
        <f t="shared" si="15"/>
        <v>24</v>
      </c>
      <c r="K105" s="59">
        <v>2444</v>
      </c>
      <c r="L105" s="69">
        <v>672</v>
      </c>
      <c r="M105" s="39">
        <f>K105-K104</f>
        <v>130</v>
      </c>
      <c r="N105" s="39">
        <f t="shared" si="18"/>
        <v>675</v>
      </c>
      <c r="O105" s="39">
        <f t="shared" si="16"/>
        <v>1772</v>
      </c>
      <c r="P105" s="40">
        <f>K105-O105</f>
        <v>672</v>
      </c>
    </row>
    <row r="106" spans="4:16" x14ac:dyDescent="0.25">
      <c r="H106" s="40">
        <f t="shared" si="17"/>
        <v>13</v>
      </c>
      <c r="I106" s="56">
        <f t="shared" si="17"/>
        <v>13</v>
      </c>
      <c r="J106" s="57">
        <f t="shared" si="15"/>
        <v>26</v>
      </c>
      <c r="K106" s="59">
        <v>2480</v>
      </c>
      <c r="L106" s="69">
        <v>672</v>
      </c>
      <c r="M106" s="39">
        <f>K106-K105</f>
        <v>36</v>
      </c>
      <c r="N106" s="39">
        <f t="shared" si="18"/>
        <v>675</v>
      </c>
      <c r="O106" s="39">
        <f t="shared" si="16"/>
        <v>1808</v>
      </c>
      <c r="P106" s="40">
        <f>K106-O106</f>
        <v>672</v>
      </c>
    </row>
    <row r="109" spans="4:16" x14ac:dyDescent="0.25">
      <c r="D109">
        <v>0.11</v>
      </c>
      <c r="E109">
        <f>D109*D109</f>
        <v>1.21E-2</v>
      </c>
      <c r="F109">
        <f>E110/E109</f>
        <v>1.0929752066115703</v>
      </c>
    </row>
    <row r="110" spans="4:16" x14ac:dyDescent="0.25">
      <c r="D110">
        <v>0.115</v>
      </c>
      <c r="E110">
        <f>D110*D110</f>
        <v>1.3225000000000001E-2</v>
      </c>
      <c r="F110">
        <f>E109/E110</f>
        <v>0.9149338374291115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С ОУ1</vt:lpstr>
      <vt:lpstr>С ОУ 5V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2024-06-30T20:51:27Z</dcterms:modified>
</cp:coreProperties>
</file>