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27" documentId="8_{CC68786B-84FA-4A6B-A7FB-5A7B9F03448B}" xr6:coauthVersionLast="47" xr6:coauthVersionMax="47" xr10:uidLastSave="{BF58227A-ED2B-4EB2-B297-D5D531B0B236}"/>
  <bookViews>
    <workbookView xWindow="-108" yWindow="-108" windowWidth="23256" windowHeight="12456" activeTab="4" xr2:uid="{00000000-000D-0000-FFFF-FFFF00000000}"/>
  </bookViews>
  <sheets>
    <sheet name="RAW DATA" sheetId="1" r:id="rId1"/>
    <sheet name="batteries in dev" sheetId="2" r:id="rId2"/>
    <sheet name="EV Data" sheetId="3" r:id="rId3"/>
    <sheet name="WLTP Acc" sheetId="4" r:id="rId4"/>
    <sheet name="Test" sheetId="5" r:id="rId5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55" i="1" l="1"/>
  <c r="AO354" i="1"/>
  <c r="AO353" i="1"/>
  <c r="AO352" i="1"/>
  <c r="AO351" i="1"/>
  <c r="AO350" i="1"/>
  <c r="AO349" i="1"/>
  <c r="AO348" i="1"/>
  <c r="AN348" i="1"/>
  <c r="AL348" i="1"/>
  <c r="AN347" i="1"/>
  <c r="AO347" i="1" s="1"/>
  <c r="AL347" i="1"/>
  <c r="AO346" i="1"/>
  <c r="AN346" i="1"/>
  <c r="AL346" i="1"/>
  <c r="AO345" i="1"/>
  <c r="AN345" i="1"/>
  <c r="AL345" i="1"/>
  <c r="AN344" i="1"/>
  <c r="AO344" i="1" s="1"/>
  <c r="AL344" i="1"/>
  <c r="AN343" i="1"/>
  <c r="AO343" i="1" s="1"/>
  <c r="AL343" i="1"/>
  <c r="AN342" i="1"/>
  <c r="AO342" i="1" s="1"/>
  <c r="Y342" i="1"/>
  <c r="T342" i="1"/>
  <c r="S342" i="1"/>
  <c r="AN341" i="1"/>
  <c r="AO341" i="1" s="1"/>
  <c r="Y341" i="1"/>
  <c r="X341" i="1"/>
  <c r="T341" i="1"/>
  <c r="S341" i="1"/>
  <c r="AN340" i="1"/>
  <c r="AO340" i="1" s="1"/>
  <c r="AN339" i="1"/>
  <c r="AO339" i="1" s="1"/>
  <c r="AO338" i="1"/>
  <c r="AN338" i="1"/>
  <c r="AN337" i="1"/>
  <c r="AO337" i="1" s="1"/>
  <c r="Y337" i="1"/>
  <c r="S337" i="1"/>
  <c r="AN336" i="1"/>
  <c r="AO336" i="1" s="1"/>
  <c r="AN335" i="1"/>
  <c r="AO335" i="1" s="1"/>
  <c r="W335" i="1"/>
  <c r="N335" i="1"/>
  <c r="M335" i="1"/>
  <c r="AO334" i="1"/>
  <c r="AN334" i="1"/>
  <c r="Y334" i="1"/>
  <c r="X334" i="1"/>
  <c r="T334" i="1"/>
  <c r="S334" i="1"/>
  <c r="AN333" i="1"/>
  <c r="AO333" i="1" s="1"/>
  <c r="Y333" i="1"/>
  <c r="S333" i="1"/>
  <c r="AO332" i="1"/>
  <c r="AN332" i="1"/>
  <c r="AL332" i="1"/>
  <c r="Y332" i="1"/>
  <c r="W332" i="1"/>
  <c r="S332" i="1"/>
  <c r="M332" i="1"/>
  <c r="AN331" i="1"/>
  <c r="AO331" i="1" s="1"/>
  <c r="AO330" i="1"/>
  <c r="AN330" i="1"/>
  <c r="AN329" i="1"/>
  <c r="AO329" i="1" s="1"/>
  <c r="AN328" i="1"/>
  <c r="AO328" i="1" s="1"/>
  <c r="AN327" i="1"/>
  <c r="AO327" i="1" s="1"/>
  <c r="AO326" i="1"/>
  <c r="AN326" i="1"/>
  <c r="AN325" i="1"/>
  <c r="AO325" i="1" s="1"/>
  <c r="AN324" i="1"/>
  <c r="AO324" i="1" s="1"/>
  <c r="AN323" i="1"/>
  <c r="AO323" i="1" s="1"/>
  <c r="AO322" i="1"/>
  <c r="AN322" i="1"/>
  <c r="AN321" i="1"/>
  <c r="AO321" i="1" s="1"/>
  <c r="AN320" i="1"/>
  <c r="AO320" i="1" s="1"/>
  <c r="AN319" i="1"/>
  <c r="AO319" i="1" s="1"/>
  <c r="AO318" i="1"/>
  <c r="AN318" i="1"/>
  <c r="AN317" i="1"/>
  <c r="AO317" i="1" s="1"/>
  <c r="AN316" i="1"/>
  <c r="AO316" i="1" s="1"/>
  <c r="AN315" i="1"/>
  <c r="AO315" i="1" s="1"/>
  <c r="AO314" i="1"/>
  <c r="AN314" i="1"/>
  <c r="AN313" i="1"/>
  <c r="AO313" i="1" s="1"/>
  <c r="AN312" i="1"/>
  <c r="AO312" i="1" s="1"/>
  <c r="AN311" i="1"/>
  <c r="AO311" i="1" s="1"/>
  <c r="AN310" i="1"/>
  <c r="AO310" i="1" s="1"/>
  <c r="AN309" i="1"/>
  <c r="AO309" i="1" s="1"/>
  <c r="AN308" i="1"/>
  <c r="AO308" i="1" s="1"/>
  <c r="Z308" i="1"/>
  <c r="U308" i="1"/>
  <c r="AN307" i="1"/>
  <c r="AO307" i="1" s="1"/>
  <c r="Z307" i="1"/>
  <c r="U307" i="1"/>
  <c r="AN306" i="1"/>
  <c r="AO306" i="1" s="1"/>
  <c r="AN305" i="1"/>
  <c r="AO305" i="1" s="1"/>
  <c r="AN304" i="1"/>
  <c r="AO304" i="1" s="1"/>
  <c r="AN303" i="1"/>
  <c r="AO303" i="1" s="1"/>
  <c r="AN302" i="1"/>
  <c r="AO302" i="1" s="1"/>
  <c r="AN301" i="1"/>
  <c r="AO301" i="1" s="1"/>
  <c r="AN300" i="1"/>
  <c r="AO300" i="1" s="1"/>
  <c r="AN299" i="1"/>
  <c r="AO299" i="1" s="1"/>
  <c r="AN298" i="1"/>
  <c r="AO298" i="1" s="1"/>
  <c r="AN297" i="1"/>
  <c r="AO297" i="1" s="1"/>
  <c r="AN296" i="1"/>
  <c r="AO296" i="1" s="1"/>
  <c r="AN295" i="1"/>
  <c r="AO295" i="1" s="1"/>
  <c r="AN294" i="1"/>
  <c r="AO294" i="1" s="1"/>
  <c r="AN293" i="1"/>
  <c r="AO293" i="1" s="1"/>
  <c r="AN292" i="1"/>
  <c r="AO292" i="1" s="1"/>
  <c r="AN291" i="1"/>
  <c r="AO291" i="1" s="1"/>
  <c r="AN290" i="1"/>
  <c r="AO290" i="1" s="1"/>
  <c r="AN289" i="1"/>
  <c r="AO289" i="1" s="1"/>
  <c r="AN288" i="1"/>
  <c r="AO288" i="1" s="1"/>
  <c r="AN287" i="1"/>
  <c r="AO287" i="1" s="1"/>
  <c r="AN286" i="1"/>
  <c r="AO286" i="1" s="1"/>
  <c r="AN285" i="1"/>
  <c r="AO285" i="1" s="1"/>
  <c r="AN284" i="1"/>
  <c r="AO284" i="1" s="1"/>
  <c r="AN283" i="1"/>
  <c r="AO283" i="1" s="1"/>
  <c r="AN282" i="1"/>
  <c r="AO282" i="1" s="1"/>
  <c r="AN281" i="1"/>
  <c r="AO281" i="1" s="1"/>
  <c r="AN280" i="1"/>
  <c r="AO280" i="1" s="1"/>
  <c r="AN279" i="1"/>
  <c r="AO279" i="1" s="1"/>
  <c r="AN278" i="1"/>
  <c r="AO278" i="1" s="1"/>
  <c r="AN277" i="1"/>
  <c r="AO277" i="1" s="1"/>
  <c r="AN276" i="1"/>
  <c r="AO276" i="1" s="1"/>
  <c r="AN275" i="1"/>
  <c r="AO275" i="1" s="1"/>
  <c r="AN274" i="1"/>
  <c r="AO274" i="1" s="1"/>
  <c r="AN273" i="1"/>
  <c r="AO273" i="1" s="1"/>
  <c r="AN272" i="1"/>
  <c r="AO272" i="1" s="1"/>
  <c r="AN271" i="1"/>
  <c r="AO271" i="1" s="1"/>
  <c r="AN270" i="1"/>
  <c r="AO270" i="1" s="1"/>
  <c r="AN269" i="1"/>
  <c r="AO269" i="1" s="1"/>
  <c r="AN268" i="1"/>
  <c r="AO268" i="1" s="1"/>
  <c r="AN267" i="1"/>
  <c r="AO267" i="1" s="1"/>
  <c r="AN266" i="1"/>
  <c r="AO266" i="1" s="1"/>
  <c r="AN265" i="1"/>
  <c r="AO265" i="1" s="1"/>
  <c r="AN264" i="1"/>
  <c r="AO264" i="1" s="1"/>
  <c r="AN263" i="1"/>
  <c r="AO263" i="1" s="1"/>
  <c r="AN262" i="1"/>
  <c r="AO262" i="1" s="1"/>
  <c r="AN261" i="1"/>
  <c r="AO261" i="1" s="1"/>
  <c r="AN260" i="1"/>
  <c r="AO260" i="1" s="1"/>
  <c r="AN259" i="1"/>
  <c r="AO259" i="1" s="1"/>
  <c r="AN258" i="1"/>
  <c r="AO258" i="1" s="1"/>
  <c r="AN257" i="1"/>
  <c r="AO257" i="1" s="1"/>
  <c r="AN256" i="1"/>
  <c r="AO256" i="1" s="1"/>
  <c r="AN255" i="1"/>
  <c r="AO255" i="1" s="1"/>
  <c r="AN254" i="1"/>
  <c r="AO254" i="1" s="1"/>
  <c r="AN253" i="1"/>
  <c r="AO253" i="1" s="1"/>
  <c r="AN252" i="1"/>
  <c r="AO252" i="1" s="1"/>
  <c r="AN251" i="1"/>
  <c r="AO251" i="1" s="1"/>
  <c r="AN250" i="1"/>
  <c r="AO250" i="1" s="1"/>
  <c r="AN249" i="1"/>
  <c r="AO249" i="1" s="1"/>
  <c r="AN248" i="1"/>
  <c r="AO248" i="1" s="1"/>
  <c r="AN247" i="1"/>
  <c r="AO247" i="1" s="1"/>
  <c r="AN246" i="1"/>
  <c r="AO246" i="1" s="1"/>
  <c r="AN245" i="1"/>
  <c r="AO245" i="1" s="1"/>
  <c r="AN244" i="1"/>
  <c r="AO244" i="1" s="1"/>
  <c r="AN243" i="1"/>
  <c r="AO243" i="1" s="1"/>
  <c r="AN242" i="1"/>
  <c r="AO242" i="1" s="1"/>
  <c r="AN241" i="1"/>
  <c r="AO241" i="1" s="1"/>
  <c r="AN240" i="1"/>
  <c r="AO240" i="1" s="1"/>
  <c r="AN239" i="1"/>
  <c r="AO239" i="1" s="1"/>
  <c r="AN238" i="1"/>
  <c r="AO238" i="1" s="1"/>
  <c r="AN237" i="1"/>
  <c r="AO237" i="1" s="1"/>
  <c r="AN236" i="1"/>
  <c r="AO236" i="1" s="1"/>
  <c r="AN235" i="1"/>
  <c r="AO235" i="1" s="1"/>
  <c r="AN234" i="1"/>
  <c r="AO234" i="1" s="1"/>
  <c r="AN233" i="1"/>
  <c r="AO233" i="1" s="1"/>
  <c r="AN232" i="1"/>
  <c r="AO232" i="1" s="1"/>
  <c r="AN231" i="1"/>
  <c r="AO231" i="1" s="1"/>
  <c r="AN230" i="1"/>
  <c r="AO230" i="1" s="1"/>
  <c r="AN229" i="1"/>
  <c r="AO229" i="1" s="1"/>
  <c r="AN228" i="1"/>
  <c r="AO228" i="1" s="1"/>
  <c r="AN227" i="1"/>
  <c r="AO227" i="1" s="1"/>
  <c r="AN226" i="1"/>
  <c r="AO226" i="1" s="1"/>
  <c r="AN225" i="1"/>
  <c r="AO225" i="1" s="1"/>
  <c r="AN224" i="1"/>
  <c r="AO224" i="1" s="1"/>
  <c r="AN223" i="1"/>
  <c r="AO223" i="1" s="1"/>
  <c r="AN222" i="1"/>
  <c r="AO222" i="1" s="1"/>
  <c r="AN221" i="1"/>
  <c r="AO221" i="1" s="1"/>
  <c r="AN220" i="1"/>
  <c r="AO220" i="1" s="1"/>
  <c r="AN219" i="1"/>
  <c r="AO219" i="1" s="1"/>
  <c r="AN218" i="1"/>
  <c r="AO218" i="1" s="1"/>
  <c r="AN217" i="1"/>
  <c r="AO217" i="1" s="1"/>
  <c r="AN216" i="1"/>
  <c r="AO216" i="1" s="1"/>
  <c r="AN215" i="1"/>
  <c r="AO215" i="1" s="1"/>
  <c r="AN214" i="1"/>
  <c r="AO214" i="1" s="1"/>
  <c r="AN213" i="1"/>
  <c r="AO213" i="1" s="1"/>
  <c r="AN212" i="1"/>
  <c r="AO212" i="1" s="1"/>
  <c r="AN211" i="1"/>
  <c r="AO211" i="1" s="1"/>
  <c r="AN210" i="1"/>
  <c r="AO210" i="1" s="1"/>
  <c r="AN209" i="1"/>
  <c r="AO209" i="1" s="1"/>
  <c r="AN208" i="1"/>
  <c r="AO208" i="1" s="1"/>
  <c r="AN207" i="1"/>
  <c r="AO207" i="1" s="1"/>
  <c r="AN206" i="1"/>
  <c r="AO206" i="1" s="1"/>
  <c r="AN205" i="1"/>
  <c r="AO205" i="1" s="1"/>
  <c r="AN204" i="1"/>
  <c r="AO204" i="1" s="1"/>
  <c r="AN203" i="1"/>
  <c r="AO203" i="1" s="1"/>
  <c r="AN202" i="1"/>
  <c r="AO202" i="1" s="1"/>
  <c r="AN201" i="1"/>
  <c r="AO201" i="1" s="1"/>
  <c r="AN200" i="1"/>
  <c r="AO200" i="1" s="1"/>
  <c r="AN199" i="1"/>
  <c r="AO199" i="1" s="1"/>
  <c r="AN198" i="1"/>
  <c r="AO198" i="1" s="1"/>
  <c r="AN197" i="1"/>
  <c r="AO197" i="1" s="1"/>
  <c r="AN196" i="1"/>
  <c r="AO196" i="1" s="1"/>
  <c r="AN195" i="1"/>
  <c r="AO195" i="1" s="1"/>
  <c r="AN194" i="1"/>
  <c r="AO194" i="1" s="1"/>
  <c r="AN193" i="1"/>
  <c r="AO193" i="1" s="1"/>
  <c r="AN192" i="1"/>
  <c r="AO192" i="1" s="1"/>
  <c r="AN191" i="1"/>
  <c r="AO191" i="1" s="1"/>
  <c r="AN190" i="1"/>
  <c r="AO190" i="1" s="1"/>
  <c r="AN189" i="1"/>
  <c r="AO189" i="1" s="1"/>
  <c r="AN188" i="1"/>
  <c r="AO188" i="1" s="1"/>
  <c r="Y188" i="1"/>
  <c r="X188" i="1"/>
  <c r="T188" i="1"/>
  <c r="S188" i="1"/>
  <c r="AN187" i="1"/>
  <c r="AO187" i="1" s="1"/>
  <c r="Y187" i="1"/>
  <c r="X187" i="1"/>
  <c r="T187" i="1"/>
  <c r="S187" i="1"/>
  <c r="AN186" i="1"/>
  <c r="AO186" i="1" s="1"/>
  <c r="Y186" i="1"/>
  <c r="X186" i="1"/>
  <c r="T186" i="1"/>
  <c r="S186" i="1"/>
  <c r="AN185" i="1"/>
  <c r="AO185" i="1" s="1"/>
  <c r="Y185" i="1"/>
  <c r="X185" i="1"/>
  <c r="T185" i="1"/>
  <c r="S185" i="1"/>
  <c r="AN184" i="1"/>
  <c r="AO184" i="1" s="1"/>
  <c r="Y184" i="1"/>
  <c r="X184" i="1"/>
  <c r="T184" i="1"/>
  <c r="S184" i="1"/>
  <c r="AN183" i="1"/>
  <c r="AO183" i="1" s="1"/>
  <c r="Y183" i="1"/>
  <c r="X183" i="1"/>
  <c r="T183" i="1"/>
  <c r="S183" i="1"/>
  <c r="AN182" i="1"/>
  <c r="AO182" i="1" s="1"/>
  <c r="Y182" i="1"/>
  <c r="X182" i="1"/>
  <c r="T182" i="1"/>
  <c r="S182" i="1"/>
  <c r="AN181" i="1"/>
  <c r="AO181" i="1" s="1"/>
  <c r="Y181" i="1"/>
  <c r="X181" i="1"/>
  <c r="T181" i="1"/>
  <c r="S181" i="1"/>
  <c r="AN180" i="1"/>
  <c r="AO180" i="1" s="1"/>
  <c r="Y180" i="1"/>
  <c r="X180" i="1"/>
  <c r="T180" i="1"/>
  <c r="S180" i="1"/>
  <c r="AN179" i="1"/>
  <c r="AO179" i="1" s="1"/>
  <c r="Y179" i="1"/>
  <c r="X179" i="1"/>
  <c r="T179" i="1"/>
  <c r="S179" i="1"/>
  <c r="AN178" i="1"/>
  <c r="AO178" i="1" s="1"/>
  <c r="Y178" i="1"/>
  <c r="X178" i="1"/>
  <c r="T178" i="1"/>
  <c r="S178" i="1"/>
  <c r="AN177" i="1"/>
  <c r="AO177" i="1" s="1"/>
  <c r="Y177" i="1"/>
  <c r="X177" i="1"/>
  <c r="T177" i="1"/>
  <c r="S177" i="1"/>
  <c r="AN176" i="1"/>
  <c r="AO176" i="1" s="1"/>
  <c r="Y176" i="1"/>
  <c r="X176" i="1"/>
  <c r="T176" i="1"/>
  <c r="S176" i="1"/>
  <c r="AN175" i="1"/>
  <c r="AO175" i="1" s="1"/>
  <c r="Y175" i="1"/>
  <c r="X175" i="1"/>
  <c r="T175" i="1"/>
  <c r="S175" i="1"/>
  <c r="AN174" i="1"/>
  <c r="AO174" i="1" s="1"/>
  <c r="Y174" i="1"/>
  <c r="X174" i="1"/>
  <c r="T174" i="1"/>
  <c r="S174" i="1"/>
  <c r="AN173" i="1"/>
  <c r="AO173" i="1" s="1"/>
  <c r="Y173" i="1"/>
  <c r="X173" i="1"/>
  <c r="T173" i="1"/>
  <c r="S173" i="1"/>
  <c r="AN172" i="1"/>
  <c r="AO172" i="1" s="1"/>
  <c r="Y172" i="1"/>
  <c r="X172" i="1"/>
  <c r="T172" i="1"/>
  <c r="S172" i="1"/>
  <c r="AN171" i="1"/>
  <c r="AO171" i="1" s="1"/>
  <c r="Y171" i="1"/>
  <c r="X171" i="1"/>
  <c r="T171" i="1"/>
  <c r="S171" i="1"/>
  <c r="AN170" i="1"/>
  <c r="AO170" i="1" s="1"/>
  <c r="Y170" i="1"/>
  <c r="X170" i="1"/>
  <c r="T170" i="1"/>
  <c r="S170" i="1"/>
  <c r="AN169" i="1"/>
  <c r="AO169" i="1" s="1"/>
  <c r="Y169" i="1"/>
  <c r="X169" i="1"/>
  <c r="T169" i="1"/>
  <c r="S169" i="1"/>
  <c r="AN168" i="1"/>
  <c r="AO168" i="1" s="1"/>
  <c r="Y168" i="1"/>
  <c r="X168" i="1"/>
  <c r="T168" i="1"/>
  <c r="S168" i="1"/>
  <c r="AN167" i="1"/>
  <c r="AO167" i="1" s="1"/>
  <c r="Y167" i="1"/>
  <c r="X167" i="1"/>
  <c r="S167" i="1"/>
  <c r="AN166" i="1"/>
  <c r="AO166" i="1" s="1"/>
  <c r="AO165" i="1"/>
  <c r="AN165" i="1"/>
  <c r="Y165" i="1"/>
  <c r="S165" i="1"/>
  <c r="AO164" i="1"/>
  <c r="AN164" i="1"/>
  <c r="AN163" i="1"/>
  <c r="AO163" i="1" s="1"/>
  <c r="AO162" i="1"/>
  <c r="AN162" i="1"/>
  <c r="AO161" i="1"/>
  <c r="AN161" i="1"/>
  <c r="AO160" i="1"/>
  <c r="AN160" i="1"/>
  <c r="AN159" i="1"/>
  <c r="AO159" i="1" s="1"/>
  <c r="AO158" i="1"/>
  <c r="AN158" i="1"/>
  <c r="AO157" i="1"/>
  <c r="AN157" i="1"/>
  <c r="AO156" i="1"/>
  <c r="AN156" i="1"/>
  <c r="AN155" i="1"/>
  <c r="AO155" i="1" s="1"/>
  <c r="AO154" i="1"/>
  <c r="AN154" i="1"/>
  <c r="AO153" i="1"/>
  <c r="AN153" i="1"/>
  <c r="AO152" i="1"/>
  <c r="AN152" i="1"/>
  <c r="AN151" i="1"/>
  <c r="AO151" i="1" s="1"/>
  <c r="AO150" i="1"/>
  <c r="AN150" i="1"/>
  <c r="AO149" i="1"/>
  <c r="AN149" i="1"/>
  <c r="AO148" i="1"/>
  <c r="AN148" i="1"/>
  <c r="AN147" i="1"/>
  <c r="AO147" i="1" s="1"/>
  <c r="AO146" i="1"/>
  <c r="AN146" i="1"/>
  <c r="AO145" i="1"/>
  <c r="AN145" i="1"/>
  <c r="AO144" i="1"/>
  <c r="AN144" i="1"/>
  <c r="X144" i="1"/>
  <c r="T144" i="1"/>
  <c r="AO143" i="1"/>
  <c r="AN143" i="1"/>
  <c r="X143" i="1"/>
  <c r="T143" i="1"/>
  <c r="AO142" i="1"/>
  <c r="AN142" i="1"/>
  <c r="AN141" i="1"/>
  <c r="AO141" i="1" s="1"/>
  <c r="Y141" i="1"/>
  <c r="S141" i="1"/>
  <c r="AO140" i="1"/>
  <c r="AN140" i="1"/>
  <c r="Y140" i="1"/>
  <c r="S140" i="1"/>
  <c r="AN139" i="1"/>
  <c r="AO139" i="1" s="1"/>
  <c r="Y139" i="1"/>
  <c r="X139" i="1"/>
  <c r="T139" i="1"/>
  <c r="S139" i="1"/>
  <c r="AO138" i="1"/>
  <c r="AN138" i="1"/>
  <c r="Y138" i="1"/>
  <c r="X138" i="1"/>
  <c r="T138" i="1"/>
  <c r="S138" i="1"/>
  <c r="AO137" i="1"/>
  <c r="AN137" i="1"/>
  <c r="Y137" i="1"/>
  <c r="X137" i="1"/>
  <c r="T137" i="1"/>
  <c r="S137" i="1"/>
  <c r="AO136" i="1"/>
  <c r="AN136" i="1"/>
  <c r="X136" i="1"/>
  <c r="T136" i="1"/>
  <c r="S136" i="1"/>
  <c r="AN135" i="1"/>
  <c r="AO135" i="1" s="1"/>
  <c r="AN134" i="1"/>
  <c r="AO134" i="1" s="1"/>
  <c r="Y134" i="1"/>
  <c r="X134" i="1"/>
  <c r="T134" i="1"/>
  <c r="S134" i="1"/>
  <c r="AN133" i="1"/>
  <c r="AO133" i="1" s="1"/>
  <c r="Y133" i="1"/>
  <c r="X133" i="1"/>
  <c r="T133" i="1"/>
  <c r="S133" i="1"/>
  <c r="AN132" i="1"/>
  <c r="AO132" i="1" s="1"/>
  <c r="Y132" i="1"/>
  <c r="X132" i="1"/>
  <c r="T132" i="1"/>
  <c r="S132" i="1"/>
  <c r="AN131" i="1"/>
  <c r="AO131" i="1" s="1"/>
  <c r="Y131" i="1"/>
  <c r="X131" i="1"/>
  <c r="S131" i="1"/>
  <c r="AN130" i="1"/>
  <c r="AO130" i="1" s="1"/>
  <c r="Y130" i="1"/>
  <c r="X130" i="1"/>
  <c r="S130" i="1"/>
  <c r="AN129" i="1"/>
  <c r="AO129" i="1" s="1"/>
  <c r="S129" i="1"/>
  <c r="AN128" i="1"/>
  <c r="AO128" i="1" s="1"/>
  <c r="S128" i="1"/>
  <c r="AN127" i="1"/>
  <c r="AO127" i="1" s="1"/>
  <c r="Y127" i="1"/>
  <c r="Z127" i="1" s="1"/>
  <c r="X127" i="1"/>
  <c r="S127" i="1"/>
  <c r="AN126" i="1"/>
  <c r="AO126" i="1" s="1"/>
  <c r="Y126" i="1"/>
  <c r="Z126" i="1" s="1"/>
  <c r="X126" i="1"/>
  <c r="T126" i="1"/>
  <c r="S126" i="1"/>
  <c r="AN125" i="1"/>
  <c r="AO125" i="1" s="1"/>
  <c r="Y125" i="1"/>
  <c r="X125" i="1"/>
  <c r="T125" i="1"/>
  <c r="S125" i="1"/>
  <c r="AO124" i="1"/>
  <c r="AN124" i="1"/>
  <c r="Y124" i="1"/>
  <c r="S124" i="1"/>
  <c r="AO123" i="1"/>
  <c r="AN123" i="1"/>
  <c r="Y123" i="1"/>
  <c r="X123" i="1"/>
  <c r="T123" i="1"/>
  <c r="S123" i="1"/>
  <c r="AN122" i="1"/>
  <c r="AO122" i="1" s="1"/>
  <c r="Y122" i="1"/>
  <c r="X122" i="1"/>
  <c r="T122" i="1"/>
  <c r="S122" i="1"/>
  <c r="AO121" i="1"/>
  <c r="AN121" i="1"/>
  <c r="Y121" i="1"/>
  <c r="X121" i="1"/>
  <c r="T121" i="1"/>
  <c r="S121" i="1"/>
  <c r="AO120" i="1"/>
  <c r="AN120" i="1"/>
  <c r="S120" i="1"/>
  <c r="AN119" i="1"/>
  <c r="AO119" i="1" s="1"/>
  <c r="Y119" i="1"/>
  <c r="X119" i="1"/>
  <c r="S119" i="1"/>
  <c r="AO118" i="1"/>
  <c r="AN118" i="1"/>
  <c r="AO117" i="1"/>
  <c r="AN117" i="1"/>
  <c r="Y117" i="1"/>
  <c r="X117" i="1"/>
  <c r="AO116" i="1"/>
  <c r="AN116" i="1"/>
  <c r="Y116" i="1"/>
  <c r="X116" i="1"/>
  <c r="T116" i="1"/>
  <c r="S116" i="1"/>
  <c r="AN115" i="1"/>
  <c r="AO115" i="1" s="1"/>
  <c r="AO114" i="1"/>
  <c r="AN114" i="1"/>
  <c r="Y114" i="1"/>
  <c r="X114" i="1"/>
  <c r="T114" i="1"/>
  <c r="S114" i="1"/>
  <c r="AN113" i="1"/>
  <c r="AO113" i="1" s="1"/>
  <c r="Y113" i="1"/>
  <c r="X113" i="1"/>
  <c r="T113" i="1"/>
  <c r="S113" i="1"/>
  <c r="AO112" i="1"/>
  <c r="AN112" i="1"/>
  <c r="S112" i="1"/>
  <c r="AN111" i="1"/>
  <c r="AO111" i="1" s="1"/>
  <c r="Y111" i="1"/>
  <c r="S111" i="1"/>
  <c r="AN110" i="1"/>
  <c r="AO110" i="1" s="1"/>
  <c r="Y110" i="1"/>
  <c r="S110" i="1"/>
  <c r="AN109" i="1"/>
  <c r="AO109" i="1" s="1"/>
  <c r="Y109" i="1"/>
  <c r="S109" i="1"/>
  <c r="AN108" i="1"/>
  <c r="AO108" i="1" s="1"/>
  <c r="Y108" i="1"/>
  <c r="S108" i="1"/>
  <c r="AN107" i="1"/>
  <c r="AO107" i="1" s="1"/>
  <c r="Y107" i="1"/>
  <c r="S107" i="1"/>
  <c r="AN106" i="1"/>
  <c r="AO106" i="1" s="1"/>
  <c r="Y106" i="1"/>
  <c r="S106" i="1"/>
  <c r="AN105" i="1"/>
  <c r="AO105" i="1" s="1"/>
  <c r="Y105" i="1"/>
  <c r="S105" i="1"/>
  <c r="AN104" i="1"/>
  <c r="AO104" i="1" s="1"/>
  <c r="Y104" i="1"/>
  <c r="S104" i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S89" i="1"/>
  <c r="AN88" i="1"/>
  <c r="AO88" i="1" s="1"/>
  <c r="Y88" i="1"/>
  <c r="T88" i="1"/>
  <c r="S88" i="1"/>
  <c r="AN87" i="1"/>
  <c r="AO87" i="1" s="1"/>
  <c r="Z87" i="1"/>
  <c r="Y87" i="1"/>
  <c r="U87" i="1"/>
  <c r="S87" i="1"/>
  <c r="AN86" i="1"/>
  <c r="AO86" i="1" s="1"/>
  <c r="Z86" i="1"/>
  <c r="S86" i="1"/>
  <c r="AN85" i="1"/>
  <c r="AO85" i="1" s="1"/>
  <c r="Y85" i="1"/>
  <c r="S85" i="1"/>
  <c r="AN84" i="1"/>
  <c r="AO84" i="1" s="1"/>
  <c r="Y84" i="1"/>
  <c r="S84" i="1"/>
  <c r="AN83" i="1"/>
  <c r="AO83" i="1" s="1"/>
  <c r="Y83" i="1"/>
  <c r="S83" i="1"/>
  <c r="AN82" i="1"/>
  <c r="AO82" i="1" s="1"/>
  <c r="AN81" i="1"/>
  <c r="AO81" i="1" s="1"/>
  <c r="S81" i="1"/>
  <c r="AN80" i="1"/>
  <c r="AO80" i="1" s="1"/>
  <c r="S80" i="1"/>
  <c r="AN79" i="1"/>
  <c r="AO79" i="1" s="1"/>
  <c r="Z79" i="1"/>
  <c r="U79" i="1"/>
  <c r="S79" i="1"/>
  <c r="AN78" i="1"/>
  <c r="AO78" i="1" s="1"/>
  <c r="Y78" i="1"/>
  <c r="T78" i="1"/>
  <c r="S78" i="1"/>
  <c r="AN77" i="1"/>
  <c r="AO77" i="1" s="1"/>
  <c r="Y77" i="1"/>
  <c r="T77" i="1"/>
  <c r="S77" i="1"/>
  <c r="AO76" i="1"/>
  <c r="AN76" i="1"/>
  <c r="Y76" i="1"/>
  <c r="S76" i="1"/>
  <c r="AO75" i="1"/>
  <c r="AN75" i="1"/>
  <c r="Y75" i="1"/>
  <c r="S75" i="1"/>
  <c r="AO74" i="1"/>
  <c r="AN74" i="1"/>
  <c r="S74" i="1"/>
  <c r="AN73" i="1"/>
  <c r="AO73" i="1" s="1"/>
  <c r="Y73" i="1"/>
  <c r="S73" i="1"/>
  <c r="AN72" i="1"/>
  <c r="AO72" i="1" s="1"/>
  <c r="Y72" i="1"/>
  <c r="S72" i="1"/>
  <c r="AN71" i="1"/>
  <c r="AO71" i="1" s="1"/>
  <c r="Y71" i="1"/>
  <c r="S71" i="1"/>
  <c r="AN70" i="1"/>
  <c r="AO70" i="1" s="1"/>
  <c r="T70" i="1"/>
  <c r="S70" i="1"/>
  <c r="AN69" i="1"/>
  <c r="AO69" i="1" s="1"/>
  <c r="Y69" i="1"/>
  <c r="AN68" i="1"/>
  <c r="AO68" i="1" s="1"/>
  <c r="Y68" i="1"/>
  <c r="S68" i="1"/>
  <c r="AO67" i="1"/>
  <c r="AN67" i="1"/>
  <c r="Y67" i="1"/>
  <c r="T67" i="1"/>
  <c r="S67" i="1"/>
  <c r="AN66" i="1"/>
  <c r="AO66" i="1" s="1"/>
  <c r="Y66" i="1"/>
  <c r="S66" i="1"/>
  <c r="AN65" i="1"/>
  <c r="AO65" i="1" s="1"/>
  <c r="Y65" i="1"/>
  <c r="X65" i="1"/>
  <c r="T65" i="1"/>
  <c r="S65" i="1"/>
  <c r="AN64" i="1"/>
  <c r="AO64" i="1" s="1"/>
  <c r="Y64" i="1"/>
  <c r="X64" i="1"/>
  <c r="T64" i="1"/>
  <c r="S64" i="1"/>
  <c r="AN63" i="1"/>
  <c r="AO63" i="1" s="1"/>
  <c r="Y63" i="1"/>
  <c r="X63" i="1"/>
  <c r="T63" i="1"/>
  <c r="S63" i="1"/>
  <c r="AN62" i="1"/>
  <c r="AO62" i="1" s="1"/>
  <c r="Y62" i="1"/>
  <c r="X62" i="1"/>
  <c r="T62" i="1"/>
  <c r="S62" i="1"/>
  <c r="AN61" i="1"/>
  <c r="AO61" i="1" s="1"/>
  <c r="Y61" i="1"/>
  <c r="X61" i="1"/>
  <c r="T61" i="1"/>
  <c r="S61" i="1"/>
  <c r="AN60" i="1"/>
  <c r="AO60" i="1" s="1"/>
  <c r="X60" i="1"/>
  <c r="T60" i="1"/>
  <c r="AN59" i="1"/>
  <c r="AO59" i="1" s="1"/>
  <c r="Y59" i="1"/>
  <c r="X59" i="1"/>
  <c r="T59" i="1"/>
  <c r="S59" i="1"/>
  <c r="AN58" i="1"/>
  <c r="AO58" i="1" s="1"/>
  <c r="AN57" i="1"/>
  <c r="AO57" i="1" s="1"/>
  <c r="X57" i="1"/>
  <c r="T57" i="1"/>
  <c r="AN56" i="1"/>
  <c r="AO56" i="1" s="1"/>
  <c r="Y56" i="1"/>
  <c r="T56" i="1"/>
  <c r="S56" i="1"/>
  <c r="AN55" i="1"/>
  <c r="AO55" i="1" s="1"/>
  <c r="Y55" i="1"/>
  <c r="X55" i="1"/>
  <c r="T55" i="1"/>
  <c r="S55" i="1"/>
  <c r="AO54" i="1"/>
  <c r="AN54" i="1"/>
  <c r="Y54" i="1"/>
  <c r="X54" i="1"/>
  <c r="T54" i="1"/>
  <c r="S54" i="1"/>
  <c r="AO53" i="1"/>
  <c r="AN53" i="1"/>
  <c r="Y53" i="1"/>
  <c r="X53" i="1"/>
  <c r="T53" i="1"/>
  <c r="S53" i="1"/>
  <c r="AO52" i="1"/>
  <c r="AN52" i="1"/>
  <c r="Y52" i="1"/>
  <c r="X52" i="1"/>
  <c r="T52" i="1"/>
  <c r="S52" i="1"/>
  <c r="AN51" i="1"/>
  <c r="AO51" i="1" s="1"/>
  <c r="Y51" i="1"/>
  <c r="X51" i="1"/>
  <c r="T51" i="1"/>
  <c r="S51" i="1"/>
  <c r="AO50" i="1"/>
  <c r="AN50" i="1"/>
  <c r="Y50" i="1"/>
  <c r="X50" i="1"/>
  <c r="T50" i="1"/>
  <c r="S50" i="1"/>
  <c r="AO49" i="1"/>
  <c r="AN49" i="1"/>
  <c r="Y49" i="1"/>
  <c r="X49" i="1"/>
  <c r="T49" i="1"/>
  <c r="S49" i="1"/>
  <c r="AO48" i="1"/>
  <c r="AN48" i="1"/>
  <c r="Y48" i="1"/>
  <c r="X48" i="1"/>
  <c r="T48" i="1"/>
  <c r="S48" i="1"/>
  <c r="AN47" i="1"/>
  <c r="AO47" i="1" s="1"/>
  <c r="Y47" i="1"/>
  <c r="X47" i="1"/>
  <c r="T47" i="1"/>
  <c r="S47" i="1"/>
  <c r="AO46" i="1"/>
  <c r="AN46" i="1"/>
  <c r="Y46" i="1"/>
  <c r="X46" i="1"/>
  <c r="T46" i="1"/>
  <c r="S46" i="1"/>
  <c r="AO45" i="1"/>
  <c r="AN45" i="1"/>
  <c r="Y45" i="1"/>
  <c r="T45" i="1"/>
  <c r="S45" i="1"/>
  <c r="AN44" i="1"/>
  <c r="AO44" i="1" s="1"/>
  <c r="Y44" i="1"/>
  <c r="X44" i="1"/>
  <c r="T44" i="1"/>
  <c r="S44" i="1"/>
  <c r="AN43" i="1"/>
  <c r="AO43" i="1" s="1"/>
  <c r="Y43" i="1"/>
  <c r="X43" i="1"/>
  <c r="T43" i="1"/>
  <c r="S43" i="1"/>
  <c r="AN42" i="1"/>
  <c r="AO42" i="1" s="1"/>
  <c r="Y42" i="1"/>
  <c r="S42" i="1"/>
  <c r="AN41" i="1"/>
  <c r="AO41" i="1" s="1"/>
  <c r="Y41" i="1"/>
  <c r="X41" i="1"/>
  <c r="T41" i="1"/>
  <c r="S41" i="1"/>
  <c r="AN40" i="1"/>
  <c r="AO40" i="1" s="1"/>
  <c r="Y40" i="1"/>
  <c r="X40" i="1"/>
  <c r="T40" i="1"/>
  <c r="S40" i="1"/>
  <c r="AN39" i="1"/>
  <c r="AO39" i="1" s="1"/>
  <c r="Y39" i="1"/>
  <c r="X39" i="1"/>
  <c r="T39" i="1"/>
  <c r="S39" i="1"/>
  <c r="AN38" i="1"/>
  <c r="AO38" i="1" s="1"/>
  <c r="AN37" i="1"/>
  <c r="AO37" i="1" s="1"/>
  <c r="AN36" i="1"/>
  <c r="AO36" i="1" s="1"/>
  <c r="AN35" i="1"/>
  <c r="AO35" i="1" s="1"/>
  <c r="Y35" i="1"/>
  <c r="T35" i="1"/>
  <c r="S35" i="1"/>
  <c r="AO34" i="1"/>
  <c r="AN34" i="1"/>
  <c r="Y34" i="1"/>
  <c r="X34" i="1"/>
  <c r="T34" i="1"/>
  <c r="S34" i="1"/>
  <c r="AO33" i="1"/>
  <c r="AN33" i="1"/>
  <c r="Y33" i="1"/>
  <c r="X33" i="1"/>
  <c r="T33" i="1"/>
  <c r="S33" i="1"/>
  <c r="AO32" i="1"/>
  <c r="AN32" i="1"/>
  <c r="Y32" i="1"/>
  <c r="X32" i="1"/>
  <c r="T32" i="1"/>
  <c r="S32" i="1"/>
  <c r="AN31" i="1"/>
  <c r="AO31" i="1" s="1"/>
  <c r="Y31" i="1"/>
  <c r="X31" i="1"/>
  <c r="T31" i="1"/>
  <c r="S31" i="1"/>
  <c r="AO30" i="1"/>
  <c r="AN30" i="1"/>
  <c r="Z30" i="1"/>
  <c r="Y30" i="1"/>
  <c r="X30" i="1"/>
  <c r="U30" i="1"/>
  <c r="T30" i="1"/>
  <c r="S30" i="1"/>
  <c r="AO29" i="1"/>
  <c r="AN29" i="1"/>
  <c r="Y29" i="1"/>
  <c r="X29" i="1"/>
  <c r="T29" i="1"/>
  <c r="S29" i="1"/>
  <c r="AO28" i="1"/>
  <c r="AN28" i="1"/>
  <c r="Y28" i="1"/>
  <c r="X28" i="1"/>
  <c r="T28" i="1"/>
  <c r="S28" i="1"/>
  <c r="AO27" i="1"/>
  <c r="AN27" i="1"/>
  <c r="Y27" i="1"/>
  <c r="X27" i="1"/>
  <c r="T27" i="1"/>
  <c r="S27" i="1"/>
  <c r="AN26" i="1"/>
  <c r="AO26" i="1" s="1"/>
  <c r="Y26" i="1"/>
  <c r="X26" i="1"/>
  <c r="T26" i="1"/>
  <c r="S26" i="1"/>
  <c r="AO25" i="1"/>
  <c r="AN25" i="1"/>
  <c r="Y25" i="1"/>
  <c r="X25" i="1"/>
  <c r="T25" i="1"/>
  <c r="S25" i="1"/>
  <c r="AO24" i="1"/>
  <c r="AN24" i="1"/>
  <c r="Y24" i="1"/>
  <c r="T24" i="1"/>
  <c r="S24" i="1"/>
  <c r="AN23" i="1"/>
  <c r="AO23" i="1" s="1"/>
  <c r="Y23" i="1"/>
  <c r="S23" i="1"/>
  <c r="AN22" i="1"/>
  <c r="AO22" i="1" s="1"/>
  <c r="Y22" i="1"/>
  <c r="X22" i="1"/>
  <c r="S22" i="1"/>
  <c r="AO21" i="1"/>
  <c r="AN21" i="1"/>
  <c r="Y21" i="1"/>
  <c r="X21" i="1"/>
  <c r="T21" i="1"/>
  <c r="S21" i="1"/>
  <c r="AN20" i="1"/>
  <c r="AO20" i="1" s="1"/>
  <c r="Y20" i="1"/>
  <c r="X20" i="1"/>
  <c r="T20" i="1"/>
  <c r="S20" i="1"/>
  <c r="AO19" i="1"/>
  <c r="AN19" i="1"/>
  <c r="X19" i="1"/>
  <c r="T19" i="1"/>
  <c r="AO18" i="1"/>
  <c r="AN18" i="1"/>
  <c r="Y18" i="1"/>
  <c r="X18" i="1"/>
  <c r="T18" i="1"/>
  <c r="S18" i="1"/>
  <c r="U18" i="1" s="1"/>
  <c r="AN17" i="1"/>
  <c r="AO17" i="1" s="1"/>
  <c r="Y17" i="1"/>
  <c r="Z17" i="1" s="1"/>
  <c r="X17" i="1"/>
  <c r="U17" i="1"/>
  <c r="S17" i="1"/>
  <c r="AN16" i="1"/>
  <c r="AO16" i="1" s="1"/>
  <c r="Z16" i="1"/>
  <c r="Y16" i="1"/>
  <c r="X16" i="1"/>
  <c r="S16" i="1"/>
  <c r="U16" i="1" s="1"/>
  <c r="AN15" i="1"/>
  <c r="AO15" i="1" s="1"/>
  <c r="Z15" i="1"/>
  <c r="AO14" i="1"/>
  <c r="AN14" i="1"/>
  <c r="Y14" i="1"/>
  <c r="S14" i="1"/>
  <c r="AO13" i="1"/>
  <c r="AN13" i="1"/>
  <c r="Y13" i="1"/>
  <c r="S13" i="1"/>
  <c r="AO12" i="1"/>
  <c r="AN12" i="1"/>
  <c r="Y12" i="1"/>
  <c r="S12" i="1"/>
  <c r="AO11" i="1"/>
  <c r="AN11" i="1"/>
  <c r="Y11" i="1"/>
  <c r="T11" i="1"/>
  <c r="S11" i="1"/>
  <c r="AN10" i="1"/>
  <c r="AO10" i="1" s="1"/>
  <c r="Y10" i="1"/>
  <c r="X10" i="1"/>
  <c r="T10" i="1"/>
  <c r="S10" i="1"/>
  <c r="AN9" i="1"/>
  <c r="AO9" i="1" s="1"/>
  <c r="Y9" i="1"/>
  <c r="T9" i="1"/>
  <c r="S9" i="1"/>
  <c r="AO8" i="1"/>
  <c r="AN8" i="1"/>
  <c r="Y8" i="1"/>
  <c r="X8" i="1"/>
  <c r="T8" i="1"/>
  <c r="S8" i="1"/>
  <c r="AO7" i="1"/>
  <c r="AN7" i="1"/>
  <c r="Y7" i="1"/>
  <c r="T7" i="1"/>
  <c r="S7" i="1"/>
  <c r="AN6" i="1"/>
  <c r="AO6" i="1" s="1"/>
  <c r="Y6" i="1"/>
  <c r="T6" i="1"/>
  <c r="S6" i="1"/>
  <c r="AO5" i="1"/>
  <c r="AN5" i="1"/>
  <c r="Y5" i="1"/>
  <c r="T5" i="1"/>
  <c r="S5" i="1"/>
  <c r="AN4" i="1"/>
  <c r="AO4" i="1" s="1"/>
  <c r="Y4" i="1"/>
  <c r="T4" i="1"/>
  <c r="S4" i="1"/>
  <c r="AN3" i="1"/>
  <c r="AO3" i="1" s="1"/>
  <c r="Y3" i="1"/>
  <c r="S3" i="1"/>
  <c r="D1494" i="4"/>
  <c r="F1494" i="4" s="1"/>
  <c r="D1493" i="4"/>
  <c r="F1492" i="4"/>
  <c r="E1492" i="4"/>
  <c r="D1492" i="4"/>
  <c r="F1491" i="4"/>
  <c r="D1491" i="4"/>
  <c r="E1491" i="4" s="1"/>
  <c r="E1490" i="4"/>
  <c r="D1490" i="4"/>
  <c r="F1490" i="4" s="1"/>
  <c r="F1489" i="4"/>
  <c r="E1489" i="4"/>
  <c r="D1489" i="4"/>
  <c r="F1488" i="4"/>
  <c r="D1488" i="4"/>
  <c r="F1487" i="4"/>
  <c r="E1487" i="4"/>
  <c r="D1487" i="4"/>
  <c r="E1488" i="4" s="1"/>
  <c r="D1486" i="4"/>
  <c r="F1486" i="4" s="1"/>
  <c r="D1485" i="4"/>
  <c r="F1484" i="4"/>
  <c r="E1484" i="4"/>
  <c r="D1484" i="4"/>
  <c r="F1483" i="4"/>
  <c r="E1483" i="4"/>
  <c r="D1483" i="4"/>
  <c r="E1482" i="4"/>
  <c r="D1482" i="4"/>
  <c r="F1482" i="4" s="1"/>
  <c r="F1481" i="4"/>
  <c r="D1481" i="4"/>
  <c r="E1481" i="4" s="1"/>
  <c r="F1480" i="4"/>
  <c r="D1480" i="4"/>
  <c r="F1479" i="4"/>
  <c r="D1479" i="4"/>
  <c r="D1478" i="4"/>
  <c r="F1478" i="4" s="1"/>
  <c r="D1477" i="4"/>
  <c r="F1476" i="4"/>
  <c r="E1476" i="4"/>
  <c r="D1476" i="4"/>
  <c r="F1475" i="4"/>
  <c r="D1475" i="4"/>
  <c r="D1474" i="4"/>
  <c r="F1473" i="4"/>
  <c r="D1473" i="4"/>
  <c r="E1473" i="4" s="1"/>
  <c r="F1472" i="4"/>
  <c r="D1472" i="4"/>
  <c r="D1471" i="4"/>
  <c r="E1470" i="4"/>
  <c r="D1470" i="4"/>
  <c r="F1470" i="4" s="1"/>
  <c r="D1469" i="4"/>
  <c r="F1468" i="4"/>
  <c r="E1468" i="4"/>
  <c r="D1468" i="4"/>
  <c r="F1467" i="4"/>
  <c r="E1467" i="4"/>
  <c r="D1467" i="4"/>
  <c r="E1466" i="4"/>
  <c r="D1466" i="4"/>
  <c r="F1466" i="4" s="1"/>
  <c r="F1465" i="4"/>
  <c r="E1465" i="4"/>
  <c r="D1465" i="4"/>
  <c r="F1464" i="4"/>
  <c r="D1464" i="4"/>
  <c r="F1463" i="4"/>
  <c r="E1463" i="4"/>
  <c r="D1463" i="4"/>
  <c r="E1464" i="4" s="1"/>
  <c r="D1462" i="4"/>
  <c r="F1462" i="4" s="1"/>
  <c r="D1461" i="4"/>
  <c r="F1460" i="4"/>
  <c r="E1460" i="4"/>
  <c r="D1460" i="4"/>
  <c r="F1459" i="4"/>
  <c r="D1459" i="4"/>
  <c r="E1458" i="4"/>
  <c r="D1458" i="4"/>
  <c r="F1458" i="4" s="1"/>
  <c r="F1457" i="4"/>
  <c r="D1457" i="4"/>
  <c r="E1457" i="4" s="1"/>
  <c r="F1456" i="4"/>
  <c r="D1456" i="4"/>
  <c r="F1455" i="4"/>
  <c r="E1455" i="4"/>
  <c r="D1455" i="4"/>
  <c r="E1456" i="4" s="1"/>
  <c r="D1454" i="4"/>
  <c r="F1454" i="4" s="1"/>
  <c r="D1453" i="4"/>
  <c r="F1452" i="4"/>
  <c r="E1452" i="4"/>
  <c r="D1452" i="4"/>
  <c r="F1451" i="4"/>
  <c r="D1451" i="4"/>
  <c r="D1450" i="4"/>
  <c r="F1449" i="4"/>
  <c r="D1449" i="4"/>
  <c r="E1449" i="4" s="1"/>
  <c r="F1448" i="4"/>
  <c r="D1448" i="4"/>
  <c r="F1447" i="4"/>
  <c r="E1447" i="4"/>
  <c r="D1447" i="4"/>
  <c r="E1448" i="4" s="1"/>
  <c r="D1446" i="4"/>
  <c r="F1446" i="4" s="1"/>
  <c r="E1445" i="4"/>
  <c r="D1445" i="4"/>
  <c r="F1444" i="4"/>
  <c r="E1444" i="4"/>
  <c r="D1444" i="4"/>
  <c r="F1443" i="4"/>
  <c r="D1443" i="4"/>
  <c r="D1442" i="4"/>
  <c r="F1442" i="4" s="1"/>
  <c r="F1441" i="4"/>
  <c r="E1441" i="4"/>
  <c r="D1441" i="4"/>
  <c r="F1440" i="4"/>
  <c r="D1440" i="4"/>
  <c r="D1439" i="4"/>
  <c r="D1438" i="4"/>
  <c r="F1438" i="4" s="1"/>
  <c r="D1437" i="4"/>
  <c r="F1436" i="4"/>
  <c r="E1436" i="4"/>
  <c r="D1436" i="4"/>
  <c r="F1435" i="4"/>
  <c r="D1435" i="4"/>
  <c r="D1434" i="4"/>
  <c r="F1434" i="4" s="1"/>
  <c r="F1433" i="4"/>
  <c r="D1433" i="4"/>
  <c r="E1433" i="4" s="1"/>
  <c r="F1432" i="4"/>
  <c r="D1432" i="4"/>
  <c r="D1431" i="4"/>
  <c r="D1430" i="4"/>
  <c r="F1430" i="4" s="1"/>
  <c r="D1429" i="4"/>
  <c r="F1428" i="4"/>
  <c r="E1428" i="4"/>
  <c r="D1428" i="4"/>
  <c r="F1427" i="4"/>
  <c r="D1427" i="4"/>
  <c r="E1426" i="4"/>
  <c r="D1426" i="4"/>
  <c r="F1426" i="4" s="1"/>
  <c r="F1425" i="4"/>
  <c r="D1425" i="4"/>
  <c r="E1425" i="4" s="1"/>
  <c r="F1424" i="4"/>
  <c r="D1424" i="4"/>
  <c r="E1423" i="4"/>
  <c r="D1423" i="4"/>
  <c r="D1422" i="4"/>
  <c r="F1422" i="4" s="1"/>
  <c r="D1421" i="4"/>
  <c r="F1420" i="4"/>
  <c r="E1420" i="4"/>
  <c r="D1420" i="4"/>
  <c r="F1419" i="4"/>
  <c r="D1419" i="4"/>
  <c r="D1418" i="4"/>
  <c r="F1417" i="4"/>
  <c r="D1417" i="4"/>
  <c r="E1417" i="4" s="1"/>
  <c r="F1416" i="4"/>
  <c r="D1416" i="4"/>
  <c r="E1415" i="4"/>
  <c r="D1415" i="4"/>
  <c r="D1414" i="4"/>
  <c r="F1414" i="4" s="1"/>
  <c r="D1413" i="4"/>
  <c r="F1412" i="4"/>
  <c r="E1412" i="4"/>
  <c r="D1412" i="4"/>
  <c r="F1411" i="4"/>
  <c r="D1411" i="4"/>
  <c r="D1410" i="4"/>
  <c r="D1409" i="4"/>
  <c r="F1408" i="4"/>
  <c r="D1408" i="4"/>
  <c r="F1407" i="4"/>
  <c r="E1407" i="4"/>
  <c r="D1407" i="4"/>
  <c r="E1408" i="4" s="1"/>
  <c r="D1406" i="4"/>
  <c r="F1406" i="4" s="1"/>
  <c r="D1405" i="4"/>
  <c r="F1404" i="4"/>
  <c r="E1404" i="4"/>
  <c r="D1404" i="4"/>
  <c r="F1403" i="4"/>
  <c r="D1403" i="4"/>
  <c r="D1402" i="4"/>
  <c r="D1401" i="4"/>
  <c r="F1400" i="4"/>
  <c r="D1400" i="4"/>
  <c r="F1399" i="4"/>
  <c r="E1399" i="4"/>
  <c r="D1399" i="4"/>
  <c r="E1400" i="4" s="1"/>
  <c r="D1398" i="4"/>
  <c r="F1398" i="4" s="1"/>
  <c r="D1397" i="4"/>
  <c r="F1396" i="4"/>
  <c r="E1396" i="4"/>
  <c r="D1396" i="4"/>
  <c r="F1395" i="4"/>
  <c r="D1395" i="4"/>
  <c r="D1394" i="4"/>
  <c r="F1393" i="4"/>
  <c r="D1393" i="4"/>
  <c r="E1393" i="4" s="1"/>
  <c r="F1392" i="4"/>
  <c r="D1392" i="4"/>
  <c r="F1391" i="4"/>
  <c r="D1391" i="4"/>
  <c r="E1390" i="4"/>
  <c r="D1390" i="4"/>
  <c r="F1390" i="4" s="1"/>
  <c r="D1389" i="4"/>
  <c r="F1388" i="4"/>
  <c r="E1388" i="4"/>
  <c r="D1388" i="4"/>
  <c r="F1387" i="4"/>
  <c r="D1387" i="4"/>
  <c r="D1386" i="4"/>
  <c r="D1385" i="4"/>
  <c r="F1384" i="4"/>
  <c r="D1384" i="4"/>
  <c r="E1383" i="4"/>
  <c r="D1383" i="4"/>
  <c r="D1382" i="4"/>
  <c r="F1382" i="4" s="1"/>
  <c r="D1381" i="4"/>
  <c r="F1380" i="4"/>
  <c r="E1380" i="4"/>
  <c r="D1380" i="4"/>
  <c r="F1379" i="4"/>
  <c r="D1379" i="4"/>
  <c r="E1379" i="4" s="1"/>
  <c r="D1378" i="4"/>
  <c r="F1377" i="4"/>
  <c r="D1377" i="4"/>
  <c r="E1377" i="4" s="1"/>
  <c r="F1376" i="4"/>
  <c r="D1376" i="4"/>
  <c r="F1375" i="4"/>
  <c r="D1375" i="4"/>
  <c r="D1374" i="4"/>
  <c r="D1373" i="4"/>
  <c r="F1372" i="4"/>
  <c r="E1372" i="4"/>
  <c r="D1372" i="4"/>
  <c r="F1371" i="4"/>
  <c r="E1371" i="4"/>
  <c r="D1371" i="4"/>
  <c r="D1370" i="4"/>
  <c r="D1369" i="4"/>
  <c r="F1368" i="4"/>
  <c r="E1368" i="4"/>
  <c r="D1368" i="4"/>
  <c r="F1367" i="4"/>
  <c r="D1367" i="4"/>
  <c r="D1366" i="4"/>
  <c r="F1366" i="4" s="1"/>
  <c r="D1365" i="4"/>
  <c r="F1364" i="4"/>
  <c r="D1364" i="4"/>
  <c r="D1363" i="4"/>
  <c r="E1363" i="4" s="1"/>
  <c r="D1362" i="4"/>
  <c r="F1361" i="4"/>
  <c r="D1361" i="4"/>
  <c r="E1361" i="4" s="1"/>
  <c r="F1360" i="4"/>
  <c r="D1360" i="4"/>
  <c r="D1359" i="4"/>
  <c r="E1358" i="4"/>
  <c r="D1358" i="4"/>
  <c r="F1358" i="4" s="1"/>
  <c r="D1357" i="4"/>
  <c r="F1356" i="4"/>
  <c r="E1356" i="4"/>
  <c r="D1356" i="4"/>
  <c r="D1355" i="4"/>
  <c r="D1354" i="4"/>
  <c r="D1353" i="4"/>
  <c r="F1352" i="4"/>
  <c r="D1352" i="4"/>
  <c r="F1351" i="4"/>
  <c r="E1351" i="4"/>
  <c r="D1351" i="4"/>
  <c r="E1352" i="4" s="1"/>
  <c r="D1350" i="4"/>
  <c r="D1349" i="4"/>
  <c r="F1348" i="4"/>
  <c r="D1348" i="4"/>
  <c r="F1347" i="4"/>
  <c r="E1347" i="4"/>
  <c r="D1347" i="4"/>
  <c r="E1348" i="4" s="1"/>
  <c r="D1346" i="4"/>
  <c r="D1345" i="4"/>
  <c r="E1345" i="4" s="1"/>
  <c r="F1344" i="4"/>
  <c r="E1344" i="4"/>
  <c r="D1344" i="4"/>
  <c r="F1343" i="4"/>
  <c r="D1343" i="4"/>
  <c r="D1342" i="4"/>
  <c r="F1342" i="4" s="1"/>
  <c r="D1341" i="4"/>
  <c r="F1340" i="4"/>
  <c r="E1340" i="4"/>
  <c r="D1340" i="4"/>
  <c r="F1339" i="4"/>
  <c r="D1339" i="4"/>
  <c r="D1338" i="4"/>
  <c r="F1337" i="4"/>
  <c r="D1337" i="4"/>
  <c r="E1337" i="4" s="1"/>
  <c r="F1336" i="4"/>
  <c r="D1336" i="4"/>
  <c r="D1335" i="4"/>
  <c r="D1334" i="4"/>
  <c r="D1333" i="4"/>
  <c r="F1332" i="4"/>
  <c r="E1332" i="4"/>
  <c r="D1332" i="4"/>
  <c r="E1331" i="4"/>
  <c r="D1331" i="4"/>
  <c r="F1331" i="4" s="1"/>
  <c r="D1330" i="4"/>
  <c r="D1329" i="4"/>
  <c r="F1328" i="4"/>
  <c r="E1328" i="4"/>
  <c r="D1328" i="4"/>
  <c r="E1327" i="4"/>
  <c r="D1327" i="4"/>
  <c r="F1327" i="4" s="1"/>
  <c r="D1326" i="4"/>
  <c r="D1325" i="4"/>
  <c r="F1324" i="4"/>
  <c r="E1324" i="4"/>
  <c r="D1324" i="4"/>
  <c r="F1323" i="4"/>
  <c r="E1323" i="4"/>
  <c r="D1323" i="4"/>
  <c r="D1322" i="4"/>
  <c r="F1321" i="4"/>
  <c r="E1321" i="4"/>
  <c r="D1321" i="4"/>
  <c r="F1320" i="4"/>
  <c r="D1320" i="4"/>
  <c r="D1319" i="4"/>
  <c r="D1318" i="4"/>
  <c r="F1318" i="4" s="1"/>
  <c r="D1317" i="4"/>
  <c r="F1316" i="4"/>
  <c r="D1316" i="4"/>
  <c r="F1315" i="4"/>
  <c r="E1315" i="4"/>
  <c r="D1315" i="4"/>
  <c r="E1316" i="4" s="1"/>
  <c r="E1314" i="4"/>
  <c r="D1314" i="4"/>
  <c r="F1314" i="4" s="1"/>
  <c r="F1313" i="4"/>
  <c r="D1313" i="4"/>
  <c r="E1313" i="4" s="1"/>
  <c r="F1312" i="4"/>
  <c r="D1312" i="4"/>
  <c r="D1311" i="4"/>
  <c r="D1310" i="4"/>
  <c r="F1310" i="4" s="1"/>
  <c r="F1309" i="4"/>
  <c r="D1309" i="4"/>
  <c r="F1308" i="4"/>
  <c r="D1308" i="4"/>
  <c r="F1307" i="4"/>
  <c r="D1307" i="4"/>
  <c r="E1308" i="4" s="1"/>
  <c r="E1306" i="4"/>
  <c r="D1306" i="4"/>
  <c r="F1306" i="4" s="1"/>
  <c r="F1305" i="4"/>
  <c r="D1305" i="4"/>
  <c r="E1305" i="4" s="1"/>
  <c r="F1304" i="4"/>
  <c r="E1304" i="4"/>
  <c r="D1304" i="4"/>
  <c r="D1303" i="4"/>
  <c r="D1302" i="4"/>
  <c r="F1302" i="4" s="1"/>
  <c r="D1301" i="4"/>
  <c r="F1300" i="4"/>
  <c r="D1300" i="4"/>
  <c r="F1299" i="4"/>
  <c r="E1299" i="4"/>
  <c r="D1299" i="4"/>
  <c r="E1300" i="4" s="1"/>
  <c r="E1298" i="4"/>
  <c r="D1298" i="4"/>
  <c r="F1298" i="4" s="1"/>
  <c r="F1297" i="4"/>
  <c r="D1297" i="4"/>
  <c r="E1297" i="4" s="1"/>
  <c r="F1296" i="4"/>
  <c r="D1296" i="4"/>
  <c r="E1295" i="4"/>
  <c r="D1295" i="4"/>
  <c r="D1294" i="4"/>
  <c r="F1294" i="4" s="1"/>
  <c r="D1293" i="4"/>
  <c r="F1292" i="4"/>
  <c r="D1292" i="4"/>
  <c r="F1291" i="4"/>
  <c r="E1291" i="4"/>
  <c r="D1291" i="4"/>
  <c r="E1292" i="4" s="1"/>
  <c r="D1290" i="4"/>
  <c r="F1289" i="4"/>
  <c r="D1289" i="4"/>
  <c r="E1289" i="4" s="1"/>
  <c r="F1288" i="4"/>
  <c r="E1288" i="4"/>
  <c r="D1288" i="4"/>
  <c r="D1287" i="4"/>
  <c r="D1286" i="4"/>
  <c r="F1286" i="4" s="1"/>
  <c r="E1285" i="4"/>
  <c r="D1285" i="4"/>
  <c r="F1284" i="4"/>
  <c r="D1284" i="4"/>
  <c r="F1283" i="4"/>
  <c r="E1283" i="4"/>
  <c r="D1283" i="4"/>
  <c r="E1284" i="4" s="1"/>
  <c r="D1282" i="4"/>
  <c r="F1282" i="4" s="1"/>
  <c r="D1281" i="4"/>
  <c r="F1280" i="4"/>
  <c r="D1280" i="4"/>
  <c r="F1279" i="4"/>
  <c r="E1279" i="4"/>
  <c r="D1279" i="4"/>
  <c r="E1280" i="4" s="1"/>
  <c r="E1278" i="4"/>
  <c r="D1278" i="4"/>
  <c r="F1278" i="4" s="1"/>
  <c r="D1277" i="4"/>
  <c r="F1276" i="4"/>
  <c r="D1276" i="4"/>
  <c r="D1275" i="4"/>
  <c r="D1274" i="4"/>
  <c r="F1274" i="4" s="1"/>
  <c r="E1273" i="4"/>
  <c r="D1273" i="4"/>
  <c r="F1273" i="4" s="1"/>
  <c r="F1272" i="4"/>
  <c r="D1272" i="4"/>
  <c r="F1271" i="4"/>
  <c r="E1271" i="4"/>
  <c r="D1271" i="4"/>
  <c r="E1272" i="4" s="1"/>
  <c r="D1270" i="4"/>
  <c r="F1269" i="4"/>
  <c r="D1269" i="4"/>
  <c r="E1269" i="4" s="1"/>
  <c r="F1268" i="4"/>
  <c r="E1268" i="4"/>
  <c r="D1268" i="4"/>
  <c r="E1267" i="4"/>
  <c r="D1267" i="4"/>
  <c r="F1267" i="4" s="1"/>
  <c r="E1266" i="4"/>
  <c r="D1266" i="4"/>
  <c r="F1266" i="4" s="1"/>
  <c r="F1265" i="4"/>
  <c r="D1265" i="4"/>
  <c r="E1265" i="4" s="1"/>
  <c r="F1264" i="4"/>
  <c r="D1264" i="4"/>
  <c r="F1263" i="4"/>
  <c r="D1263" i="4"/>
  <c r="E1264" i="4" s="1"/>
  <c r="E1262" i="4"/>
  <c r="D1262" i="4"/>
  <c r="F1261" i="4"/>
  <c r="D1261" i="4"/>
  <c r="E1261" i="4" s="1"/>
  <c r="F1260" i="4"/>
  <c r="D1260" i="4"/>
  <c r="E1259" i="4"/>
  <c r="D1259" i="4"/>
  <c r="D1258" i="4"/>
  <c r="F1258" i="4" s="1"/>
  <c r="D1257" i="4"/>
  <c r="F1256" i="4"/>
  <c r="E1256" i="4"/>
  <c r="D1256" i="4"/>
  <c r="F1255" i="4"/>
  <c r="E1255" i="4"/>
  <c r="D1255" i="4"/>
  <c r="E1254" i="4"/>
  <c r="D1254" i="4"/>
  <c r="F1254" i="4" s="1"/>
  <c r="F1253" i="4"/>
  <c r="D1253" i="4"/>
  <c r="E1253" i="4" s="1"/>
  <c r="F1252" i="4"/>
  <c r="E1252" i="4"/>
  <c r="D1252" i="4"/>
  <c r="D1251" i="4"/>
  <c r="E1250" i="4"/>
  <c r="D1250" i="4"/>
  <c r="F1250" i="4" s="1"/>
  <c r="D1249" i="4"/>
  <c r="F1248" i="4"/>
  <c r="D1248" i="4"/>
  <c r="F1247" i="4"/>
  <c r="E1247" i="4"/>
  <c r="D1247" i="4"/>
  <c r="E1248" i="4" s="1"/>
  <c r="E1246" i="4"/>
  <c r="D1246" i="4"/>
  <c r="F1246" i="4" s="1"/>
  <c r="F1245" i="4"/>
  <c r="D1245" i="4"/>
  <c r="E1245" i="4" s="1"/>
  <c r="F1244" i="4"/>
  <c r="D1244" i="4"/>
  <c r="D1243" i="4"/>
  <c r="D1242" i="4"/>
  <c r="F1242" i="4" s="1"/>
  <c r="F1241" i="4"/>
  <c r="E1241" i="4"/>
  <c r="D1241" i="4"/>
  <c r="E1242" i="4" s="1"/>
  <c r="F1240" i="4"/>
  <c r="E1240" i="4"/>
  <c r="D1240" i="4"/>
  <c r="E1239" i="4"/>
  <c r="D1239" i="4"/>
  <c r="F1239" i="4" s="1"/>
  <c r="E1238" i="4"/>
  <c r="D1238" i="4"/>
  <c r="F1238" i="4" s="1"/>
  <c r="D1237" i="4"/>
  <c r="F1236" i="4"/>
  <c r="E1236" i="4"/>
  <c r="D1236" i="4"/>
  <c r="E1235" i="4"/>
  <c r="D1235" i="4"/>
  <c r="F1235" i="4" s="1"/>
  <c r="D1234" i="4"/>
  <c r="D1233" i="4"/>
  <c r="E1233" i="4" s="1"/>
  <c r="F1232" i="4"/>
  <c r="D1232" i="4"/>
  <c r="D1231" i="4"/>
  <c r="D1230" i="4"/>
  <c r="D1229" i="4"/>
  <c r="F1228" i="4"/>
  <c r="D1228" i="4"/>
  <c r="F1227" i="4"/>
  <c r="D1227" i="4"/>
  <c r="E1228" i="4" s="1"/>
  <c r="D1226" i="4"/>
  <c r="F1225" i="4"/>
  <c r="D1225" i="4"/>
  <c r="E1225" i="4" s="1"/>
  <c r="F1224" i="4"/>
  <c r="E1224" i="4"/>
  <c r="D1224" i="4"/>
  <c r="F1223" i="4"/>
  <c r="D1223" i="4"/>
  <c r="D1222" i="4"/>
  <c r="F1222" i="4" s="1"/>
  <c r="D1221" i="4"/>
  <c r="F1220" i="4"/>
  <c r="D1220" i="4"/>
  <c r="D1219" i="4"/>
  <c r="E1218" i="4"/>
  <c r="D1218" i="4"/>
  <c r="F1218" i="4" s="1"/>
  <c r="F1217" i="4"/>
  <c r="E1217" i="4"/>
  <c r="D1217" i="4"/>
  <c r="F1216" i="4"/>
  <c r="E1216" i="4"/>
  <c r="D1216" i="4"/>
  <c r="E1215" i="4"/>
  <c r="D1215" i="4"/>
  <c r="F1215" i="4" s="1"/>
  <c r="D1214" i="4"/>
  <c r="F1214" i="4" s="1"/>
  <c r="D1213" i="4"/>
  <c r="F1212" i="4"/>
  <c r="D1212" i="4"/>
  <c r="F1211" i="4"/>
  <c r="E1211" i="4"/>
  <c r="D1211" i="4"/>
  <c r="E1212" i="4" s="1"/>
  <c r="E1210" i="4"/>
  <c r="D1210" i="4"/>
  <c r="F1210" i="4" s="1"/>
  <c r="F1209" i="4"/>
  <c r="E1209" i="4"/>
  <c r="D1209" i="4"/>
  <c r="F1208" i="4"/>
  <c r="E1208" i="4"/>
  <c r="D1208" i="4"/>
  <c r="D1207" i="4"/>
  <c r="F1207" i="4" s="1"/>
  <c r="E1206" i="4"/>
  <c r="D1206" i="4"/>
  <c r="F1206" i="4" s="1"/>
  <c r="F1205" i="4"/>
  <c r="E1205" i="4"/>
  <c r="D1205" i="4"/>
  <c r="F1204" i="4"/>
  <c r="D1204" i="4"/>
  <c r="D1203" i="4"/>
  <c r="D1202" i="4"/>
  <c r="F1202" i="4" s="1"/>
  <c r="D1201" i="4"/>
  <c r="F1200" i="4"/>
  <c r="E1200" i="4"/>
  <c r="D1200" i="4"/>
  <c r="F1199" i="4"/>
  <c r="E1199" i="4"/>
  <c r="D1199" i="4"/>
  <c r="D1198" i="4"/>
  <c r="F1197" i="4"/>
  <c r="D1197" i="4"/>
  <c r="E1197" i="4" s="1"/>
  <c r="F1196" i="4"/>
  <c r="E1196" i="4"/>
  <c r="D1196" i="4"/>
  <c r="E1195" i="4"/>
  <c r="D1195" i="4"/>
  <c r="F1195" i="4" s="1"/>
  <c r="E1194" i="4"/>
  <c r="D1194" i="4"/>
  <c r="F1194" i="4" s="1"/>
  <c r="F1193" i="4"/>
  <c r="D1193" i="4"/>
  <c r="E1193" i="4" s="1"/>
  <c r="F1192" i="4"/>
  <c r="D1192" i="4"/>
  <c r="F1191" i="4"/>
  <c r="D1191" i="4"/>
  <c r="E1192" i="4" s="1"/>
  <c r="E1190" i="4"/>
  <c r="D1190" i="4"/>
  <c r="F1189" i="4"/>
  <c r="D1189" i="4"/>
  <c r="E1189" i="4" s="1"/>
  <c r="F1188" i="4"/>
  <c r="E1188" i="4"/>
  <c r="D1188" i="4"/>
  <c r="D1187" i="4"/>
  <c r="E1186" i="4"/>
  <c r="D1186" i="4"/>
  <c r="F1186" i="4" s="1"/>
  <c r="E1185" i="4"/>
  <c r="D1185" i="4"/>
  <c r="F1185" i="4" s="1"/>
  <c r="F1184" i="4"/>
  <c r="E1184" i="4"/>
  <c r="D1184" i="4"/>
  <c r="F1183" i="4"/>
  <c r="D1183" i="4"/>
  <c r="D1182" i="4"/>
  <c r="D1181" i="4"/>
  <c r="F1180" i="4"/>
  <c r="E1180" i="4"/>
  <c r="D1180" i="4"/>
  <c r="D1179" i="4"/>
  <c r="E1179" i="4" s="1"/>
  <c r="D1178" i="4"/>
  <c r="F1177" i="4"/>
  <c r="E1177" i="4"/>
  <c r="D1177" i="4"/>
  <c r="F1176" i="4"/>
  <c r="E1176" i="4"/>
  <c r="D1176" i="4"/>
  <c r="E1175" i="4"/>
  <c r="D1175" i="4"/>
  <c r="F1175" i="4" s="1"/>
  <c r="E1174" i="4"/>
  <c r="D1174" i="4"/>
  <c r="F1174" i="4" s="1"/>
  <c r="F1173" i="4"/>
  <c r="D1173" i="4"/>
  <c r="E1173" i="4" s="1"/>
  <c r="F1172" i="4"/>
  <c r="D1172" i="4"/>
  <c r="F1171" i="4"/>
  <c r="D1171" i="4"/>
  <c r="E1172" i="4" s="1"/>
  <c r="D1170" i="4"/>
  <c r="F1169" i="4"/>
  <c r="E1169" i="4"/>
  <c r="D1169" i="4"/>
  <c r="F1168" i="4"/>
  <c r="E1168" i="4"/>
  <c r="D1168" i="4"/>
  <c r="D1167" i="4"/>
  <c r="F1167" i="4" s="1"/>
  <c r="E1166" i="4"/>
  <c r="D1166" i="4"/>
  <c r="F1166" i="4" s="1"/>
  <c r="F1165" i="4"/>
  <c r="E1165" i="4"/>
  <c r="D1165" i="4"/>
  <c r="F1164" i="4"/>
  <c r="E1164" i="4"/>
  <c r="D1164" i="4"/>
  <c r="E1163" i="4"/>
  <c r="D1163" i="4"/>
  <c r="F1163" i="4" s="1"/>
  <c r="E1162" i="4"/>
  <c r="D1162" i="4"/>
  <c r="F1162" i="4" s="1"/>
  <c r="F1161" i="4"/>
  <c r="E1161" i="4"/>
  <c r="D1161" i="4"/>
  <c r="F1160" i="4"/>
  <c r="E1160" i="4"/>
  <c r="D1160" i="4"/>
  <c r="D1159" i="4"/>
  <c r="E1159" i="4" s="1"/>
  <c r="E1158" i="4"/>
  <c r="D1158" i="4"/>
  <c r="F1158" i="4" s="1"/>
  <c r="D1157" i="4"/>
  <c r="F1156" i="4"/>
  <c r="E1156" i="4"/>
  <c r="D1156" i="4"/>
  <c r="D1155" i="4"/>
  <c r="F1155" i="4" s="1"/>
  <c r="D1154" i="4"/>
  <c r="D1153" i="4"/>
  <c r="E1153" i="4" s="1"/>
  <c r="F1152" i="4"/>
  <c r="D1152" i="4"/>
  <c r="D1151" i="4"/>
  <c r="D1150" i="4"/>
  <c r="D1149" i="4"/>
  <c r="F1148" i="4"/>
  <c r="E1148" i="4"/>
  <c r="D1148" i="4"/>
  <c r="F1147" i="4"/>
  <c r="D1147" i="4"/>
  <c r="D1146" i="4"/>
  <c r="D1145" i="4"/>
  <c r="F1144" i="4"/>
  <c r="E1144" i="4"/>
  <c r="D1144" i="4"/>
  <c r="F1143" i="4"/>
  <c r="D1143" i="4"/>
  <c r="D1142" i="4"/>
  <c r="F1142" i="4" s="1"/>
  <c r="D1141" i="4"/>
  <c r="F1140" i="4"/>
  <c r="E1140" i="4"/>
  <c r="D1140" i="4"/>
  <c r="F1139" i="4"/>
  <c r="D1139" i="4"/>
  <c r="E1139" i="4" s="1"/>
  <c r="E1138" i="4"/>
  <c r="D1138" i="4"/>
  <c r="F1138" i="4" s="1"/>
  <c r="F1137" i="4"/>
  <c r="D1137" i="4"/>
  <c r="F1136" i="4"/>
  <c r="D1136" i="4"/>
  <c r="E1135" i="4"/>
  <c r="D1135" i="4"/>
  <c r="E1134" i="4"/>
  <c r="D1134" i="4"/>
  <c r="F1134" i="4" s="1"/>
  <c r="F1133" i="4"/>
  <c r="D1133" i="4"/>
  <c r="D1132" i="4"/>
  <c r="F1131" i="4"/>
  <c r="D1131" i="4"/>
  <c r="E1131" i="4" s="1"/>
  <c r="F1130" i="4"/>
  <c r="E1130" i="4"/>
  <c r="D1130" i="4"/>
  <c r="F1129" i="4"/>
  <c r="D1129" i="4"/>
  <c r="D1128" i="4"/>
  <c r="F1128" i="4" s="1"/>
  <c r="D1127" i="4"/>
  <c r="F1126" i="4"/>
  <c r="E1126" i="4"/>
  <c r="D1126" i="4"/>
  <c r="D1125" i="4"/>
  <c r="D1124" i="4"/>
  <c r="F1123" i="4"/>
  <c r="D1123" i="4"/>
  <c r="E1123" i="4" s="1"/>
  <c r="F1122" i="4"/>
  <c r="E1122" i="4"/>
  <c r="D1122" i="4"/>
  <c r="D1121" i="4"/>
  <c r="D1120" i="4"/>
  <c r="F1120" i="4" s="1"/>
  <c r="D1119" i="4"/>
  <c r="F1118" i="4"/>
  <c r="E1118" i="4"/>
  <c r="D1118" i="4"/>
  <c r="E1117" i="4"/>
  <c r="D1117" i="4"/>
  <c r="F1117" i="4" s="1"/>
  <c r="D1116" i="4"/>
  <c r="D1115" i="4"/>
  <c r="F1114" i="4"/>
  <c r="D1114" i="4"/>
  <c r="D1113" i="4"/>
  <c r="E1113" i="4" s="1"/>
  <c r="D1112" i="4"/>
  <c r="F1112" i="4" s="1"/>
  <c r="D1111" i="4"/>
  <c r="F1110" i="4"/>
  <c r="E1110" i="4"/>
  <c r="D1110" i="4"/>
  <c r="F1109" i="4"/>
  <c r="E1109" i="4"/>
  <c r="D1109" i="4"/>
  <c r="D1108" i="4"/>
  <c r="D1107" i="4"/>
  <c r="E1107" i="4" s="1"/>
  <c r="F1106" i="4"/>
  <c r="D1106" i="4"/>
  <c r="D1105" i="4"/>
  <c r="D1104" i="4"/>
  <c r="D1103" i="4"/>
  <c r="F1102" i="4"/>
  <c r="D1102" i="4"/>
  <c r="F1101" i="4"/>
  <c r="D1101" i="4"/>
  <c r="E1102" i="4" s="1"/>
  <c r="D1100" i="4"/>
  <c r="D1099" i="4"/>
  <c r="E1099" i="4" s="1"/>
  <c r="F1098" i="4"/>
  <c r="E1098" i="4"/>
  <c r="D1098" i="4"/>
  <c r="F1097" i="4"/>
  <c r="D1097" i="4"/>
  <c r="E1096" i="4"/>
  <c r="D1096" i="4"/>
  <c r="F1096" i="4" s="1"/>
  <c r="D1095" i="4"/>
  <c r="F1094" i="4"/>
  <c r="E1094" i="4"/>
  <c r="D1094" i="4"/>
  <c r="D1093" i="4"/>
  <c r="D1092" i="4"/>
  <c r="F1091" i="4"/>
  <c r="D1091" i="4"/>
  <c r="E1091" i="4" s="1"/>
  <c r="F1090" i="4"/>
  <c r="E1090" i="4"/>
  <c r="D1090" i="4"/>
  <c r="D1089" i="4"/>
  <c r="D1088" i="4"/>
  <c r="F1088" i="4" s="1"/>
  <c r="E1087" i="4"/>
  <c r="D1087" i="4"/>
  <c r="F1087" i="4" s="1"/>
  <c r="F1086" i="4"/>
  <c r="E1086" i="4"/>
  <c r="D1086" i="4"/>
  <c r="F1085" i="4"/>
  <c r="E1085" i="4"/>
  <c r="D1085" i="4"/>
  <c r="D1084" i="4"/>
  <c r="F1083" i="4"/>
  <c r="D1083" i="4"/>
  <c r="E1083" i="4" s="1"/>
  <c r="F1082" i="4"/>
  <c r="E1082" i="4"/>
  <c r="D1082" i="4"/>
  <c r="E1081" i="4"/>
  <c r="D1081" i="4"/>
  <c r="F1081" i="4" s="1"/>
  <c r="D1080" i="4"/>
  <c r="F1080" i="4" s="1"/>
  <c r="F1079" i="4"/>
  <c r="E1079" i="4"/>
  <c r="D1079" i="4"/>
  <c r="E1080" i="4" s="1"/>
  <c r="F1078" i="4"/>
  <c r="E1078" i="4"/>
  <c r="D1078" i="4"/>
  <c r="D1077" i="4"/>
  <c r="E1077" i="4" s="1"/>
  <c r="E1076" i="4"/>
  <c r="D1076" i="4"/>
  <c r="F1076" i="4" s="1"/>
  <c r="E1075" i="4"/>
  <c r="D1075" i="4"/>
  <c r="F1075" i="4" s="1"/>
  <c r="F1074" i="4"/>
  <c r="E1074" i="4"/>
  <c r="D1074" i="4"/>
  <c r="F1073" i="4"/>
  <c r="E1073" i="4"/>
  <c r="D1073" i="4"/>
  <c r="D1072" i="4"/>
  <c r="F1072" i="4" s="1"/>
  <c r="F1071" i="4"/>
  <c r="D1071" i="4"/>
  <c r="E1071" i="4" s="1"/>
  <c r="F1070" i="4"/>
  <c r="E1070" i="4"/>
  <c r="D1070" i="4"/>
  <c r="D1069" i="4"/>
  <c r="D1068" i="4"/>
  <c r="F1068" i="4" s="1"/>
  <c r="E1067" i="4"/>
  <c r="D1067" i="4"/>
  <c r="F1067" i="4" s="1"/>
  <c r="F1066" i="4"/>
  <c r="E1066" i="4"/>
  <c r="D1066" i="4"/>
  <c r="F1065" i="4"/>
  <c r="E1065" i="4"/>
  <c r="D1065" i="4"/>
  <c r="D1064" i="4"/>
  <c r="F1064" i="4" s="1"/>
  <c r="D1063" i="4"/>
  <c r="F1062" i="4"/>
  <c r="E1062" i="4"/>
  <c r="D1062" i="4"/>
  <c r="E1061" i="4"/>
  <c r="D1061" i="4"/>
  <c r="F1061" i="4" s="1"/>
  <c r="E1060" i="4"/>
  <c r="D1060" i="4"/>
  <c r="F1060" i="4" s="1"/>
  <c r="F1059" i="4"/>
  <c r="E1059" i="4"/>
  <c r="D1059" i="4"/>
  <c r="F1058" i="4"/>
  <c r="D1058" i="4"/>
  <c r="E1057" i="4"/>
  <c r="D1057" i="4"/>
  <c r="D1056" i="4"/>
  <c r="F1056" i="4" s="1"/>
  <c r="D1055" i="4"/>
  <c r="F1054" i="4"/>
  <c r="D1054" i="4"/>
  <c r="F1053" i="4"/>
  <c r="E1053" i="4"/>
  <c r="D1053" i="4"/>
  <c r="E1054" i="4" s="1"/>
  <c r="D1052" i="4"/>
  <c r="F1052" i="4" s="1"/>
  <c r="F1051" i="4"/>
  <c r="D1051" i="4"/>
  <c r="E1051" i="4" s="1"/>
  <c r="F1050" i="4"/>
  <c r="D1050" i="4"/>
  <c r="D1049" i="4"/>
  <c r="D1048" i="4"/>
  <c r="F1048" i="4" s="1"/>
  <c r="D1047" i="4"/>
  <c r="F1046" i="4"/>
  <c r="E1046" i="4"/>
  <c r="D1046" i="4"/>
  <c r="F1045" i="4"/>
  <c r="E1045" i="4"/>
  <c r="D1045" i="4"/>
  <c r="E1044" i="4"/>
  <c r="D1044" i="4"/>
  <c r="F1044" i="4" s="1"/>
  <c r="F1043" i="4"/>
  <c r="D1043" i="4"/>
  <c r="E1043" i="4" s="1"/>
  <c r="F1042" i="4"/>
  <c r="E1042" i="4"/>
  <c r="D1042" i="4"/>
  <c r="E1041" i="4"/>
  <c r="D1041" i="4"/>
  <c r="F1041" i="4" s="1"/>
  <c r="E1040" i="4"/>
  <c r="D1040" i="4"/>
  <c r="F1040" i="4" s="1"/>
  <c r="F1039" i="4"/>
  <c r="D1039" i="4"/>
  <c r="E1039" i="4" s="1"/>
  <c r="F1038" i="4"/>
  <c r="E1038" i="4"/>
  <c r="D1038" i="4"/>
  <c r="F1037" i="4"/>
  <c r="E1037" i="4"/>
  <c r="D1037" i="4"/>
  <c r="E1036" i="4"/>
  <c r="D1036" i="4"/>
  <c r="F1036" i="4" s="1"/>
  <c r="F1035" i="4"/>
  <c r="E1035" i="4"/>
  <c r="D1035" i="4"/>
  <c r="F1034" i="4"/>
  <c r="E1034" i="4"/>
  <c r="D1034" i="4"/>
  <c r="D1033" i="4"/>
  <c r="D1032" i="4"/>
  <c r="F1031" i="4"/>
  <c r="E1031" i="4"/>
  <c r="D1031" i="4"/>
  <c r="F1030" i="4"/>
  <c r="E1030" i="4"/>
  <c r="D1030" i="4"/>
  <c r="D1029" i="4"/>
  <c r="F1029" i="4" s="1"/>
  <c r="E1028" i="4"/>
  <c r="D1028" i="4"/>
  <c r="F1028" i="4" s="1"/>
  <c r="E1027" i="4"/>
  <c r="D1027" i="4"/>
  <c r="F1027" i="4" s="1"/>
  <c r="F1026" i="4"/>
  <c r="E1026" i="4"/>
  <c r="D1026" i="4"/>
  <c r="F1025" i="4"/>
  <c r="E1025" i="4"/>
  <c r="D1025" i="4"/>
  <c r="D1024" i="4"/>
  <c r="F1024" i="4" s="1"/>
  <c r="D1023" i="4"/>
  <c r="F1022" i="4"/>
  <c r="E1022" i="4"/>
  <c r="D1022" i="4"/>
  <c r="E1021" i="4"/>
  <c r="D1021" i="4"/>
  <c r="F1021" i="4" s="1"/>
  <c r="E1020" i="4"/>
  <c r="D1020" i="4"/>
  <c r="F1020" i="4" s="1"/>
  <c r="F1019" i="4"/>
  <c r="E1019" i="4"/>
  <c r="D1019" i="4"/>
  <c r="F1018" i="4"/>
  <c r="E1018" i="4"/>
  <c r="D1018" i="4"/>
  <c r="E1017" i="4"/>
  <c r="D1017" i="4"/>
  <c r="F1017" i="4" s="1"/>
  <c r="E1016" i="4"/>
  <c r="D1016" i="4"/>
  <c r="F1016" i="4" s="1"/>
  <c r="F1015" i="4"/>
  <c r="D1015" i="4"/>
  <c r="E1015" i="4" s="1"/>
  <c r="F1014" i="4"/>
  <c r="E1014" i="4"/>
  <c r="D1014" i="4"/>
  <c r="F1013" i="4"/>
  <c r="E1013" i="4"/>
  <c r="D1013" i="4"/>
  <c r="E1012" i="4"/>
  <c r="D1012" i="4"/>
  <c r="F1012" i="4" s="1"/>
  <c r="F1011" i="4"/>
  <c r="D1011" i="4"/>
  <c r="E1011" i="4" s="1"/>
  <c r="F1010" i="4"/>
  <c r="D1010" i="4"/>
  <c r="D1009" i="4"/>
  <c r="D1008" i="4"/>
  <c r="F1008" i="4" s="1"/>
  <c r="F1007" i="4"/>
  <c r="E1007" i="4"/>
  <c r="D1007" i="4"/>
  <c r="E1008" i="4" s="1"/>
  <c r="F1006" i="4"/>
  <c r="E1006" i="4"/>
  <c r="D1006" i="4"/>
  <c r="D1005" i="4"/>
  <c r="D1004" i="4"/>
  <c r="F1004" i="4" s="1"/>
  <c r="D1003" i="4"/>
  <c r="F1002" i="4"/>
  <c r="E1002" i="4"/>
  <c r="D1002" i="4"/>
  <c r="D1001" i="4"/>
  <c r="F1001" i="4" s="1"/>
  <c r="E1000" i="4"/>
  <c r="D1000" i="4"/>
  <c r="F1000" i="4" s="1"/>
  <c r="D999" i="4"/>
  <c r="E999" i="4" s="1"/>
  <c r="F998" i="4"/>
  <c r="D998" i="4"/>
  <c r="D997" i="4"/>
  <c r="D996" i="4"/>
  <c r="D995" i="4"/>
  <c r="F994" i="4"/>
  <c r="D994" i="4"/>
  <c r="F993" i="4"/>
  <c r="E993" i="4"/>
  <c r="D993" i="4"/>
  <c r="E994" i="4" s="1"/>
  <c r="D992" i="4"/>
  <c r="D991" i="4"/>
  <c r="E991" i="4" s="1"/>
  <c r="F990" i="4"/>
  <c r="E990" i="4"/>
  <c r="D990" i="4"/>
  <c r="F989" i="4"/>
  <c r="E989" i="4"/>
  <c r="D989" i="4"/>
  <c r="E988" i="4"/>
  <c r="D988" i="4"/>
  <c r="F988" i="4" s="1"/>
  <c r="D987" i="4"/>
  <c r="F986" i="4"/>
  <c r="E986" i="4"/>
  <c r="D986" i="4"/>
  <c r="E985" i="4"/>
  <c r="D985" i="4"/>
  <c r="F985" i="4" s="1"/>
  <c r="E984" i="4"/>
  <c r="D984" i="4"/>
  <c r="F984" i="4" s="1"/>
  <c r="F983" i="4"/>
  <c r="E983" i="4"/>
  <c r="D983" i="4"/>
  <c r="F982" i="4"/>
  <c r="E982" i="4"/>
  <c r="D982" i="4"/>
  <c r="E981" i="4"/>
  <c r="D981" i="4"/>
  <c r="F981" i="4" s="1"/>
  <c r="E980" i="4"/>
  <c r="D980" i="4"/>
  <c r="F980" i="4" s="1"/>
  <c r="F979" i="4"/>
  <c r="E979" i="4"/>
  <c r="D979" i="4"/>
  <c r="F978" i="4"/>
  <c r="E978" i="4"/>
  <c r="D978" i="4"/>
  <c r="D977" i="4"/>
  <c r="E977" i="4" s="1"/>
  <c r="E976" i="4"/>
  <c r="D976" i="4"/>
  <c r="F976" i="4" s="1"/>
  <c r="E975" i="4"/>
  <c r="D975" i="4"/>
  <c r="F975" i="4" s="1"/>
  <c r="F974" i="4"/>
  <c r="D974" i="4"/>
  <c r="F973" i="4"/>
  <c r="D973" i="4"/>
  <c r="E974" i="4" s="1"/>
  <c r="D972" i="4"/>
  <c r="F971" i="4"/>
  <c r="D971" i="4"/>
  <c r="E971" i="4" s="1"/>
  <c r="F970" i="4"/>
  <c r="E970" i="4"/>
  <c r="D970" i="4"/>
  <c r="E969" i="4"/>
  <c r="D969" i="4"/>
  <c r="F969" i="4" s="1"/>
  <c r="D968" i="4"/>
  <c r="F968" i="4" s="1"/>
  <c r="E967" i="4"/>
  <c r="D967" i="4"/>
  <c r="E968" i="4" s="1"/>
  <c r="F966" i="4"/>
  <c r="E966" i="4"/>
  <c r="D966" i="4"/>
  <c r="F965" i="4"/>
  <c r="D965" i="4"/>
  <c r="E965" i="4" s="1"/>
  <c r="D964" i="4"/>
  <c r="F964" i="4" s="1"/>
  <c r="D963" i="4"/>
  <c r="F962" i="4"/>
  <c r="E962" i="4"/>
  <c r="D962" i="4"/>
  <c r="F961" i="4"/>
  <c r="E961" i="4"/>
  <c r="D961" i="4"/>
  <c r="D960" i="4"/>
  <c r="F959" i="4"/>
  <c r="E959" i="4"/>
  <c r="D959" i="4"/>
  <c r="F958" i="4"/>
  <c r="E958" i="4"/>
  <c r="D958" i="4"/>
  <c r="E957" i="4"/>
  <c r="D957" i="4"/>
  <c r="F957" i="4" s="1"/>
  <c r="E956" i="4"/>
  <c r="D956" i="4"/>
  <c r="F956" i="4" s="1"/>
  <c r="E955" i="4"/>
  <c r="D955" i="4"/>
  <c r="F955" i="4" s="1"/>
  <c r="F954" i="4"/>
  <c r="E954" i="4"/>
  <c r="D954" i="4"/>
  <c r="F953" i="4"/>
  <c r="D953" i="4"/>
  <c r="E953" i="4" s="1"/>
  <c r="E952" i="4"/>
  <c r="D952" i="4"/>
  <c r="F952" i="4" s="1"/>
  <c r="E951" i="4"/>
  <c r="D951" i="4"/>
  <c r="F951" i="4" s="1"/>
  <c r="F950" i="4"/>
  <c r="E950" i="4"/>
  <c r="D950" i="4"/>
  <c r="F949" i="4"/>
  <c r="E949" i="4"/>
  <c r="D949" i="4"/>
  <c r="E948" i="4"/>
  <c r="D948" i="4"/>
  <c r="F948" i="4" s="1"/>
  <c r="F947" i="4"/>
  <c r="D947" i="4"/>
  <c r="F946" i="4"/>
  <c r="E946" i="4"/>
  <c r="D946" i="4"/>
  <c r="D945" i="4"/>
  <c r="F944" i="4"/>
  <c r="D944" i="4"/>
  <c r="E944" i="4" s="1"/>
  <c r="F943" i="4"/>
  <c r="E943" i="4"/>
  <c r="D943" i="4"/>
  <c r="D942" i="4"/>
  <c r="D941" i="4"/>
  <c r="F941" i="4" s="1"/>
  <c r="D940" i="4"/>
  <c r="F939" i="4"/>
  <c r="E939" i="4"/>
  <c r="D939" i="4"/>
  <c r="D938" i="4"/>
  <c r="F938" i="4" s="1"/>
  <c r="D937" i="4"/>
  <c r="D936" i="4"/>
  <c r="E936" i="4" s="1"/>
  <c r="F935" i="4"/>
  <c r="E935" i="4"/>
  <c r="D935" i="4"/>
  <c r="D934" i="4"/>
  <c r="E934" i="4" s="1"/>
  <c r="E933" i="4"/>
  <c r="D933" i="4"/>
  <c r="F933" i="4" s="1"/>
  <c r="D932" i="4"/>
  <c r="F931" i="4"/>
  <c r="E931" i="4"/>
  <c r="D931" i="4"/>
  <c r="D930" i="4"/>
  <c r="F930" i="4" s="1"/>
  <c r="D929" i="4"/>
  <c r="D928" i="4"/>
  <c r="E928" i="4" s="1"/>
  <c r="F927" i="4"/>
  <c r="E927" i="4"/>
  <c r="D927" i="4"/>
  <c r="D926" i="4"/>
  <c r="E926" i="4" s="1"/>
  <c r="D925" i="4"/>
  <c r="F925" i="4" s="1"/>
  <c r="D924" i="4"/>
  <c r="F923" i="4"/>
  <c r="E923" i="4"/>
  <c r="D923" i="4"/>
  <c r="F922" i="4"/>
  <c r="E922" i="4"/>
  <c r="D922" i="4"/>
  <c r="D921" i="4"/>
  <c r="D920" i="4"/>
  <c r="E920" i="4" s="1"/>
  <c r="F919" i="4"/>
  <c r="E919" i="4"/>
  <c r="D919" i="4"/>
  <c r="F918" i="4"/>
  <c r="D918" i="4"/>
  <c r="D917" i="4"/>
  <c r="F917" i="4" s="1"/>
  <c r="E916" i="4"/>
  <c r="D916" i="4"/>
  <c r="F916" i="4" s="1"/>
  <c r="F915" i="4"/>
  <c r="E915" i="4"/>
  <c r="D915" i="4"/>
  <c r="F914" i="4"/>
  <c r="E914" i="4"/>
  <c r="D914" i="4"/>
  <c r="E913" i="4"/>
  <c r="D913" i="4"/>
  <c r="F913" i="4" s="1"/>
  <c r="F912" i="4"/>
  <c r="D912" i="4"/>
  <c r="E912" i="4" s="1"/>
  <c r="F911" i="4"/>
  <c r="E911" i="4"/>
  <c r="D911" i="4"/>
  <c r="E910" i="4"/>
  <c r="D910" i="4"/>
  <c r="F910" i="4" s="1"/>
  <c r="E909" i="4"/>
  <c r="D909" i="4"/>
  <c r="F909" i="4" s="1"/>
  <c r="D908" i="4"/>
  <c r="E908" i="4" s="1"/>
  <c r="F907" i="4"/>
  <c r="E907" i="4"/>
  <c r="D907" i="4"/>
  <c r="F906" i="4"/>
  <c r="E906" i="4"/>
  <c r="D906" i="4"/>
  <c r="E905" i="4"/>
  <c r="D905" i="4"/>
  <c r="F905" i="4" s="1"/>
  <c r="E904" i="4"/>
  <c r="D904" i="4"/>
  <c r="F904" i="4" s="1"/>
  <c r="F903" i="4"/>
  <c r="E903" i="4"/>
  <c r="D903" i="4"/>
  <c r="F902" i="4"/>
  <c r="E902" i="4"/>
  <c r="D902" i="4"/>
  <c r="D901" i="4"/>
  <c r="F900" i="4"/>
  <c r="E900" i="4"/>
  <c r="D900" i="4"/>
  <c r="F899" i="4"/>
  <c r="E899" i="4"/>
  <c r="D899" i="4"/>
  <c r="D898" i="4"/>
  <c r="F898" i="4" s="1"/>
  <c r="E897" i="4"/>
  <c r="D897" i="4"/>
  <c r="F897" i="4" s="1"/>
  <c r="D896" i="4"/>
  <c r="E896" i="4" s="1"/>
  <c r="F895" i="4"/>
  <c r="E895" i="4"/>
  <c r="D895" i="4"/>
  <c r="F894" i="4"/>
  <c r="E894" i="4"/>
  <c r="D894" i="4"/>
  <c r="D893" i="4"/>
  <c r="F893" i="4" s="1"/>
  <c r="F892" i="4"/>
  <c r="D892" i="4"/>
  <c r="E892" i="4" s="1"/>
  <c r="F891" i="4"/>
  <c r="E891" i="4"/>
  <c r="D891" i="4"/>
  <c r="E890" i="4"/>
  <c r="D890" i="4"/>
  <c r="F890" i="4" s="1"/>
  <c r="E889" i="4"/>
  <c r="D889" i="4"/>
  <c r="F889" i="4" s="1"/>
  <c r="F888" i="4"/>
  <c r="D888" i="4"/>
  <c r="E888" i="4" s="1"/>
  <c r="F887" i="4"/>
  <c r="D887" i="4"/>
  <c r="F886" i="4"/>
  <c r="D886" i="4"/>
  <c r="E887" i="4" s="1"/>
  <c r="D885" i="4"/>
  <c r="F885" i="4" s="1"/>
  <c r="F884" i="4"/>
  <c r="D884" i="4"/>
  <c r="E884" i="4" s="1"/>
  <c r="F883" i="4"/>
  <c r="E883" i="4"/>
  <c r="D883" i="4"/>
  <c r="D882" i="4"/>
  <c r="F882" i="4" s="1"/>
  <c r="E881" i="4"/>
  <c r="D881" i="4"/>
  <c r="F881" i="4" s="1"/>
  <c r="D880" i="4"/>
  <c r="E880" i="4" s="1"/>
  <c r="F879" i="4"/>
  <c r="E879" i="4"/>
  <c r="D879" i="4"/>
  <c r="F878" i="4"/>
  <c r="E878" i="4"/>
  <c r="D878" i="4"/>
  <c r="D877" i="4"/>
  <c r="F877" i="4" s="1"/>
  <c r="F876" i="4"/>
  <c r="E876" i="4"/>
  <c r="D876" i="4"/>
  <c r="F875" i="4"/>
  <c r="E875" i="4"/>
  <c r="D875" i="4"/>
  <c r="E874" i="4"/>
  <c r="D874" i="4"/>
  <c r="F874" i="4" s="1"/>
  <c r="D873" i="4"/>
  <c r="F872" i="4"/>
  <c r="E872" i="4"/>
  <c r="D872" i="4"/>
  <c r="F871" i="4"/>
  <c r="E871" i="4"/>
  <c r="D871" i="4"/>
  <c r="E870" i="4"/>
  <c r="D870" i="4"/>
  <c r="F870" i="4" s="1"/>
  <c r="E869" i="4"/>
  <c r="D869" i="4"/>
  <c r="F869" i="4" s="1"/>
  <c r="F868" i="4"/>
  <c r="D868" i="4"/>
  <c r="E868" i="4" s="1"/>
  <c r="F867" i="4"/>
  <c r="E867" i="4"/>
  <c r="D867" i="4"/>
  <c r="F866" i="4"/>
  <c r="E866" i="4"/>
  <c r="D866" i="4"/>
  <c r="E865" i="4"/>
  <c r="D865" i="4"/>
  <c r="F865" i="4" s="1"/>
  <c r="E864" i="4"/>
  <c r="D864" i="4"/>
  <c r="F864" i="4" s="1"/>
  <c r="F863" i="4"/>
  <c r="E863" i="4"/>
  <c r="D863" i="4"/>
  <c r="F862" i="4"/>
  <c r="D862" i="4"/>
  <c r="E862" i="4" s="1"/>
  <c r="D861" i="4"/>
  <c r="F860" i="4"/>
  <c r="E860" i="4"/>
  <c r="D860" i="4"/>
  <c r="F859" i="4"/>
  <c r="E859" i="4"/>
  <c r="D859" i="4"/>
  <c r="E858" i="4"/>
  <c r="D858" i="4"/>
  <c r="F858" i="4" s="1"/>
  <c r="E857" i="4"/>
  <c r="D857" i="4"/>
  <c r="F857" i="4" s="1"/>
  <c r="D856" i="4"/>
  <c r="E856" i="4" s="1"/>
  <c r="F855" i="4"/>
  <c r="E855" i="4"/>
  <c r="D855" i="4"/>
  <c r="F854" i="4"/>
  <c r="E854" i="4"/>
  <c r="D854" i="4"/>
  <c r="D853" i="4"/>
  <c r="F853" i="4" s="1"/>
  <c r="F852" i="4"/>
  <c r="D852" i="4"/>
  <c r="E852" i="4" s="1"/>
  <c r="F851" i="4"/>
  <c r="E851" i="4"/>
  <c r="D851" i="4"/>
  <c r="E850" i="4"/>
  <c r="D850" i="4"/>
  <c r="F850" i="4" s="1"/>
  <c r="E849" i="4"/>
  <c r="D849" i="4"/>
  <c r="F849" i="4" s="1"/>
  <c r="D848" i="4"/>
  <c r="E848" i="4" s="1"/>
  <c r="F847" i="4"/>
  <c r="E847" i="4"/>
  <c r="D847" i="4"/>
  <c r="F846" i="4"/>
  <c r="E846" i="4"/>
  <c r="D846" i="4"/>
  <c r="E845" i="4"/>
  <c r="D845" i="4"/>
  <c r="F845" i="4" s="1"/>
  <c r="F844" i="4"/>
  <c r="E844" i="4"/>
  <c r="D844" i="4"/>
  <c r="F843" i="4"/>
  <c r="E843" i="4"/>
  <c r="D843" i="4"/>
  <c r="E842" i="4"/>
  <c r="D842" i="4"/>
  <c r="F842" i="4" s="1"/>
  <c r="D841" i="4"/>
  <c r="D840" i="4"/>
  <c r="E840" i="4" s="1"/>
  <c r="F839" i="4"/>
  <c r="E839" i="4"/>
  <c r="D839" i="4"/>
  <c r="D838" i="4"/>
  <c r="E838" i="4" s="1"/>
  <c r="E837" i="4"/>
  <c r="D837" i="4"/>
  <c r="F837" i="4" s="1"/>
  <c r="D836" i="4"/>
  <c r="F835" i="4"/>
  <c r="E835" i="4"/>
  <c r="D835" i="4"/>
  <c r="E834" i="4"/>
  <c r="D834" i="4"/>
  <c r="F834" i="4" s="1"/>
  <c r="E833" i="4"/>
  <c r="D833" i="4"/>
  <c r="F833" i="4" s="1"/>
  <c r="D832" i="4"/>
  <c r="E832" i="4" s="1"/>
  <c r="F831" i="4"/>
  <c r="E831" i="4"/>
  <c r="D831" i="4"/>
  <c r="F830" i="4"/>
  <c r="D830" i="4"/>
  <c r="E829" i="4"/>
  <c r="D829" i="4"/>
  <c r="F829" i="4" s="1"/>
  <c r="E828" i="4"/>
  <c r="D828" i="4"/>
  <c r="F828" i="4" s="1"/>
  <c r="F827" i="4"/>
  <c r="E827" i="4"/>
  <c r="D827" i="4"/>
  <c r="F826" i="4"/>
  <c r="E826" i="4"/>
  <c r="D826" i="4"/>
  <c r="E825" i="4"/>
  <c r="D825" i="4"/>
  <c r="F825" i="4" s="1"/>
  <c r="F824" i="4"/>
  <c r="D824" i="4"/>
  <c r="E824" i="4" s="1"/>
  <c r="F823" i="4"/>
  <c r="D823" i="4"/>
  <c r="E822" i="4"/>
  <c r="D822" i="4"/>
  <c r="F822" i="4" s="1"/>
  <c r="D821" i="4"/>
  <c r="F821" i="4" s="1"/>
  <c r="D820" i="4"/>
  <c r="E820" i="4" s="1"/>
  <c r="F819" i="4"/>
  <c r="D819" i="4"/>
  <c r="F818" i="4"/>
  <c r="E818" i="4"/>
  <c r="D818" i="4"/>
  <c r="E819" i="4" s="1"/>
  <c r="D817" i="4"/>
  <c r="F817" i="4" s="1"/>
  <c r="F816" i="4"/>
  <c r="D816" i="4"/>
  <c r="E816" i="4" s="1"/>
  <c r="F815" i="4"/>
  <c r="E815" i="4"/>
  <c r="D815" i="4"/>
  <c r="D814" i="4"/>
  <c r="F814" i="4" s="1"/>
  <c r="E813" i="4"/>
  <c r="D813" i="4"/>
  <c r="F813" i="4" s="1"/>
  <c r="E812" i="4"/>
  <c r="D812" i="4"/>
  <c r="F812" i="4" s="1"/>
  <c r="F811" i="4"/>
  <c r="D811" i="4"/>
  <c r="D810" i="4"/>
  <c r="E810" i="4" s="1"/>
  <c r="D809" i="4"/>
  <c r="F809" i="4" s="1"/>
  <c r="D808" i="4"/>
  <c r="F807" i="4"/>
  <c r="E807" i="4"/>
  <c r="D807" i="4"/>
  <c r="F806" i="4"/>
  <c r="E806" i="4"/>
  <c r="D806" i="4"/>
  <c r="D805" i="4"/>
  <c r="D804" i="4"/>
  <c r="E804" i="4" s="1"/>
  <c r="F803" i="4"/>
  <c r="E803" i="4"/>
  <c r="D803" i="4"/>
  <c r="F802" i="4"/>
  <c r="E802" i="4"/>
  <c r="D802" i="4"/>
  <c r="E801" i="4"/>
  <c r="D801" i="4"/>
  <c r="F801" i="4" s="1"/>
  <c r="D800" i="4"/>
  <c r="F799" i="4"/>
  <c r="E799" i="4"/>
  <c r="D799" i="4"/>
  <c r="D798" i="4"/>
  <c r="F798" i="4" s="1"/>
  <c r="D797" i="4"/>
  <c r="D796" i="4"/>
  <c r="E796" i="4" s="1"/>
  <c r="F795" i="4"/>
  <c r="E795" i="4"/>
  <c r="D795" i="4"/>
  <c r="E794" i="4"/>
  <c r="D794" i="4"/>
  <c r="F794" i="4" s="1"/>
  <c r="D793" i="4"/>
  <c r="F793" i="4" s="1"/>
  <c r="D792" i="4"/>
  <c r="F791" i="4"/>
  <c r="D791" i="4"/>
  <c r="F790" i="4"/>
  <c r="E790" i="4"/>
  <c r="D790" i="4"/>
  <c r="E791" i="4" s="1"/>
  <c r="E789" i="4"/>
  <c r="D789" i="4"/>
  <c r="F789" i="4" s="1"/>
  <c r="F788" i="4"/>
  <c r="E788" i="4"/>
  <c r="D788" i="4"/>
  <c r="F787" i="4"/>
  <c r="E787" i="4"/>
  <c r="D787" i="4"/>
  <c r="D786" i="4"/>
  <c r="F786" i="4" s="1"/>
  <c r="E785" i="4"/>
  <c r="D785" i="4"/>
  <c r="F785" i="4" s="1"/>
  <c r="D784" i="4"/>
  <c r="E784" i="4" s="1"/>
  <c r="F783" i="4"/>
  <c r="E783" i="4"/>
  <c r="D783" i="4"/>
  <c r="F782" i="4"/>
  <c r="E782" i="4"/>
  <c r="D782" i="4"/>
  <c r="D781" i="4"/>
  <c r="F781" i="4" s="1"/>
  <c r="F780" i="4"/>
  <c r="D780" i="4"/>
  <c r="E780" i="4" s="1"/>
  <c r="F779" i="4"/>
  <c r="E779" i="4"/>
  <c r="D779" i="4"/>
  <c r="D778" i="4"/>
  <c r="F778" i="4" s="1"/>
  <c r="E777" i="4"/>
  <c r="D777" i="4"/>
  <c r="F777" i="4" s="1"/>
  <c r="D776" i="4"/>
  <c r="E776" i="4" s="1"/>
  <c r="F775" i="4"/>
  <c r="D775" i="4"/>
  <c r="F774" i="4"/>
  <c r="E774" i="4"/>
  <c r="D774" i="4"/>
  <c r="E775" i="4" s="1"/>
  <c r="E773" i="4"/>
  <c r="D773" i="4"/>
  <c r="F773" i="4" s="1"/>
  <c r="F772" i="4"/>
  <c r="D772" i="4"/>
  <c r="E772" i="4" s="1"/>
  <c r="F771" i="4"/>
  <c r="D771" i="4"/>
  <c r="D770" i="4"/>
  <c r="F770" i="4" s="1"/>
  <c r="D769" i="4"/>
  <c r="F769" i="4" s="1"/>
  <c r="D768" i="4"/>
  <c r="E768" i="4" s="1"/>
  <c r="F767" i="4"/>
  <c r="E767" i="4"/>
  <c r="D767" i="4"/>
  <c r="F766" i="4"/>
  <c r="D766" i="4"/>
  <c r="D765" i="4"/>
  <c r="F765" i="4" s="1"/>
  <c r="F764" i="4"/>
  <c r="D764" i="4"/>
  <c r="E764" i="4" s="1"/>
  <c r="F763" i="4"/>
  <c r="E763" i="4"/>
  <c r="D763" i="4"/>
  <c r="D762" i="4"/>
  <c r="F762" i="4" s="1"/>
  <c r="E761" i="4"/>
  <c r="D761" i="4"/>
  <c r="F761" i="4" s="1"/>
  <c r="D760" i="4"/>
  <c r="E760" i="4" s="1"/>
  <c r="F759" i="4"/>
  <c r="D759" i="4"/>
  <c r="F758" i="4"/>
  <c r="E758" i="4"/>
  <c r="D758" i="4"/>
  <c r="E759" i="4" s="1"/>
  <c r="D757" i="4"/>
  <c r="F757" i="4" s="1"/>
  <c r="F756" i="4"/>
  <c r="D756" i="4"/>
  <c r="E756" i="4" s="1"/>
  <c r="F755" i="4"/>
  <c r="E755" i="4"/>
  <c r="D755" i="4"/>
  <c r="E754" i="4"/>
  <c r="D754" i="4"/>
  <c r="F754" i="4" s="1"/>
  <c r="E753" i="4"/>
  <c r="D753" i="4"/>
  <c r="F753" i="4" s="1"/>
  <c r="F752" i="4"/>
  <c r="E752" i="4"/>
  <c r="D752" i="4"/>
  <c r="F751" i="4"/>
  <c r="E751" i="4"/>
  <c r="D751" i="4"/>
  <c r="D750" i="4"/>
  <c r="E750" i="4" s="1"/>
  <c r="E749" i="4"/>
  <c r="D749" i="4"/>
  <c r="F749" i="4" s="1"/>
  <c r="D748" i="4"/>
  <c r="F747" i="4"/>
  <c r="E747" i="4"/>
  <c r="D747" i="4"/>
  <c r="D746" i="4"/>
  <c r="F746" i="4" s="1"/>
  <c r="D745" i="4"/>
  <c r="D744" i="4"/>
  <c r="E744" i="4" s="1"/>
  <c r="F743" i="4"/>
  <c r="E743" i="4"/>
  <c r="D743" i="4"/>
  <c r="F742" i="4"/>
  <c r="E742" i="4"/>
  <c r="D742" i="4"/>
  <c r="D741" i="4"/>
  <c r="F741" i="4" s="1"/>
  <c r="D740" i="4"/>
  <c r="F739" i="4"/>
  <c r="E739" i="4"/>
  <c r="D739" i="4"/>
  <c r="F738" i="4"/>
  <c r="E738" i="4"/>
  <c r="D738" i="4"/>
  <c r="D737" i="4"/>
  <c r="F736" i="4"/>
  <c r="D736" i="4"/>
  <c r="E736" i="4" s="1"/>
  <c r="F735" i="4"/>
  <c r="D735" i="4"/>
  <c r="E734" i="4"/>
  <c r="D734" i="4"/>
  <c r="E735" i="4" s="1"/>
  <c r="E733" i="4"/>
  <c r="D733" i="4"/>
  <c r="F733" i="4" s="1"/>
  <c r="D732" i="4"/>
  <c r="F731" i="4"/>
  <c r="E731" i="4"/>
  <c r="D731" i="4"/>
  <c r="E730" i="4"/>
  <c r="D730" i="4"/>
  <c r="F730" i="4" s="1"/>
  <c r="D729" i="4"/>
  <c r="D728" i="4"/>
  <c r="E728" i="4" s="1"/>
  <c r="F727" i="4"/>
  <c r="D727" i="4"/>
  <c r="D726" i="4"/>
  <c r="E726" i="4" s="1"/>
  <c r="E725" i="4"/>
  <c r="D725" i="4"/>
  <c r="F725" i="4" s="1"/>
  <c r="E724" i="4"/>
  <c r="D724" i="4"/>
  <c r="F724" i="4" s="1"/>
  <c r="F723" i="4"/>
  <c r="E723" i="4"/>
  <c r="D723" i="4"/>
  <c r="F722" i="4"/>
  <c r="D722" i="4"/>
  <c r="D721" i="4"/>
  <c r="F721" i="4" s="1"/>
  <c r="E720" i="4"/>
  <c r="D720" i="4"/>
  <c r="F720" i="4" s="1"/>
  <c r="F719" i="4"/>
  <c r="E719" i="4"/>
  <c r="D719" i="4"/>
  <c r="F718" i="4"/>
  <c r="E718" i="4"/>
  <c r="D718" i="4"/>
  <c r="D717" i="4"/>
  <c r="D716" i="4"/>
  <c r="E716" i="4" s="1"/>
  <c r="F715" i="4"/>
  <c r="E715" i="4"/>
  <c r="D715" i="4"/>
  <c r="F714" i="4"/>
  <c r="E714" i="4"/>
  <c r="D714" i="4"/>
  <c r="E713" i="4"/>
  <c r="D713" i="4"/>
  <c r="F713" i="4" s="1"/>
  <c r="E712" i="4"/>
  <c r="D712" i="4"/>
  <c r="F712" i="4" s="1"/>
  <c r="F711" i="4"/>
  <c r="E711" i="4"/>
  <c r="D711" i="4"/>
  <c r="F710" i="4"/>
  <c r="E710" i="4"/>
  <c r="D710" i="4"/>
  <c r="E709" i="4"/>
  <c r="D709" i="4"/>
  <c r="F709" i="4" s="1"/>
  <c r="F708" i="4"/>
  <c r="D708" i="4"/>
  <c r="E708" i="4" s="1"/>
  <c r="F707" i="4"/>
  <c r="E707" i="4"/>
  <c r="D707" i="4"/>
  <c r="E706" i="4"/>
  <c r="D706" i="4"/>
  <c r="F706" i="4" s="1"/>
  <c r="E705" i="4"/>
  <c r="D705" i="4"/>
  <c r="F705" i="4" s="1"/>
  <c r="F704" i="4"/>
  <c r="D704" i="4"/>
  <c r="E704" i="4" s="1"/>
  <c r="F703" i="4"/>
  <c r="E703" i="4"/>
  <c r="D703" i="4"/>
  <c r="F702" i="4"/>
  <c r="E702" i="4"/>
  <c r="D702" i="4"/>
  <c r="E701" i="4"/>
  <c r="D701" i="4"/>
  <c r="F701" i="4" s="1"/>
  <c r="F700" i="4"/>
  <c r="D700" i="4"/>
  <c r="E700" i="4" s="1"/>
  <c r="F699" i="4"/>
  <c r="E699" i="4"/>
  <c r="D699" i="4"/>
  <c r="E698" i="4"/>
  <c r="D698" i="4"/>
  <c r="F698" i="4" s="1"/>
  <c r="D697" i="4"/>
  <c r="F697" i="4" s="1"/>
  <c r="D696" i="4"/>
  <c r="E696" i="4" s="1"/>
  <c r="F695" i="4"/>
  <c r="E695" i="4"/>
  <c r="D695" i="4"/>
  <c r="F694" i="4"/>
  <c r="E694" i="4"/>
  <c r="D694" i="4"/>
  <c r="E693" i="4"/>
  <c r="D693" i="4"/>
  <c r="F693" i="4" s="1"/>
  <c r="F692" i="4"/>
  <c r="D692" i="4"/>
  <c r="E692" i="4" s="1"/>
  <c r="F691" i="4"/>
  <c r="E691" i="4"/>
  <c r="D691" i="4"/>
  <c r="D690" i="4"/>
  <c r="F690" i="4" s="1"/>
  <c r="E689" i="4"/>
  <c r="D689" i="4"/>
  <c r="F689" i="4" s="1"/>
  <c r="D688" i="4"/>
  <c r="E688" i="4" s="1"/>
  <c r="F687" i="4"/>
  <c r="D687" i="4"/>
  <c r="F686" i="4"/>
  <c r="E686" i="4"/>
  <c r="D686" i="4"/>
  <c r="E687" i="4" s="1"/>
  <c r="D685" i="4"/>
  <c r="F685" i="4" s="1"/>
  <c r="F684" i="4"/>
  <c r="D684" i="4"/>
  <c r="E684" i="4" s="1"/>
  <c r="F683" i="4"/>
  <c r="E683" i="4"/>
  <c r="D683" i="4"/>
  <c r="E682" i="4"/>
  <c r="D682" i="4"/>
  <c r="F682" i="4" s="1"/>
  <c r="E681" i="4"/>
  <c r="D681" i="4"/>
  <c r="F681" i="4" s="1"/>
  <c r="F680" i="4"/>
  <c r="D680" i="4"/>
  <c r="E680" i="4" s="1"/>
  <c r="F679" i="4"/>
  <c r="E679" i="4"/>
  <c r="D679" i="4"/>
  <c r="F678" i="4"/>
  <c r="E678" i="4"/>
  <c r="D678" i="4"/>
  <c r="E677" i="4"/>
  <c r="D677" i="4"/>
  <c r="F677" i="4" s="1"/>
  <c r="F676" i="4"/>
  <c r="D676" i="4"/>
  <c r="E676" i="4" s="1"/>
  <c r="F675" i="4"/>
  <c r="E675" i="4"/>
  <c r="D675" i="4"/>
  <c r="E674" i="4"/>
  <c r="D674" i="4"/>
  <c r="F674" i="4" s="1"/>
  <c r="E673" i="4"/>
  <c r="D673" i="4"/>
  <c r="F673" i="4" s="1"/>
  <c r="F672" i="4"/>
  <c r="E672" i="4"/>
  <c r="D672" i="4"/>
  <c r="F671" i="4"/>
  <c r="E671" i="4"/>
  <c r="D671" i="4"/>
  <c r="D670" i="4"/>
  <c r="E669" i="4"/>
  <c r="D669" i="4"/>
  <c r="F669" i="4" s="1"/>
  <c r="E668" i="4"/>
  <c r="D668" i="4"/>
  <c r="F668" i="4" s="1"/>
  <c r="F667" i="4"/>
  <c r="E667" i="4"/>
  <c r="D667" i="4"/>
  <c r="F666" i="4"/>
  <c r="E666" i="4"/>
  <c r="D666" i="4"/>
  <c r="E665" i="4"/>
  <c r="D665" i="4"/>
  <c r="F665" i="4" s="1"/>
  <c r="F664" i="4"/>
  <c r="E664" i="4"/>
  <c r="D664" i="4"/>
  <c r="F663" i="4"/>
  <c r="E663" i="4"/>
  <c r="D663" i="4"/>
  <c r="E662" i="4"/>
  <c r="D662" i="4"/>
  <c r="F662" i="4" s="1"/>
  <c r="D661" i="4"/>
  <c r="F660" i="4"/>
  <c r="E660" i="4"/>
  <c r="D660" i="4"/>
  <c r="F659" i="4"/>
  <c r="D659" i="4"/>
  <c r="D658" i="4"/>
  <c r="F658" i="4" s="1"/>
  <c r="E657" i="4"/>
  <c r="D657" i="4"/>
  <c r="F657" i="4" s="1"/>
  <c r="F656" i="4"/>
  <c r="E656" i="4"/>
  <c r="D656" i="4"/>
  <c r="F655" i="4"/>
  <c r="E655" i="4"/>
  <c r="D655" i="4"/>
  <c r="E654" i="4"/>
  <c r="D654" i="4"/>
  <c r="F654" i="4" s="1"/>
  <c r="E653" i="4"/>
  <c r="D653" i="4"/>
  <c r="F653" i="4" s="1"/>
  <c r="D652" i="4"/>
  <c r="F651" i="4"/>
  <c r="E651" i="4"/>
  <c r="D651" i="4"/>
  <c r="D650" i="4"/>
  <c r="F650" i="4" s="1"/>
  <c r="D649" i="4"/>
  <c r="F648" i="4"/>
  <c r="E648" i="4"/>
  <c r="D648" i="4"/>
  <c r="F647" i="4"/>
  <c r="E647" i="4"/>
  <c r="D647" i="4"/>
  <c r="E646" i="4"/>
  <c r="D646" i="4"/>
  <c r="F646" i="4" s="1"/>
  <c r="E645" i="4"/>
  <c r="D645" i="4"/>
  <c r="F645" i="4" s="1"/>
  <c r="F644" i="4"/>
  <c r="D644" i="4"/>
  <c r="E644" i="4" s="1"/>
  <c r="F643" i="4"/>
  <c r="E643" i="4"/>
  <c r="D643" i="4"/>
  <c r="F642" i="4"/>
  <c r="E642" i="4"/>
  <c r="D642" i="4"/>
  <c r="E641" i="4"/>
  <c r="D641" i="4"/>
  <c r="F641" i="4" s="1"/>
  <c r="F640" i="4"/>
  <c r="D640" i="4"/>
  <c r="E640" i="4" s="1"/>
  <c r="F639" i="4"/>
  <c r="E639" i="4"/>
  <c r="D639" i="4"/>
  <c r="E638" i="4"/>
  <c r="D638" i="4"/>
  <c r="F638" i="4" s="1"/>
  <c r="E637" i="4"/>
  <c r="D637" i="4"/>
  <c r="F637" i="4" s="1"/>
  <c r="D636" i="4"/>
  <c r="E636" i="4" s="1"/>
  <c r="F635" i="4"/>
  <c r="D635" i="4"/>
  <c r="F634" i="4"/>
  <c r="E634" i="4"/>
  <c r="D634" i="4"/>
  <c r="E635" i="4" s="1"/>
  <c r="D633" i="4"/>
  <c r="F633" i="4" s="1"/>
  <c r="F632" i="4"/>
  <c r="D632" i="4"/>
  <c r="E632" i="4" s="1"/>
  <c r="F631" i="4"/>
  <c r="E631" i="4"/>
  <c r="D631" i="4"/>
  <c r="D630" i="4"/>
  <c r="F630" i="4" s="1"/>
  <c r="E629" i="4"/>
  <c r="D629" i="4"/>
  <c r="F629" i="4" s="1"/>
  <c r="D628" i="4"/>
  <c r="E628" i="4" s="1"/>
  <c r="F627" i="4"/>
  <c r="E627" i="4"/>
  <c r="D627" i="4"/>
  <c r="F626" i="4"/>
  <c r="E626" i="4"/>
  <c r="D626" i="4"/>
  <c r="D625" i="4"/>
  <c r="F625" i="4" s="1"/>
  <c r="F624" i="4"/>
  <c r="D624" i="4"/>
  <c r="E624" i="4" s="1"/>
  <c r="F623" i="4"/>
  <c r="E623" i="4"/>
  <c r="D623" i="4"/>
  <c r="E622" i="4"/>
  <c r="D622" i="4"/>
  <c r="F622" i="4" s="1"/>
  <c r="E621" i="4"/>
  <c r="D621" i="4"/>
  <c r="F621" i="4" s="1"/>
  <c r="F620" i="4"/>
  <c r="D620" i="4"/>
  <c r="E620" i="4" s="1"/>
  <c r="F619" i="4"/>
  <c r="E619" i="4"/>
  <c r="D619" i="4"/>
  <c r="F618" i="4"/>
  <c r="E618" i="4"/>
  <c r="D618" i="4"/>
  <c r="E617" i="4"/>
  <c r="D617" i="4"/>
  <c r="F617" i="4" s="1"/>
  <c r="F616" i="4"/>
  <c r="D616" i="4"/>
  <c r="E616" i="4" s="1"/>
  <c r="F615" i="4"/>
  <c r="D615" i="4"/>
  <c r="D614" i="4"/>
  <c r="F614" i="4" s="1"/>
  <c r="E613" i="4"/>
  <c r="D613" i="4"/>
  <c r="F613" i="4" s="1"/>
  <c r="D612" i="4"/>
  <c r="E612" i="4" s="1"/>
  <c r="F611" i="4"/>
  <c r="E611" i="4"/>
  <c r="D611" i="4"/>
  <c r="F610" i="4"/>
  <c r="D610" i="4"/>
  <c r="D609" i="4"/>
  <c r="F609" i="4" s="1"/>
  <c r="E608" i="4"/>
  <c r="D608" i="4"/>
  <c r="F608" i="4" s="1"/>
  <c r="F607" i="4"/>
  <c r="E607" i="4"/>
  <c r="D607" i="4"/>
  <c r="F606" i="4"/>
  <c r="E606" i="4"/>
  <c r="D606" i="4"/>
  <c r="D605" i="4"/>
  <c r="D604" i="4"/>
  <c r="E604" i="4" s="1"/>
  <c r="F603" i="4"/>
  <c r="E603" i="4"/>
  <c r="D603" i="4"/>
  <c r="F602" i="4"/>
  <c r="D602" i="4"/>
  <c r="D601" i="4"/>
  <c r="F601" i="4" s="1"/>
  <c r="D600" i="4"/>
  <c r="F599" i="4"/>
  <c r="D599" i="4"/>
  <c r="F598" i="4"/>
  <c r="D598" i="4"/>
  <c r="E598" i="4" s="1"/>
  <c r="D597" i="4"/>
  <c r="F596" i="4"/>
  <c r="D596" i="4"/>
  <c r="E596" i="4" s="1"/>
  <c r="F595" i="4"/>
  <c r="E595" i="4"/>
  <c r="D595" i="4"/>
  <c r="D594" i="4"/>
  <c r="E593" i="4"/>
  <c r="D593" i="4"/>
  <c r="F593" i="4" s="1"/>
  <c r="D592" i="4"/>
  <c r="F591" i="4"/>
  <c r="E591" i="4"/>
  <c r="D591" i="4"/>
  <c r="E590" i="4"/>
  <c r="D590" i="4"/>
  <c r="F590" i="4" s="1"/>
  <c r="D589" i="4"/>
  <c r="D588" i="4"/>
  <c r="E588" i="4" s="1"/>
  <c r="F587" i="4"/>
  <c r="E587" i="4"/>
  <c r="D587" i="4"/>
  <c r="D586" i="4"/>
  <c r="E586" i="4" s="1"/>
  <c r="E585" i="4"/>
  <c r="D585" i="4"/>
  <c r="F585" i="4" s="1"/>
  <c r="D584" i="4"/>
  <c r="F583" i="4"/>
  <c r="E583" i="4"/>
  <c r="D583" i="4"/>
  <c r="E582" i="4"/>
  <c r="D582" i="4"/>
  <c r="F582" i="4" s="1"/>
  <c r="D581" i="4"/>
  <c r="D580" i="4"/>
  <c r="E580" i="4" s="1"/>
  <c r="F579" i="4"/>
  <c r="D579" i="4"/>
  <c r="D578" i="4"/>
  <c r="E578" i="4" s="1"/>
  <c r="D577" i="4"/>
  <c r="F577" i="4" s="1"/>
  <c r="D576" i="4"/>
  <c r="F575" i="4"/>
  <c r="E575" i="4"/>
  <c r="D575" i="4"/>
  <c r="F574" i="4"/>
  <c r="E574" i="4"/>
  <c r="D574" i="4"/>
  <c r="D573" i="4"/>
  <c r="D572" i="4"/>
  <c r="E572" i="4" s="1"/>
  <c r="F571" i="4"/>
  <c r="E571" i="4"/>
  <c r="D571" i="4"/>
  <c r="F570" i="4"/>
  <c r="E570" i="4"/>
  <c r="D570" i="4"/>
  <c r="E569" i="4"/>
  <c r="D569" i="4"/>
  <c r="F569" i="4" s="1"/>
  <c r="E568" i="4"/>
  <c r="D568" i="4"/>
  <c r="F568" i="4" s="1"/>
  <c r="F567" i="4"/>
  <c r="E567" i="4"/>
  <c r="D567" i="4"/>
  <c r="F566" i="4"/>
  <c r="E566" i="4"/>
  <c r="D566" i="4"/>
  <c r="D565" i="4"/>
  <c r="F565" i="4" s="1"/>
  <c r="F564" i="4"/>
  <c r="D564" i="4"/>
  <c r="E564" i="4" s="1"/>
  <c r="F563" i="4"/>
  <c r="E563" i="4"/>
  <c r="D563" i="4"/>
  <c r="E562" i="4"/>
  <c r="D562" i="4"/>
  <c r="F562" i="4" s="1"/>
  <c r="E561" i="4"/>
  <c r="D561" i="4"/>
  <c r="F561" i="4" s="1"/>
  <c r="F560" i="4"/>
  <c r="E560" i="4"/>
  <c r="D560" i="4"/>
  <c r="F559" i="4"/>
  <c r="E559" i="4"/>
  <c r="D559" i="4"/>
  <c r="D558" i="4"/>
  <c r="E558" i="4" s="1"/>
  <c r="E557" i="4"/>
  <c r="D557" i="4"/>
  <c r="F557" i="4" s="1"/>
  <c r="E556" i="4"/>
  <c r="D556" i="4"/>
  <c r="F556" i="4" s="1"/>
  <c r="F555" i="4"/>
  <c r="E555" i="4"/>
  <c r="D555" i="4"/>
  <c r="F554" i="4"/>
  <c r="E554" i="4"/>
  <c r="D554" i="4"/>
  <c r="E553" i="4"/>
  <c r="D553" i="4"/>
  <c r="F553" i="4" s="1"/>
  <c r="F552" i="4"/>
  <c r="D552" i="4"/>
  <c r="E552" i="4" s="1"/>
  <c r="F551" i="4"/>
  <c r="E551" i="4"/>
  <c r="D551" i="4"/>
  <c r="D550" i="4"/>
  <c r="F550" i="4" s="1"/>
  <c r="E549" i="4"/>
  <c r="D549" i="4"/>
  <c r="F549" i="4" s="1"/>
  <c r="E548" i="4"/>
  <c r="D548" i="4"/>
  <c r="F548" i="4" s="1"/>
  <c r="F547" i="4"/>
  <c r="D547" i="4"/>
  <c r="D546" i="4"/>
  <c r="E546" i="4" s="1"/>
  <c r="D545" i="4"/>
  <c r="F545" i="4" s="1"/>
  <c r="E544" i="4"/>
  <c r="D544" i="4"/>
  <c r="F544" i="4" s="1"/>
  <c r="F543" i="4"/>
  <c r="E543" i="4"/>
  <c r="D543" i="4"/>
  <c r="F542" i="4"/>
  <c r="E542" i="4"/>
  <c r="D542" i="4"/>
  <c r="E541" i="4"/>
  <c r="D541" i="4"/>
  <c r="F541" i="4" s="1"/>
  <c r="F540" i="4"/>
  <c r="D540" i="4"/>
  <c r="E540" i="4" s="1"/>
  <c r="F539" i="4"/>
  <c r="E539" i="4"/>
  <c r="D539" i="4"/>
  <c r="E538" i="4"/>
  <c r="D538" i="4"/>
  <c r="F538" i="4" s="1"/>
  <c r="E537" i="4"/>
  <c r="D537" i="4"/>
  <c r="F537" i="4" s="1"/>
  <c r="D536" i="4"/>
  <c r="E536" i="4" s="1"/>
  <c r="F535" i="4"/>
  <c r="D535" i="4"/>
  <c r="F534" i="4"/>
  <c r="E534" i="4"/>
  <c r="D534" i="4"/>
  <c r="E535" i="4" s="1"/>
  <c r="D533" i="4"/>
  <c r="F533" i="4" s="1"/>
  <c r="F532" i="4"/>
  <c r="D532" i="4"/>
  <c r="E532" i="4" s="1"/>
  <c r="F531" i="4"/>
  <c r="E531" i="4"/>
  <c r="D531" i="4"/>
  <c r="E530" i="4"/>
  <c r="D530" i="4"/>
  <c r="F530" i="4" s="1"/>
  <c r="E529" i="4"/>
  <c r="D529" i="4"/>
  <c r="F529" i="4" s="1"/>
  <c r="F528" i="4"/>
  <c r="E528" i="4"/>
  <c r="D528" i="4"/>
  <c r="F527" i="4"/>
  <c r="E527" i="4"/>
  <c r="D527" i="4"/>
  <c r="D526" i="4"/>
  <c r="E526" i="4" s="1"/>
  <c r="E525" i="4"/>
  <c r="D525" i="4"/>
  <c r="F525" i="4" s="1"/>
  <c r="E524" i="4"/>
  <c r="D524" i="4"/>
  <c r="F524" i="4" s="1"/>
  <c r="F523" i="4"/>
  <c r="E523" i="4"/>
  <c r="D523" i="4"/>
  <c r="F522" i="4"/>
  <c r="E522" i="4"/>
  <c r="D522" i="4"/>
  <c r="D521" i="4"/>
  <c r="F521" i="4" s="1"/>
  <c r="F520" i="4"/>
  <c r="D520" i="4"/>
  <c r="E520" i="4" s="1"/>
  <c r="F519" i="4"/>
  <c r="E519" i="4"/>
  <c r="D519" i="4"/>
  <c r="D518" i="4"/>
  <c r="F518" i="4" s="1"/>
  <c r="E517" i="4"/>
  <c r="D517" i="4"/>
  <c r="F517" i="4" s="1"/>
  <c r="D516" i="4"/>
  <c r="E516" i="4" s="1"/>
  <c r="F515" i="4"/>
  <c r="E515" i="4"/>
  <c r="D515" i="4"/>
  <c r="F514" i="4"/>
  <c r="E514" i="4"/>
  <c r="D514" i="4"/>
  <c r="D513" i="4"/>
  <c r="F513" i="4" s="1"/>
  <c r="F512" i="4"/>
  <c r="D512" i="4"/>
  <c r="E512" i="4" s="1"/>
  <c r="F511" i="4"/>
  <c r="E511" i="4"/>
  <c r="D511" i="4"/>
  <c r="E510" i="4"/>
  <c r="D510" i="4"/>
  <c r="F510" i="4" s="1"/>
  <c r="E509" i="4"/>
  <c r="D509" i="4"/>
  <c r="F509" i="4" s="1"/>
  <c r="F508" i="4"/>
  <c r="D508" i="4"/>
  <c r="E508" i="4" s="1"/>
  <c r="F507" i="4"/>
  <c r="D507" i="4"/>
  <c r="F506" i="4"/>
  <c r="D506" i="4"/>
  <c r="E507" i="4" s="1"/>
  <c r="D505" i="4"/>
  <c r="F505" i="4" s="1"/>
  <c r="F504" i="4"/>
  <c r="D504" i="4"/>
  <c r="E504" i="4" s="1"/>
  <c r="F503" i="4"/>
  <c r="E503" i="4"/>
  <c r="D503" i="4"/>
  <c r="E502" i="4"/>
  <c r="D502" i="4"/>
  <c r="F502" i="4" s="1"/>
  <c r="E501" i="4"/>
  <c r="D501" i="4"/>
  <c r="F501" i="4" s="1"/>
  <c r="D500" i="4"/>
  <c r="E500" i="4" s="1"/>
  <c r="F499" i="4"/>
  <c r="E499" i="4"/>
  <c r="D499" i="4"/>
  <c r="F498" i="4"/>
  <c r="E498" i="4"/>
  <c r="D498" i="4"/>
  <c r="E497" i="4"/>
  <c r="D497" i="4"/>
  <c r="F497" i="4" s="1"/>
  <c r="F496" i="4"/>
  <c r="D496" i="4"/>
  <c r="E496" i="4" s="1"/>
  <c r="F495" i="4"/>
  <c r="E495" i="4"/>
  <c r="D495" i="4"/>
  <c r="E494" i="4"/>
  <c r="D494" i="4"/>
  <c r="F494" i="4" s="1"/>
  <c r="E493" i="4"/>
  <c r="D493" i="4"/>
  <c r="F493" i="4" s="1"/>
  <c r="E492" i="4"/>
  <c r="D492" i="4"/>
  <c r="F492" i="4" s="1"/>
  <c r="F491" i="4"/>
  <c r="D491" i="4"/>
  <c r="D490" i="4"/>
  <c r="E490" i="4" s="1"/>
  <c r="E489" i="4"/>
  <c r="D489" i="4"/>
  <c r="F489" i="4" s="1"/>
  <c r="E488" i="4"/>
  <c r="D488" i="4"/>
  <c r="F488" i="4" s="1"/>
  <c r="F487" i="4"/>
  <c r="E487" i="4"/>
  <c r="D487" i="4"/>
  <c r="F486" i="4"/>
  <c r="D486" i="4"/>
  <c r="D485" i="4"/>
  <c r="F485" i="4" s="1"/>
  <c r="E484" i="4"/>
  <c r="D484" i="4"/>
  <c r="F484" i="4" s="1"/>
  <c r="F483" i="4"/>
  <c r="E483" i="4"/>
  <c r="D483" i="4"/>
  <c r="F482" i="4"/>
  <c r="E482" i="4"/>
  <c r="D482" i="4"/>
  <c r="D481" i="4"/>
  <c r="F480" i="4"/>
  <c r="D480" i="4"/>
  <c r="D479" i="4"/>
  <c r="E480" i="4" s="1"/>
  <c r="E478" i="4"/>
  <c r="D478" i="4"/>
  <c r="F478" i="4" s="1"/>
  <c r="F477" i="4"/>
  <c r="E477" i="4"/>
  <c r="D477" i="4"/>
  <c r="F476" i="4"/>
  <c r="E476" i="4"/>
  <c r="D476" i="4"/>
  <c r="D475" i="4"/>
  <c r="F475" i="4" s="1"/>
  <c r="E474" i="4"/>
  <c r="D474" i="4"/>
  <c r="F474" i="4" s="1"/>
  <c r="E473" i="4"/>
  <c r="D473" i="4"/>
  <c r="F473" i="4" s="1"/>
  <c r="F472" i="4"/>
  <c r="E472" i="4"/>
  <c r="D472" i="4"/>
  <c r="F471" i="4"/>
  <c r="D471" i="4"/>
  <c r="E471" i="4" s="1"/>
  <c r="D470" i="4"/>
  <c r="F470" i="4" s="1"/>
  <c r="D469" i="4"/>
  <c r="E469" i="4" s="1"/>
  <c r="F468" i="4"/>
  <c r="D468" i="4"/>
  <c r="D467" i="4"/>
  <c r="E468" i="4" s="1"/>
  <c r="D466" i="4"/>
  <c r="F466" i="4" s="1"/>
  <c r="F465" i="4"/>
  <c r="E465" i="4"/>
  <c r="D465" i="4"/>
  <c r="F464" i="4"/>
  <c r="E464" i="4"/>
  <c r="D464" i="4"/>
  <c r="D463" i="4"/>
  <c r="F463" i="4" s="1"/>
  <c r="E462" i="4"/>
  <c r="D462" i="4"/>
  <c r="F462" i="4" s="1"/>
  <c r="D461" i="4"/>
  <c r="E461" i="4" s="1"/>
  <c r="F460" i="4"/>
  <c r="D460" i="4"/>
  <c r="F459" i="4"/>
  <c r="E459" i="4"/>
  <c r="D459" i="4"/>
  <c r="E460" i="4" s="1"/>
  <c r="E458" i="4"/>
  <c r="D458" i="4"/>
  <c r="F458" i="4" s="1"/>
  <c r="F457" i="4"/>
  <c r="E457" i="4"/>
  <c r="D457" i="4"/>
  <c r="F456" i="4"/>
  <c r="D456" i="4"/>
  <c r="D455" i="4"/>
  <c r="E456" i="4" s="1"/>
  <c r="D454" i="4"/>
  <c r="F454" i="4" s="1"/>
  <c r="D453" i="4"/>
  <c r="E453" i="4" s="1"/>
  <c r="F452" i="4"/>
  <c r="D452" i="4"/>
  <c r="F451" i="4"/>
  <c r="D451" i="4"/>
  <c r="E451" i="4" s="1"/>
  <c r="D450" i="4"/>
  <c r="F450" i="4" s="1"/>
  <c r="D449" i="4"/>
  <c r="E449" i="4" s="1"/>
  <c r="F448" i="4"/>
  <c r="E448" i="4"/>
  <c r="D448" i="4"/>
  <c r="D447" i="4"/>
  <c r="F447" i="4" s="1"/>
  <c r="D446" i="4"/>
  <c r="F446" i="4" s="1"/>
  <c r="D445" i="4"/>
  <c r="E445" i="4" s="1"/>
  <c r="F444" i="4"/>
  <c r="E444" i="4"/>
  <c r="D444" i="4"/>
  <c r="F443" i="4"/>
  <c r="D443" i="4"/>
  <c r="E443" i="4" s="1"/>
  <c r="D442" i="4"/>
  <c r="F442" i="4" s="1"/>
  <c r="E441" i="4"/>
  <c r="D441" i="4"/>
  <c r="F441" i="4" s="1"/>
  <c r="F440" i="4"/>
  <c r="E440" i="4"/>
  <c r="D440" i="4"/>
  <c r="F439" i="4"/>
  <c r="E439" i="4"/>
  <c r="D439" i="4"/>
  <c r="D438" i="4"/>
  <c r="F438" i="4" s="1"/>
  <c r="F437" i="4"/>
  <c r="D437" i="4"/>
  <c r="E437" i="4" s="1"/>
  <c r="F436" i="4"/>
  <c r="E436" i="4"/>
  <c r="D436" i="4"/>
  <c r="E435" i="4"/>
  <c r="D435" i="4"/>
  <c r="F435" i="4" s="1"/>
  <c r="E434" i="4"/>
  <c r="D434" i="4"/>
  <c r="F434" i="4" s="1"/>
  <c r="D433" i="4"/>
  <c r="E433" i="4" s="1"/>
  <c r="F432" i="4"/>
  <c r="D432" i="4"/>
  <c r="F431" i="4"/>
  <c r="E431" i="4"/>
  <c r="D431" i="4"/>
  <c r="E432" i="4" s="1"/>
  <c r="D430" i="4"/>
  <c r="F430" i="4" s="1"/>
  <c r="F429" i="4"/>
  <c r="D429" i="4"/>
  <c r="E429" i="4" s="1"/>
  <c r="F428" i="4"/>
  <c r="D428" i="4"/>
  <c r="E427" i="4"/>
  <c r="D427" i="4"/>
  <c r="E428" i="4" s="1"/>
  <c r="E426" i="4"/>
  <c r="D426" i="4"/>
  <c r="F426" i="4" s="1"/>
  <c r="D425" i="4"/>
  <c r="E425" i="4" s="1"/>
  <c r="F424" i="4"/>
  <c r="E424" i="4"/>
  <c r="D424" i="4"/>
  <c r="F423" i="4"/>
  <c r="E423" i="4"/>
  <c r="D423" i="4"/>
  <c r="D422" i="4"/>
  <c r="F422" i="4" s="1"/>
  <c r="F421" i="4"/>
  <c r="D421" i="4"/>
  <c r="E421" i="4" s="1"/>
  <c r="F420" i="4"/>
  <c r="E420" i="4"/>
  <c r="D420" i="4"/>
  <c r="E419" i="4"/>
  <c r="D419" i="4"/>
  <c r="F419" i="4" s="1"/>
  <c r="E418" i="4"/>
  <c r="D418" i="4"/>
  <c r="F418" i="4" s="1"/>
  <c r="D417" i="4"/>
  <c r="E417" i="4" s="1"/>
  <c r="F416" i="4"/>
  <c r="E416" i="4"/>
  <c r="D416" i="4"/>
  <c r="F415" i="4"/>
  <c r="E415" i="4"/>
  <c r="D415" i="4"/>
  <c r="D414" i="4"/>
  <c r="F414" i="4" s="1"/>
  <c r="F413" i="4"/>
  <c r="D413" i="4"/>
  <c r="E413" i="4" s="1"/>
  <c r="F412" i="4"/>
  <c r="D412" i="4"/>
  <c r="E411" i="4"/>
  <c r="D411" i="4"/>
  <c r="E412" i="4" s="1"/>
  <c r="E410" i="4"/>
  <c r="D410" i="4"/>
  <c r="F410" i="4" s="1"/>
  <c r="D409" i="4"/>
  <c r="E409" i="4" s="1"/>
  <c r="F408" i="4"/>
  <c r="E408" i="4"/>
  <c r="D408" i="4"/>
  <c r="F407" i="4"/>
  <c r="E407" i="4"/>
  <c r="D407" i="4"/>
  <c r="E406" i="4"/>
  <c r="D406" i="4"/>
  <c r="F406" i="4" s="1"/>
  <c r="F405" i="4"/>
  <c r="E405" i="4"/>
  <c r="D405" i="4"/>
  <c r="F404" i="4"/>
  <c r="E404" i="4"/>
  <c r="D404" i="4"/>
  <c r="D403" i="4"/>
  <c r="F403" i="4" s="1"/>
  <c r="E402" i="4"/>
  <c r="D402" i="4"/>
  <c r="F402" i="4" s="1"/>
  <c r="F401" i="4"/>
  <c r="E401" i="4"/>
  <c r="D401" i="4"/>
  <c r="F400" i="4"/>
  <c r="D400" i="4"/>
  <c r="D399" i="4"/>
  <c r="E400" i="4" s="1"/>
  <c r="E398" i="4"/>
  <c r="D398" i="4"/>
  <c r="F398" i="4" s="1"/>
  <c r="D397" i="4"/>
  <c r="E397" i="4" s="1"/>
  <c r="F396" i="4"/>
  <c r="E396" i="4"/>
  <c r="D396" i="4"/>
  <c r="F395" i="4"/>
  <c r="E395" i="4"/>
  <c r="D395" i="4"/>
  <c r="D394" i="4"/>
  <c r="F394" i="4" s="1"/>
  <c r="F393" i="4"/>
  <c r="D393" i="4"/>
  <c r="E393" i="4" s="1"/>
  <c r="F392" i="4"/>
  <c r="E392" i="4"/>
  <c r="D392" i="4"/>
  <c r="D391" i="4"/>
  <c r="F391" i="4" s="1"/>
  <c r="E390" i="4"/>
  <c r="D390" i="4"/>
  <c r="F390" i="4" s="1"/>
  <c r="D389" i="4"/>
  <c r="E389" i="4" s="1"/>
  <c r="F388" i="4"/>
  <c r="D388" i="4"/>
  <c r="F387" i="4"/>
  <c r="E387" i="4"/>
  <c r="D387" i="4"/>
  <c r="E388" i="4" s="1"/>
  <c r="E386" i="4"/>
  <c r="D386" i="4"/>
  <c r="F386" i="4" s="1"/>
  <c r="F385" i="4"/>
  <c r="E385" i="4"/>
  <c r="D385" i="4"/>
  <c r="F384" i="4"/>
  <c r="E384" i="4"/>
  <c r="D384" i="4"/>
  <c r="D383" i="4"/>
  <c r="F383" i="4" s="1"/>
  <c r="D382" i="4"/>
  <c r="F382" i="4" s="1"/>
  <c r="F381" i="4"/>
  <c r="E381" i="4"/>
  <c r="D381" i="4"/>
  <c r="F380" i="4"/>
  <c r="E380" i="4"/>
  <c r="D380" i="4"/>
  <c r="E379" i="4"/>
  <c r="D379" i="4"/>
  <c r="F379" i="4" s="1"/>
  <c r="E378" i="4"/>
  <c r="D378" i="4"/>
  <c r="F378" i="4" s="1"/>
  <c r="D377" i="4"/>
  <c r="E377" i="4" s="1"/>
  <c r="F376" i="4"/>
  <c r="D376" i="4"/>
  <c r="F375" i="4"/>
  <c r="E375" i="4"/>
  <c r="D375" i="4"/>
  <c r="E376" i="4" s="1"/>
  <c r="E374" i="4"/>
  <c r="D374" i="4"/>
  <c r="F374" i="4" s="1"/>
  <c r="F373" i="4"/>
  <c r="D373" i="4"/>
  <c r="E373" i="4" s="1"/>
  <c r="F372" i="4"/>
  <c r="D372" i="4"/>
  <c r="D371" i="4"/>
  <c r="E372" i="4" s="1"/>
  <c r="E370" i="4"/>
  <c r="D370" i="4"/>
  <c r="F370" i="4" s="1"/>
  <c r="D369" i="4"/>
  <c r="E369" i="4" s="1"/>
  <c r="F368" i="4"/>
  <c r="E368" i="4"/>
  <c r="D368" i="4"/>
  <c r="F367" i="4"/>
  <c r="E367" i="4"/>
  <c r="D367" i="4"/>
  <c r="D366" i="4"/>
  <c r="F366" i="4" s="1"/>
  <c r="F365" i="4"/>
  <c r="D365" i="4"/>
  <c r="E365" i="4" s="1"/>
  <c r="F364" i="4"/>
  <c r="E364" i="4"/>
  <c r="D364" i="4"/>
  <c r="E363" i="4"/>
  <c r="D363" i="4"/>
  <c r="F363" i="4" s="1"/>
  <c r="E362" i="4"/>
  <c r="D362" i="4"/>
  <c r="F362" i="4" s="1"/>
  <c r="D361" i="4"/>
  <c r="E361" i="4" s="1"/>
  <c r="F360" i="4"/>
  <c r="D360" i="4"/>
  <c r="F359" i="4"/>
  <c r="E359" i="4"/>
  <c r="D359" i="4"/>
  <c r="E360" i="4" s="1"/>
  <c r="E358" i="4"/>
  <c r="D358" i="4"/>
  <c r="F358" i="4" s="1"/>
  <c r="F357" i="4"/>
  <c r="D357" i="4"/>
  <c r="E357" i="4" s="1"/>
  <c r="F356" i="4"/>
  <c r="D356" i="4"/>
  <c r="D355" i="4"/>
  <c r="E356" i="4" s="1"/>
  <c r="E354" i="4"/>
  <c r="D354" i="4"/>
  <c r="F354" i="4" s="1"/>
  <c r="D353" i="4"/>
  <c r="E353" i="4" s="1"/>
  <c r="F352" i="4"/>
  <c r="E352" i="4"/>
  <c r="D352" i="4"/>
  <c r="F351" i="4"/>
  <c r="E351" i="4"/>
  <c r="D351" i="4"/>
  <c r="D350" i="4"/>
  <c r="F350" i="4" s="1"/>
  <c r="F349" i="4"/>
  <c r="D349" i="4"/>
  <c r="E349" i="4" s="1"/>
  <c r="F348" i="4"/>
  <c r="E348" i="4"/>
  <c r="D348" i="4"/>
  <c r="E347" i="4"/>
  <c r="D347" i="4"/>
  <c r="F347" i="4" s="1"/>
  <c r="E346" i="4"/>
  <c r="D346" i="4"/>
  <c r="F346" i="4" s="1"/>
  <c r="D345" i="4"/>
  <c r="E345" i="4" s="1"/>
  <c r="F344" i="4"/>
  <c r="D344" i="4"/>
  <c r="F343" i="4"/>
  <c r="E343" i="4"/>
  <c r="D343" i="4"/>
  <c r="E344" i="4" s="1"/>
  <c r="D342" i="4"/>
  <c r="F342" i="4" s="1"/>
  <c r="F341" i="4"/>
  <c r="E341" i="4"/>
  <c r="D341" i="4"/>
  <c r="F340" i="4"/>
  <c r="D340" i="4"/>
  <c r="D339" i="4"/>
  <c r="E340" i="4" s="1"/>
  <c r="E338" i="4"/>
  <c r="D338" i="4"/>
  <c r="F338" i="4" s="1"/>
  <c r="F337" i="4"/>
  <c r="E337" i="4"/>
  <c r="D337" i="4"/>
  <c r="F336" i="4"/>
  <c r="E336" i="4"/>
  <c r="D336" i="4"/>
  <c r="D335" i="4"/>
  <c r="F335" i="4" s="1"/>
  <c r="E334" i="4"/>
  <c r="D334" i="4"/>
  <c r="F334" i="4" s="1"/>
  <c r="D333" i="4"/>
  <c r="E333" i="4" s="1"/>
  <c r="F332" i="4"/>
  <c r="D332" i="4"/>
  <c r="F331" i="4"/>
  <c r="E331" i="4"/>
  <c r="D331" i="4"/>
  <c r="E332" i="4" s="1"/>
  <c r="D330" i="4"/>
  <c r="F330" i="4" s="1"/>
  <c r="F329" i="4"/>
  <c r="D329" i="4"/>
  <c r="E329" i="4" s="1"/>
  <c r="F328" i="4"/>
  <c r="D328" i="4"/>
  <c r="D327" i="4"/>
  <c r="E328" i="4" s="1"/>
  <c r="E326" i="4"/>
  <c r="D326" i="4"/>
  <c r="F326" i="4" s="1"/>
  <c r="D325" i="4"/>
  <c r="E325" i="4" s="1"/>
  <c r="F324" i="4"/>
  <c r="E324" i="4"/>
  <c r="D324" i="4"/>
  <c r="F323" i="4"/>
  <c r="E323" i="4"/>
  <c r="D323" i="4"/>
  <c r="D322" i="4"/>
  <c r="F322" i="4" s="1"/>
  <c r="F321" i="4"/>
  <c r="D321" i="4"/>
  <c r="E321" i="4" s="1"/>
  <c r="F320" i="4"/>
  <c r="E320" i="4"/>
  <c r="D320" i="4"/>
  <c r="D319" i="4"/>
  <c r="F319" i="4" s="1"/>
  <c r="E318" i="4"/>
  <c r="D318" i="4"/>
  <c r="F318" i="4" s="1"/>
  <c r="E317" i="4"/>
  <c r="D317" i="4"/>
  <c r="F317" i="4" s="1"/>
  <c r="F316" i="4"/>
  <c r="E316" i="4"/>
  <c r="D316" i="4"/>
  <c r="F315" i="4"/>
  <c r="D315" i="4"/>
  <c r="E315" i="4" s="1"/>
  <c r="D314" i="4"/>
  <c r="F314" i="4" s="1"/>
  <c r="E313" i="4"/>
  <c r="D313" i="4"/>
  <c r="F313" i="4" s="1"/>
  <c r="F312" i="4"/>
  <c r="E312" i="4"/>
  <c r="D312" i="4"/>
  <c r="F311" i="4"/>
  <c r="E311" i="4"/>
  <c r="D311" i="4"/>
  <c r="D310" i="4"/>
  <c r="F310" i="4" s="1"/>
  <c r="F309" i="4"/>
  <c r="D309" i="4"/>
  <c r="E309" i="4" s="1"/>
  <c r="F308" i="4"/>
  <c r="E308" i="4"/>
  <c r="D308" i="4"/>
  <c r="D307" i="4"/>
  <c r="F307" i="4" s="1"/>
  <c r="E306" i="4"/>
  <c r="D306" i="4"/>
  <c r="F306" i="4" s="1"/>
  <c r="D305" i="4"/>
  <c r="E305" i="4" s="1"/>
  <c r="F304" i="4"/>
  <c r="D304" i="4"/>
  <c r="F303" i="4"/>
  <c r="E303" i="4"/>
  <c r="D303" i="4"/>
  <c r="E304" i="4" s="1"/>
  <c r="D302" i="4"/>
  <c r="F302" i="4" s="1"/>
  <c r="F301" i="4"/>
  <c r="E301" i="4"/>
  <c r="D301" i="4"/>
  <c r="F300" i="4"/>
  <c r="E300" i="4"/>
  <c r="D300" i="4"/>
  <c r="D299" i="4"/>
  <c r="F299" i="4" s="1"/>
  <c r="D298" i="4"/>
  <c r="F298" i="4" s="1"/>
  <c r="F297" i="4"/>
  <c r="E297" i="4"/>
  <c r="D297" i="4"/>
  <c r="F296" i="4"/>
  <c r="E296" i="4"/>
  <c r="D296" i="4"/>
  <c r="D295" i="4"/>
  <c r="F295" i="4" s="1"/>
  <c r="E294" i="4"/>
  <c r="D294" i="4"/>
  <c r="F294" i="4" s="1"/>
  <c r="D293" i="4"/>
  <c r="E293" i="4" s="1"/>
  <c r="F292" i="4"/>
  <c r="D292" i="4"/>
  <c r="F291" i="4"/>
  <c r="E291" i="4"/>
  <c r="D291" i="4"/>
  <c r="E292" i="4" s="1"/>
  <c r="D290" i="4"/>
  <c r="F290" i="4" s="1"/>
  <c r="F289" i="4"/>
  <c r="D289" i="4"/>
  <c r="E289" i="4" s="1"/>
  <c r="F288" i="4"/>
  <c r="D288" i="4"/>
  <c r="D287" i="4"/>
  <c r="E288" i="4" s="1"/>
  <c r="E286" i="4"/>
  <c r="D286" i="4"/>
  <c r="F286" i="4" s="1"/>
  <c r="D285" i="4"/>
  <c r="E285" i="4" s="1"/>
  <c r="F284" i="4"/>
  <c r="E284" i="4"/>
  <c r="D284" i="4"/>
  <c r="F283" i="4"/>
  <c r="E283" i="4"/>
  <c r="D283" i="4"/>
  <c r="D282" i="4"/>
  <c r="F282" i="4" s="1"/>
  <c r="F281" i="4"/>
  <c r="D281" i="4"/>
  <c r="E281" i="4" s="1"/>
  <c r="F280" i="4"/>
  <c r="E280" i="4"/>
  <c r="D280" i="4"/>
  <c r="D279" i="4"/>
  <c r="F279" i="4" s="1"/>
  <c r="E278" i="4"/>
  <c r="D278" i="4"/>
  <c r="F278" i="4" s="1"/>
  <c r="D277" i="4"/>
  <c r="E277" i="4" s="1"/>
  <c r="F276" i="4"/>
  <c r="D276" i="4"/>
  <c r="F275" i="4"/>
  <c r="E275" i="4"/>
  <c r="D275" i="4"/>
  <c r="E276" i="4" s="1"/>
  <c r="D274" i="4"/>
  <c r="F274" i="4" s="1"/>
  <c r="F273" i="4"/>
  <c r="E273" i="4"/>
  <c r="D273" i="4"/>
  <c r="F272" i="4"/>
  <c r="D272" i="4"/>
  <c r="D271" i="4"/>
  <c r="E272" i="4" s="1"/>
  <c r="E270" i="4"/>
  <c r="D270" i="4"/>
  <c r="F270" i="4" s="1"/>
  <c r="D269" i="4"/>
  <c r="E269" i="4" s="1"/>
  <c r="F268" i="4"/>
  <c r="D268" i="4"/>
  <c r="F267" i="4"/>
  <c r="E267" i="4"/>
  <c r="D267" i="4"/>
  <c r="E268" i="4" s="1"/>
  <c r="E266" i="4"/>
  <c r="D266" i="4"/>
  <c r="F266" i="4" s="1"/>
  <c r="E265" i="4"/>
  <c r="D265" i="4"/>
  <c r="F265" i="4" s="1"/>
  <c r="F264" i="4"/>
  <c r="E264" i="4"/>
  <c r="D264" i="4"/>
  <c r="F263" i="4"/>
  <c r="E263" i="4"/>
  <c r="D263" i="4"/>
  <c r="D262" i="4"/>
  <c r="F262" i="4" s="1"/>
  <c r="F261" i="4"/>
  <c r="E261" i="4"/>
  <c r="D261" i="4"/>
  <c r="F260" i="4"/>
  <c r="E260" i="4"/>
  <c r="D260" i="4"/>
  <c r="D259" i="4"/>
  <c r="F259" i="4" s="1"/>
  <c r="D258" i="4"/>
  <c r="F258" i="4" s="1"/>
  <c r="D257" i="4"/>
  <c r="E257" i="4" s="1"/>
  <c r="F256" i="4"/>
  <c r="D256" i="4"/>
  <c r="F255" i="4"/>
  <c r="D255" i="4"/>
  <c r="E255" i="4" s="1"/>
  <c r="D254" i="4"/>
  <c r="F254" i="4" s="1"/>
  <c r="D253" i="4"/>
  <c r="E253" i="4" s="1"/>
  <c r="F252" i="4"/>
  <c r="E252" i="4"/>
  <c r="D252" i="4"/>
  <c r="D251" i="4"/>
  <c r="F251" i="4" s="1"/>
  <c r="D250" i="4"/>
  <c r="F250" i="4" s="1"/>
  <c r="D249" i="4"/>
  <c r="E249" i="4" s="1"/>
  <c r="F248" i="4"/>
  <c r="E248" i="4"/>
  <c r="D248" i="4"/>
  <c r="F247" i="4"/>
  <c r="E247" i="4"/>
  <c r="D247" i="4"/>
  <c r="E246" i="4"/>
  <c r="D246" i="4"/>
  <c r="F246" i="4" s="1"/>
  <c r="D245" i="4"/>
  <c r="E245" i="4" s="1"/>
  <c r="F244" i="4"/>
  <c r="D244" i="4"/>
  <c r="D243" i="4"/>
  <c r="E244" i="4" s="1"/>
  <c r="D242" i="4"/>
  <c r="F242" i="4" s="1"/>
  <c r="D241" i="4"/>
  <c r="E241" i="4" s="1"/>
  <c r="F240" i="4"/>
  <c r="D240" i="4"/>
  <c r="F239" i="4"/>
  <c r="D239" i="4"/>
  <c r="E239" i="4" s="1"/>
  <c r="E238" i="4"/>
  <c r="D238" i="4"/>
  <c r="F238" i="4" s="1"/>
  <c r="D237" i="4"/>
  <c r="E237" i="4" s="1"/>
  <c r="F236" i="4"/>
  <c r="E236" i="4"/>
  <c r="D236" i="4"/>
  <c r="D235" i="4"/>
  <c r="F235" i="4" s="1"/>
  <c r="D234" i="4"/>
  <c r="F234" i="4" s="1"/>
  <c r="F233" i="4"/>
  <c r="E233" i="4"/>
  <c r="D233" i="4"/>
  <c r="F232" i="4"/>
  <c r="E232" i="4"/>
  <c r="D232" i="4"/>
  <c r="D231" i="4"/>
  <c r="F231" i="4" s="1"/>
  <c r="E230" i="4"/>
  <c r="D230" i="4"/>
  <c r="F230" i="4" s="1"/>
  <c r="E229" i="4"/>
  <c r="D229" i="4"/>
  <c r="F229" i="4" s="1"/>
  <c r="F228" i="4"/>
  <c r="D228" i="4"/>
  <c r="F227" i="4"/>
  <c r="E227" i="4"/>
  <c r="D227" i="4"/>
  <c r="E228" i="4" s="1"/>
  <c r="D226" i="4"/>
  <c r="F226" i="4" s="1"/>
  <c r="D225" i="4"/>
  <c r="E225" i="4" s="1"/>
  <c r="F224" i="4"/>
  <c r="E224" i="4"/>
  <c r="D224" i="4"/>
  <c r="D223" i="4"/>
  <c r="F223" i="4" s="1"/>
  <c r="D222" i="4"/>
  <c r="F222" i="4" s="1"/>
  <c r="D221" i="4"/>
  <c r="E221" i="4" s="1"/>
  <c r="F220" i="4"/>
  <c r="D220" i="4"/>
  <c r="F219" i="4"/>
  <c r="D219" i="4"/>
  <c r="E220" i="4" s="1"/>
  <c r="D218" i="4"/>
  <c r="F218" i="4" s="1"/>
  <c r="D217" i="4"/>
  <c r="E217" i="4" s="1"/>
  <c r="F216" i="4"/>
  <c r="D216" i="4"/>
  <c r="D215" i="4"/>
  <c r="E216" i="4" s="1"/>
  <c r="E214" i="4"/>
  <c r="D214" i="4"/>
  <c r="F214" i="4" s="1"/>
  <c r="D213" i="4"/>
  <c r="E213" i="4" s="1"/>
  <c r="F212" i="4"/>
  <c r="D212" i="4"/>
  <c r="F211" i="4"/>
  <c r="D211" i="4"/>
  <c r="E211" i="4" s="1"/>
  <c r="E210" i="4"/>
  <c r="D210" i="4"/>
  <c r="F210" i="4" s="1"/>
  <c r="D209" i="4"/>
  <c r="E209" i="4" s="1"/>
  <c r="F208" i="4"/>
  <c r="E208" i="4"/>
  <c r="D208" i="4"/>
  <c r="D207" i="4"/>
  <c r="F207" i="4" s="1"/>
  <c r="E206" i="4"/>
  <c r="D206" i="4"/>
  <c r="F206" i="4" s="1"/>
  <c r="D205" i="4"/>
  <c r="E205" i="4" s="1"/>
  <c r="F204" i="4"/>
  <c r="D204" i="4"/>
  <c r="F203" i="4"/>
  <c r="D203" i="4"/>
  <c r="E204" i="4" s="1"/>
  <c r="D202" i="4"/>
  <c r="F202" i="4" s="1"/>
  <c r="D201" i="4"/>
  <c r="E201" i="4" s="1"/>
  <c r="F200" i="4"/>
  <c r="D200" i="4"/>
  <c r="D199" i="4"/>
  <c r="E200" i="4" s="1"/>
  <c r="D198" i="4"/>
  <c r="F198" i="4" s="1"/>
  <c r="D197" i="4"/>
  <c r="E197" i="4" s="1"/>
  <c r="F196" i="4"/>
  <c r="D196" i="4"/>
  <c r="F195" i="4"/>
  <c r="D195" i="4"/>
  <c r="E195" i="4" s="1"/>
  <c r="D194" i="4"/>
  <c r="F194" i="4" s="1"/>
  <c r="D193" i="4"/>
  <c r="E193" i="4" s="1"/>
  <c r="F192" i="4"/>
  <c r="E192" i="4"/>
  <c r="D192" i="4"/>
  <c r="D191" i="4"/>
  <c r="F191" i="4" s="1"/>
  <c r="D190" i="4"/>
  <c r="F190" i="4" s="1"/>
  <c r="D189" i="4"/>
  <c r="E189" i="4" s="1"/>
  <c r="F188" i="4"/>
  <c r="D188" i="4"/>
  <c r="F187" i="4"/>
  <c r="D187" i="4"/>
  <c r="E188" i="4" s="1"/>
  <c r="D186" i="4"/>
  <c r="F186" i="4" s="1"/>
  <c r="D185" i="4"/>
  <c r="E185" i="4" s="1"/>
  <c r="F184" i="4"/>
  <c r="D184" i="4"/>
  <c r="D183" i="4"/>
  <c r="E184" i="4" s="1"/>
  <c r="D182" i="4"/>
  <c r="F182" i="4" s="1"/>
  <c r="F181" i="4"/>
  <c r="E181" i="4"/>
  <c r="D181" i="4"/>
  <c r="F180" i="4"/>
  <c r="E180" i="4"/>
  <c r="D180" i="4"/>
  <c r="D179" i="4"/>
  <c r="F179" i="4" s="1"/>
  <c r="E178" i="4"/>
  <c r="D178" i="4"/>
  <c r="F178" i="4" s="1"/>
  <c r="D177" i="4"/>
  <c r="E177" i="4" s="1"/>
  <c r="F176" i="4"/>
  <c r="D176" i="4"/>
  <c r="F175" i="4"/>
  <c r="E175" i="4"/>
  <c r="D175" i="4"/>
  <c r="E176" i="4" s="1"/>
  <c r="D174" i="4"/>
  <c r="F174" i="4" s="1"/>
  <c r="F173" i="4"/>
  <c r="E173" i="4"/>
  <c r="D173" i="4"/>
  <c r="F172" i="4"/>
  <c r="D172" i="4"/>
  <c r="D171" i="4"/>
  <c r="E172" i="4" s="1"/>
  <c r="D170" i="4"/>
  <c r="F170" i="4" s="1"/>
  <c r="D169" i="4"/>
  <c r="E169" i="4" s="1"/>
  <c r="F168" i="4"/>
  <c r="E168" i="4"/>
  <c r="D168" i="4"/>
  <c r="F167" i="4"/>
  <c r="D167" i="4"/>
  <c r="E167" i="4" s="1"/>
  <c r="D166" i="4"/>
  <c r="F166" i="4" s="1"/>
  <c r="D165" i="4"/>
  <c r="E165" i="4" s="1"/>
  <c r="F164" i="4"/>
  <c r="E164" i="4"/>
  <c r="D164" i="4"/>
  <c r="D163" i="4"/>
  <c r="F163" i="4" s="1"/>
  <c r="E162" i="4"/>
  <c r="D162" i="4"/>
  <c r="F162" i="4" s="1"/>
  <c r="D161" i="4"/>
  <c r="E161" i="4" s="1"/>
  <c r="F160" i="4"/>
  <c r="D160" i="4"/>
  <c r="F159" i="4"/>
  <c r="D159" i="4"/>
  <c r="E160" i="4" s="1"/>
  <c r="D158" i="4"/>
  <c r="F158" i="4" s="1"/>
  <c r="D157" i="4"/>
  <c r="E157" i="4" s="1"/>
  <c r="F156" i="4"/>
  <c r="E156" i="4"/>
  <c r="D156" i="4"/>
  <c r="D155" i="4"/>
  <c r="F155" i="4" s="1"/>
  <c r="D154" i="4"/>
  <c r="F154" i="4" s="1"/>
  <c r="D153" i="4"/>
  <c r="E153" i="4" s="1"/>
  <c r="F152" i="4"/>
  <c r="D152" i="4"/>
  <c r="F151" i="4"/>
  <c r="D151" i="4"/>
  <c r="E151" i="4" s="1"/>
  <c r="D150" i="4"/>
  <c r="F150" i="4" s="1"/>
  <c r="E149" i="4"/>
  <c r="D149" i="4"/>
  <c r="F149" i="4" s="1"/>
  <c r="F148" i="4"/>
  <c r="D148" i="4"/>
  <c r="F147" i="4"/>
  <c r="E147" i="4"/>
  <c r="D147" i="4"/>
  <c r="E148" i="4" s="1"/>
  <c r="D146" i="4"/>
  <c r="F146" i="4" s="1"/>
  <c r="F145" i="4"/>
  <c r="D145" i="4"/>
  <c r="E145" i="4" s="1"/>
  <c r="F144" i="4"/>
  <c r="D144" i="4"/>
  <c r="D143" i="4"/>
  <c r="E144" i="4" s="1"/>
  <c r="E142" i="4"/>
  <c r="D142" i="4"/>
  <c r="F142" i="4" s="1"/>
  <c r="D141" i="4"/>
  <c r="E141" i="4" s="1"/>
  <c r="F140" i="4"/>
  <c r="E140" i="4"/>
  <c r="D140" i="4"/>
  <c r="F139" i="4"/>
  <c r="E139" i="4"/>
  <c r="D139" i="4"/>
  <c r="E138" i="4"/>
  <c r="D138" i="4"/>
  <c r="F138" i="4" s="1"/>
  <c r="F137" i="4"/>
  <c r="D137" i="4"/>
  <c r="E137" i="4" s="1"/>
  <c r="F136" i="4"/>
  <c r="E136" i="4"/>
  <c r="D136" i="4"/>
  <c r="E135" i="4"/>
  <c r="D135" i="4"/>
  <c r="F135" i="4" s="1"/>
  <c r="E134" i="4"/>
  <c r="D134" i="4"/>
  <c r="F134" i="4" s="1"/>
  <c r="D133" i="4"/>
  <c r="E133" i="4" s="1"/>
  <c r="F132" i="4"/>
  <c r="D132" i="4"/>
  <c r="F131" i="4"/>
  <c r="E131" i="4"/>
  <c r="D131" i="4"/>
  <c r="E132" i="4" s="1"/>
  <c r="D130" i="4"/>
  <c r="F130" i="4" s="1"/>
  <c r="F129" i="4"/>
  <c r="E129" i="4"/>
  <c r="D129" i="4"/>
  <c r="F128" i="4"/>
  <c r="E128" i="4"/>
  <c r="D128" i="4"/>
  <c r="D127" i="4"/>
  <c r="F127" i="4" s="1"/>
  <c r="D126" i="4"/>
  <c r="F126" i="4" s="1"/>
  <c r="D125" i="4"/>
  <c r="E125" i="4" s="1"/>
  <c r="F124" i="4"/>
  <c r="D124" i="4"/>
  <c r="F123" i="4"/>
  <c r="D123" i="4"/>
  <c r="E123" i="4" s="1"/>
  <c r="D122" i="4"/>
  <c r="F122" i="4" s="1"/>
  <c r="D121" i="4"/>
  <c r="E121" i="4" s="1"/>
  <c r="F120" i="4"/>
  <c r="E120" i="4"/>
  <c r="D120" i="4"/>
  <c r="D119" i="4"/>
  <c r="F119" i="4" s="1"/>
  <c r="D118" i="4"/>
  <c r="F118" i="4" s="1"/>
  <c r="D117" i="4"/>
  <c r="E117" i="4" s="1"/>
  <c r="F116" i="4"/>
  <c r="D116" i="4"/>
  <c r="F115" i="4"/>
  <c r="E115" i="4"/>
  <c r="D115" i="4"/>
  <c r="E116" i="4" s="1"/>
  <c r="D114" i="4"/>
  <c r="F114" i="4" s="1"/>
  <c r="D113" i="4"/>
  <c r="E113" i="4" s="1"/>
  <c r="F112" i="4"/>
  <c r="D112" i="4"/>
  <c r="E111" i="4"/>
  <c r="D111" i="4"/>
  <c r="E112" i="4" s="1"/>
  <c r="E110" i="4"/>
  <c r="D110" i="4"/>
  <c r="F110" i="4" s="1"/>
  <c r="F109" i="4"/>
  <c r="E109" i="4"/>
  <c r="D109" i="4"/>
  <c r="F108" i="4"/>
  <c r="E108" i="4"/>
  <c r="D108" i="4"/>
  <c r="D107" i="4"/>
  <c r="F107" i="4" s="1"/>
  <c r="E106" i="4"/>
  <c r="D106" i="4"/>
  <c r="F106" i="4" s="1"/>
  <c r="E105" i="4"/>
  <c r="D105" i="4"/>
  <c r="F105" i="4" s="1"/>
  <c r="F104" i="4"/>
  <c r="E104" i="4"/>
  <c r="D104" i="4"/>
  <c r="F103" i="4"/>
  <c r="D103" i="4"/>
  <c r="E103" i="4" s="1"/>
  <c r="D102" i="4"/>
  <c r="F102" i="4" s="1"/>
  <c r="D101" i="4"/>
  <c r="E101" i="4" s="1"/>
  <c r="F100" i="4"/>
  <c r="D100" i="4"/>
  <c r="D99" i="4"/>
  <c r="E100" i="4" s="1"/>
  <c r="D98" i="4"/>
  <c r="F98" i="4" s="1"/>
  <c r="D97" i="4"/>
  <c r="E97" i="4" s="1"/>
  <c r="F96" i="4"/>
  <c r="D96" i="4"/>
  <c r="F95" i="4"/>
  <c r="D95" i="4"/>
  <c r="E95" i="4" s="1"/>
  <c r="D94" i="4"/>
  <c r="F94" i="4" s="1"/>
  <c r="E93" i="4"/>
  <c r="D93" i="4"/>
  <c r="F93" i="4" s="1"/>
  <c r="F92" i="4"/>
  <c r="D92" i="4"/>
  <c r="F91" i="4"/>
  <c r="E91" i="4"/>
  <c r="D91" i="4"/>
  <c r="E92" i="4" s="1"/>
  <c r="D90" i="4"/>
  <c r="F90" i="4" s="1"/>
  <c r="F89" i="4"/>
  <c r="D89" i="4"/>
  <c r="E89" i="4" s="1"/>
  <c r="F88" i="4"/>
  <c r="D88" i="4"/>
  <c r="E87" i="4"/>
  <c r="D87" i="4"/>
  <c r="E88" i="4" s="1"/>
  <c r="F86" i="4"/>
  <c r="E86" i="4"/>
  <c r="D86" i="4"/>
  <c r="D85" i="4"/>
  <c r="E85" i="4" s="1"/>
  <c r="E84" i="4"/>
  <c r="D84" i="4"/>
  <c r="F84" i="4" s="1"/>
  <c r="F83" i="4"/>
  <c r="D83" i="4"/>
  <c r="E83" i="4" s="1"/>
  <c r="F82" i="4"/>
  <c r="E82" i="4"/>
  <c r="D82" i="4"/>
  <c r="E81" i="4"/>
  <c r="D81" i="4"/>
  <c r="F81" i="4" s="1"/>
  <c r="D80" i="4"/>
  <c r="F80" i="4" s="1"/>
  <c r="F79" i="4"/>
  <c r="D79" i="4"/>
  <c r="E79" i="4" s="1"/>
  <c r="F78" i="4"/>
  <c r="E78" i="4"/>
  <c r="D78" i="4"/>
  <c r="E77" i="4"/>
  <c r="D77" i="4"/>
  <c r="F77" i="4" s="1"/>
  <c r="D76" i="4"/>
  <c r="F76" i="4" s="1"/>
  <c r="F75" i="4"/>
  <c r="D75" i="4"/>
  <c r="E75" i="4" s="1"/>
  <c r="F74" i="4"/>
  <c r="D74" i="4"/>
  <c r="D73" i="4"/>
  <c r="E74" i="4" s="1"/>
  <c r="D72" i="4"/>
  <c r="F72" i="4" s="1"/>
  <c r="F71" i="4"/>
  <c r="D71" i="4"/>
  <c r="E71" i="4" s="1"/>
  <c r="F70" i="4"/>
  <c r="E70" i="4"/>
  <c r="D70" i="4"/>
  <c r="D69" i="4"/>
  <c r="F69" i="4" s="1"/>
  <c r="D68" i="4"/>
  <c r="F68" i="4" s="1"/>
  <c r="F67" i="4"/>
  <c r="D67" i="4"/>
  <c r="E67" i="4" s="1"/>
  <c r="F66" i="4"/>
  <c r="D66" i="4"/>
  <c r="D65" i="4"/>
  <c r="E66" i="4" s="1"/>
  <c r="E64" i="4"/>
  <c r="D64" i="4"/>
  <c r="F64" i="4" s="1"/>
  <c r="F63" i="4"/>
  <c r="E63" i="4"/>
  <c r="D63" i="4"/>
  <c r="F62" i="4"/>
  <c r="E62" i="4"/>
  <c r="D62" i="4"/>
  <c r="D61" i="4"/>
  <c r="F61" i="4" s="1"/>
  <c r="E60" i="4"/>
  <c r="D60" i="4"/>
  <c r="F60" i="4" s="1"/>
  <c r="F59" i="4"/>
  <c r="D59" i="4"/>
  <c r="E59" i="4" s="1"/>
  <c r="F58" i="4"/>
  <c r="D58" i="4"/>
  <c r="D57" i="4"/>
  <c r="E58" i="4" s="1"/>
  <c r="D56" i="4"/>
  <c r="F56" i="4" s="1"/>
  <c r="F55" i="4"/>
  <c r="D55" i="4"/>
  <c r="E55" i="4" s="1"/>
  <c r="F54" i="4"/>
  <c r="E54" i="4"/>
  <c r="D54" i="4"/>
  <c r="D53" i="4"/>
  <c r="F53" i="4" s="1"/>
  <c r="D52" i="4"/>
  <c r="F52" i="4" s="1"/>
  <c r="F51" i="4"/>
  <c r="D51" i="4"/>
  <c r="E51" i="4" s="1"/>
  <c r="F50" i="4"/>
  <c r="D50" i="4"/>
  <c r="D49" i="4"/>
  <c r="E50" i="4" s="1"/>
  <c r="E48" i="4"/>
  <c r="D48" i="4"/>
  <c r="F48" i="4" s="1"/>
  <c r="F47" i="4"/>
  <c r="E47" i="4"/>
  <c r="D47" i="4"/>
  <c r="F46" i="4"/>
  <c r="E46" i="4"/>
  <c r="D46" i="4"/>
  <c r="D45" i="4"/>
  <c r="F45" i="4" s="1"/>
  <c r="D44" i="4"/>
  <c r="F44" i="4" s="1"/>
  <c r="F43" i="4"/>
  <c r="D43" i="4"/>
  <c r="E43" i="4" s="1"/>
  <c r="F42" i="4"/>
  <c r="D42" i="4"/>
  <c r="E41" i="4"/>
  <c r="D41" i="4"/>
  <c r="E42" i="4" s="1"/>
  <c r="D40" i="4"/>
  <c r="F40" i="4" s="1"/>
  <c r="F39" i="4"/>
  <c r="D39" i="4"/>
  <c r="E39" i="4" s="1"/>
  <c r="F38" i="4"/>
  <c r="E38" i="4"/>
  <c r="D38" i="4"/>
  <c r="D37" i="4"/>
  <c r="F37" i="4" s="1"/>
  <c r="E36" i="4"/>
  <c r="D36" i="4"/>
  <c r="F36" i="4" s="1"/>
  <c r="F35" i="4"/>
  <c r="D35" i="4"/>
  <c r="E35" i="4" s="1"/>
  <c r="F34" i="4"/>
  <c r="D34" i="4"/>
  <c r="D33" i="4"/>
  <c r="E34" i="4" s="1"/>
  <c r="D32" i="4"/>
  <c r="F32" i="4" s="1"/>
  <c r="F31" i="4"/>
  <c r="D31" i="4"/>
  <c r="E31" i="4" s="1"/>
  <c r="F30" i="4"/>
  <c r="E30" i="4"/>
  <c r="D30" i="4"/>
  <c r="E29" i="4"/>
  <c r="D29" i="4"/>
  <c r="F29" i="4" s="1"/>
  <c r="D28" i="4"/>
  <c r="F28" i="4" s="1"/>
  <c r="F27" i="4"/>
  <c r="D27" i="4"/>
  <c r="E27" i="4" s="1"/>
  <c r="F26" i="4"/>
  <c r="D26" i="4"/>
  <c r="D25" i="4"/>
  <c r="E26" i="4" s="1"/>
  <c r="D24" i="4"/>
  <c r="F24" i="4" s="1"/>
  <c r="F23" i="4"/>
  <c r="D23" i="4"/>
  <c r="E23" i="4" s="1"/>
  <c r="F22" i="4"/>
  <c r="E22" i="4"/>
  <c r="D22" i="4"/>
  <c r="E21" i="4"/>
  <c r="D21" i="4"/>
  <c r="F21" i="4" s="1"/>
  <c r="E20" i="4"/>
  <c r="D20" i="4"/>
  <c r="F20" i="4" s="1"/>
  <c r="F19" i="4"/>
  <c r="D19" i="4"/>
  <c r="E19" i="4" s="1"/>
  <c r="F18" i="4"/>
  <c r="D18" i="4"/>
  <c r="E17" i="4"/>
  <c r="D17" i="4"/>
  <c r="E18" i="4" s="1"/>
  <c r="E16" i="4"/>
  <c r="D16" i="4"/>
  <c r="F16" i="4" s="1"/>
  <c r="F15" i="4"/>
  <c r="D15" i="4"/>
  <c r="E15" i="4" s="1"/>
  <c r="F14" i="4"/>
  <c r="E14" i="4"/>
  <c r="D14" i="4"/>
  <c r="D13" i="4"/>
  <c r="F13" i="4" s="1"/>
  <c r="E12" i="4"/>
  <c r="D12" i="4"/>
  <c r="F12" i="4" s="1"/>
  <c r="F11" i="4"/>
  <c r="D11" i="4"/>
  <c r="E11" i="4" s="1"/>
  <c r="F10" i="4"/>
  <c r="D10" i="4"/>
  <c r="E9" i="4"/>
  <c r="D9" i="4"/>
  <c r="E10" i="4" s="1"/>
  <c r="E8" i="4"/>
  <c r="D8" i="4"/>
  <c r="F8" i="4" s="1"/>
  <c r="F7" i="4"/>
  <c r="D7" i="4"/>
  <c r="E7" i="4" s="1"/>
  <c r="F6" i="4"/>
  <c r="E6" i="4"/>
  <c r="D6" i="4"/>
  <c r="D5" i="4"/>
  <c r="F5" i="4" s="1"/>
  <c r="D4" i="4"/>
  <c r="F4" i="4" s="1"/>
  <c r="F3" i="4"/>
  <c r="D3" i="4"/>
  <c r="E3" i="4" s="1"/>
  <c r="K43" i="3"/>
  <c r="H43" i="3"/>
  <c r="D43" i="3"/>
  <c r="G42" i="3"/>
  <c r="I38" i="3"/>
  <c r="G35" i="3"/>
  <c r="D35" i="3"/>
  <c r="F841" i="4" l="1"/>
  <c r="E841" i="4"/>
  <c r="E963" i="4"/>
  <c r="F963" i="4"/>
  <c r="E995" i="4"/>
  <c r="F995" i="4"/>
  <c r="F1049" i="4"/>
  <c r="E1049" i="4"/>
  <c r="F1057" i="4"/>
  <c r="E1058" i="4"/>
  <c r="F1092" i="4"/>
  <c r="E1092" i="4"/>
  <c r="F1100" i="4"/>
  <c r="E1100" i="4"/>
  <c r="E1105" i="4"/>
  <c r="E1106" i="4"/>
  <c r="E1141" i="4"/>
  <c r="F1141" i="4"/>
  <c r="E1145" i="4"/>
  <c r="F1145" i="4"/>
  <c r="F1187" i="4"/>
  <c r="E1187" i="4"/>
  <c r="F1203" i="4"/>
  <c r="E1203" i="4"/>
  <c r="E1213" i="4"/>
  <c r="E1214" i="4"/>
  <c r="E1257" i="4"/>
  <c r="E1258" i="4"/>
  <c r="E1293" i="4"/>
  <c r="E1294" i="4"/>
  <c r="E1301" i="4"/>
  <c r="F1301" i="4"/>
  <c r="E1302" i="4"/>
  <c r="E1335" i="4"/>
  <c r="F1335" i="4"/>
  <c r="F1381" i="4"/>
  <c r="E1381" i="4"/>
  <c r="E1387" i="4"/>
  <c r="F1386" i="4"/>
  <c r="E1386" i="4"/>
  <c r="E25" i="4"/>
  <c r="E33" i="4"/>
  <c r="E49" i="4"/>
  <c r="E57" i="4"/>
  <c r="E65" i="4"/>
  <c r="E73" i="4"/>
  <c r="E99" i="4"/>
  <c r="E102" i="4"/>
  <c r="E114" i="4"/>
  <c r="F117" i="4"/>
  <c r="E127" i="4"/>
  <c r="E155" i="4"/>
  <c r="E158" i="4"/>
  <c r="F161" i="4"/>
  <c r="E171" i="4"/>
  <c r="E183" i="4"/>
  <c r="E186" i="4"/>
  <c r="F189" i="4"/>
  <c r="E199" i="4"/>
  <c r="E202" i="4"/>
  <c r="F205" i="4"/>
  <c r="E215" i="4"/>
  <c r="E218" i="4"/>
  <c r="F221" i="4"/>
  <c r="E243" i="4"/>
  <c r="F249" i="4"/>
  <c r="E259" i="4"/>
  <c r="E271" i="4"/>
  <c r="E299" i="4"/>
  <c r="E314" i="4"/>
  <c r="E339" i="4"/>
  <c r="E383" i="4"/>
  <c r="E442" i="4"/>
  <c r="F445" i="4"/>
  <c r="E455" i="4"/>
  <c r="E467" i="4"/>
  <c r="E470" i="4"/>
  <c r="E479" i="4"/>
  <c r="E485" i="4"/>
  <c r="E505" i="4"/>
  <c r="F546" i="4"/>
  <c r="F572" i="4"/>
  <c r="E576" i="4"/>
  <c r="F576" i="4"/>
  <c r="E609" i="4"/>
  <c r="F612" i="4"/>
  <c r="F636" i="4"/>
  <c r="E650" i="4"/>
  <c r="F696" i="4"/>
  <c r="F716" i="4"/>
  <c r="F726" i="4"/>
  <c r="F737" i="4"/>
  <c r="E737" i="4"/>
  <c r="E765" i="4"/>
  <c r="F768" i="4"/>
  <c r="E792" i="4"/>
  <c r="F792" i="4"/>
  <c r="F810" i="4"/>
  <c r="F820" i="4"/>
  <c r="F861" i="4"/>
  <c r="E861" i="4"/>
  <c r="F920" i="4"/>
  <c r="E924" i="4"/>
  <c r="F924" i="4"/>
  <c r="F991" i="4"/>
  <c r="F996" i="4"/>
  <c r="E996" i="4"/>
  <c r="E1004" i="4"/>
  <c r="F1032" i="4"/>
  <c r="E1032" i="4"/>
  <c r="E1064" i="4"/>
  <c r="E1088" i="4"/>
  <c r="E1093" i="4"/>
  <c r="F1105" i="4"/>
  <c r="F1113" i="4"/>
  <c r="F1146" i="4"/>
  <c r="E1146" i="4"/>
  <c r="F1150" i="4"/>
  <c r="E1150" i="4"/>
  <c r="F1179" i="4"/>
  <c r="F1213" i="4"/>
  <c r="F1230" i="4"/>
  <c r="E1230" i="4"/>
  <c r="F1257" i="4"/>
  <c r="E1281" i="4"/>
  <c r="F1281" i="4"/>
  <c r="F1285" i="4"/>
  <c r="E1286" i="4"/>
  <c r="F1293" i="4"/>
  <c r="F1319" i="4"/>
  <c r="E1319" i="4"/>
  <c r="E1365" i="4"/>
  <c r="F1365" i="4"/>
  <c r="E1369" i="4"/>
  <c r="F1369" i="4"/>
  <c r="E1432" i="4"/>
  <c r="F1431" i="4"/>
  <c r="E1431" i="4"/>
  <c r="E1472" i="4"/>
  <c r="E1471" i="4"/>
  <c r="E4" i="4"/>
  <c r="F9" i="4"/>
  <c r="F17" i="4"/>
  <c r="F25" i="4"/>
  <c r="E28" i="4"/>
  <c r="F33" i="4"/>
  <c r="F41" i="4"/>
  <c r="E44" i="4"/>
  <c r="F49" i="4"/>
  <c r="E52" i="4"/>
  <c r="F57" i="4"/>
  <c r="F65" i="4"/>
  <c r="E68" i="4"/>
  <c r="F73" i="4"/>
  <c r="E76" i="4"/>
  <c r="E90" i="4"/>
  <c r="E96" i="4"/>
  <c r="F99" i="4"/>
  <c r="F111" i="4"/>
  <c r="E124" i="4"/>
  <c r="E130" i="4"/>
  <c r="F133" i="4"/>
  <c r="E143" i="4"/>
  <c r="E146" i="4"/>
  <c r="E152" i="4"/>
  <c r="F171" i="4"/>
  <c r="E174" i="4"/>
  <c r="F177" i="4"/>
  <c r="F183" i="4"/>
  <c r="E196" i="4"/>
  <c r="F199" i="4"/>
  <c r="E212" i="4"/>
  <c r="F215" i="4"/>
  <c r="E231" i="4"/>
  <c r="E240" i="4"/>
  <c r="F243" i="4"/>
  <c r="E256" i="4"/>
  <c r="E262" i="4"/>
  <c r="F271" i="4"/>
  <c r="E274" i="4"/>
  <c r="F277" i="4"/>
  <c r="E287" i="4"/>
  <c r="E290" i="4"/>
  <c r="F293" i="4"/>
  <c r="E302" i="4"/>
  <c r="F305" i="4"/>
  <c r="E327" i="4"/>
  <c r="E330" i="4"/>
  <c r="F333" i="4"/>
  <c r="F339" i="4"/>
  <c r="E342" i="4"/>
  <c r="F345" i="4"/>
  <c r="E355" i="4"/>
  <c r="F361" i="4"/>
  <c r="E371" i="4"/>
  <c r="F377" i="4"/>
  <c r="F389" i="4"/>
  <c r="E399" i="4"/>
  <c r="E414" i="4"/>
  <c r="F417" i="4"/>
  <c r="E430" i="4"/>
  <c r="F433" i="4"/>
  <c r="E452" i="4"/>
  <c r="F455" i="4"/>
  <c r="F461" i="4"/>
  <c r="F467" i="4"/>
  <c r="F479" i="4"/>
  <c r="F526" i="4"/>
  <c r="F536" i="4"/>
  <c r="F573" i="4"/>
  <c r="E573" i="4"/>
  <c r="F580" i="4"/>
  <c r="E584" i="4"/>
  <c r="F584" i="4"/>
  <c r="E599" i="4"/>
  <c r="E633" i="4"/>
  <c r="E670" i="4"/>
  <c r="E690" i="4"/>
  <c r="F717" i="4"/>
  <c r="E717" i="4"/>
  <c r="E741" i="4"/>
  <c r="F744" i="4"/>
  <c r="E748" i="4"/>
  <c r="F748" i="4"/>
  <c r="E762" i="4"/>
  <c r="E786" i="4"/>
  <c r="E817" i="4"/>
  <c r="F838" i="4"/>
  <c r="E877" i="4"/>
  <c r="F880" i="4"/>
  <c r="F901" i="4"/>
  <c r="E901" i="4"/>
  <c r="E917" i="4"/>
  <c r="F921" i="4"/>
  <c r="E921" i="4"/>
  <c r="F928" i="4"/>
  <c r="E932" i="4"/>
  <c r="F932" i="4"/>
  <c r="E964" i="4"/>
  <c r="F967" i="4"/>
  <c r="F992" i="4"/>
  <c r="E992" i="4"/>
  <c r="E997" i="4"/>
  <c r="E998" i="4"/>
  <c r="E1005" i="4"/>
  <c r="F1005" i="4"/>
  <c r="F1009" i="4"/>
  <c r="E1010" i="4"/>
  <c r="E1029" i="4"/>
  <c r="E1033" i="4"/>
  <c r="E1050" i="4"/>
  <c r="E1089" i="4"/>
  <c r="F1089" i="4"/>
  <c r="F1093" i="4"/>
  <c r="E1101" i="4"/>
  <c r="E1142" i="4"/>
  <c r="E1151" i="4"/>
  <c r="E1152" i="4"/>
  <c r="E1155" i="4"/>
  <c r="E1204" i="4"/>
  <c r="E1207" i="4"/>
  <c r="E1231" i="4"/>
  <c r="E1232" i="4"/>
  <c r="F1251" i="4"/>
  <c r="E1251" i="4"/>
  <c r="F1270" i="4"/>
  <c r="E1270" i="4"/>
  <c r="F1290" i="4"/>
  <c r="E1290" i="4"/>
  <c r="F1303" i="4"/>
  <c r="E1303" i="4"/>
  <c r="F1311" i="4"/>
  <c r="E1312" i="4"/>
  <c r="E1336" i="4"/>
  <c r="F1370" i="4"/>
  <c r="E1370" i="4"/>
  <c r="F1374" i="4"/>
  <c r="E1374" i="4"/>
  <c r="E1382" i="4"/>
  <c r="E1409" i="4"/>
  <c r="E1410" i="4"/>
  <c r="F1413" i="4"/>
  <c r="E1413" i="4"/>
  <c r="E1414" i="4"/>
  <c r="E1419" i="4"/>
  <c r="F1418" i="4"/>
  <c r="E1418" i="4"/>
  <c r="F1471" i="4"/>
  <c r="F87" i="4"/>
  <c r="E118" i="4"/>
  <c r="F121" i="4"/>
  <c r="F143" i="4"/>
  <c r="E159" i="4"/>
  <c r="F165" i="4"/>
  <c r="E187" i="4"/>
  <c r="E190" i="4"/>
  <c r="F193" i="4"/>
  <c r="E203" i="4"/>
  <c r="F209" i="4"/>
  <c r="E219" i="4"/>
  <c r="E222" i="4"/>
  <c r="F225" i="4"/>
  <c r="E234" i="4"/>
  <c r="F237" i="4"/>
  <c r="E250" i="4"/>
  <c r="F253" i="4"/>
  <c r="F287" i="4"/>
  <c r="F327" i="4"/>
  <c r="F355" i="4"/>
  <c r="F371" i="4"/>
  <c r="F399" i="4"/>
  <c r="F411" i="4"/>
  <c r="F427" i="4"/>
  <c r="E446" i="4"/>
  <c r="F449" i="4"/>
  <c r="E486" i="4"/>
  <c r="E506" i="4"/>
  <c r="E513" i="4"/>
  <c r="F516" i="4"/>
  <c r="E533" i="4"/>
  <c r="E547" i="4"/>
  <c r="E550" i="4"/>
  <c r="E577" i="4"/>
  <c r="F581" i="4"/>
  <c r="E581" i="4"/>
  <c r="F588" i="4"/>
  <c r="E592" i="4"/>
  <c r="F592" i="4"/>
  <c r="E610" i="4"/>
  <c r="E630" i="4"/>
  <c r="F670" i="4"/>
  <c r="E697" i="4"/>
  <c r="E727" i="4"/>
  <c r="F734" i="4"/>
  <c r="F745" i="4"/>
  <c r="E745" i="4"/>
  <c r="E766" i="4"/>
  <c r="E769" i="4"/>
  <c r="F776" i="4"/>
  <c r="E793" i="4"/>
  <c r="F796" i="4"/>
  <c r="E800" i="4"/>
  <c r="F800" i="4"/>
  <c r="E811" i="4"/>
  <c r="E814" i="4"/>
  <c r="E821" i="4"/>
  <c r="F848" i="4"/>
  <c r="E898" i="4"/>
  <c r="E918" i="4"/>
  <c r="E925" i="4"/>
  <c r="F929" i="4"/>
  <c r="E929" i="4"/>
  <c r="F936" i="4"/>
  <c r="E940" i="4"/>
  <c r="F940" i="4"/>
  <c r="F997" i="4"/>
  <c r="E1001" i="4"/>
  <c r="E1009" i="4"/>
  <c r="F1033" i="4"/>
  <c r="E1068" i="4"/>
  <c r="E1072" i="4"/>
  <c r="E1114" i="4"/>
  <c r="E1127" i="4"/>
  <c r="F1127" i="4"/>
  <c r="F1135" i="4"/>
  <c r="E1136" i="4"/>
  <c r="E1147" i="4"/>
  <c r="F1151" i="4"/>
  <c r="F1159" i="4"/>
  <c r="E1222" i="4"/>
  <c r="F1226" i="4"/>
  <c r="E1226" i="4"/>
  <c r="E1227" i="4"/>
  <c r="F1231" i="4"/>
  <c r="F1243" i="4"/>
  <c r="E1244" i="4"/>
  <c r="E1243" i="4"/>
  <c r="F1259" i="4"/>
  <c r="E1260" i="4"/>
  <c r="E1274" i="4"/>
  <c r="E1282" i="4"/>
  <c r="F1295" i="4"/>
  <c r="E1296" i="4"/>
  <c r="E1307" i="4"/>
  <c r="E1311" i="4"/>
  <c r="E1320" i="4"/>
  <c r="F1362" i="4"/>
  <c r="E1362" i="4"/>
  <c r="E1366" i="4"/>
  <c r="E1375" i="4"/>
  <c r="E1376" i="4"/>
  <c r="E1384" i="4"/>
  <c r="F1383" i="4"/>
  <c r="F1405" i="4"/>
  <c r="E1405" i="4"/>
  <c r="E1406" i="4"/>
  <c r="F1409" i="4"/>
  <c r="E600" i="4"/>
  <c r="F600" i="4"/>
  <c r="F1069" i="4"/>
  <c r="E1069" i="4"/>
  <c r="E37" i="4"/>
  <c r="E69" i="4"/>
  <c r="F85" i="4"/>
  <c r="E122" i="4"/>
  <c r="F153" i="4"/>
  <c r="E166" i="4"/>
  <c r="E191" i="4"/>
  <c r="F213" i="4"/>
  <c r="E223" i="4"/>
  <c r="E235" i="4"/>
  <c r="F241" i="4"/>
  <c r="E251" i="4"/>
  <c r="F257" i="4"/>
  <c r="F269" i="4"/>
  <c r="E447" i="4"/>
  <c r="F453" i="4"/>
  <c r="F490" i="4"/>
  <c r="F597" i="4"/>
  <c r="E597" i="4"/>
  <c r="F604" i="4"/>
  <c r="E658" i="4"/>
  <c r="E721" i="4"/>
  <c r="E746" i="4"/>
  <c r="F804" i="4"/>
  <c r="E808" i="4"/>
  <c r="F808" i="4"/>
  <c r="F926" i="4"/>
  <c r="F945" i="4"/>
  <c r="E945" i="4"/>
  <c r="E1047" i="4"/>
  <c r="F1047" i="4"/>
  <c r="E740" i="4"/>
  <c r="F740" i="4"/>
  <c r="F589" i="4"/>
  <c r="E589" i="4"/>
  <c r="F661" i="4"/>
  <c r="E661" i="4"/>
  <c r="F797" i="4"/>
  <c r="E797" i="4"/>
  <c r="F937" i="4"/>
  <c r="E937" i="4"/>
  <c r="F972" i="4"/>
  <c r="E972" i="4"/>
  <c r="E1275" i="4"/>
  <c r="F1275" i="4"/>
  <c r="F1287" i="4"/>
  <c r="E1287" i="4"/>
  <c r="E1341" i="4"/>
  <c r="F1341" i="4"/>
  <c r="E1349" i="4"/>
  <c r="F1349" i="4"/>
  <c r="E1353" i="4"/>
  <c r="F1353" i="4"/>
  <c r="E1401" i="4"/>
  <c r="F1401" i="4"/>
  <c r="E5" i="4"/>
  <c r="E13" i="4"/>
  <c r="E45" i="4"/>
  <c r="E53" i="4"/>
  <c r="E61" i="4"/>
  <c r="E94" i="4"/>
  <c r="F97" i="4"/>
  <c r="E119" i="4"/>
  <c r="F125" i="4"/>
  <c r="E150" i="4"/>
  <c r="E163" i="4"/>
  <c r="F169" i="4"/>
  <c r="E194" i="4"/>
  <c r="F197" i="4"/>
  <c r="E207" i="4"/>
  <c r="E226" i="4"/>
  <c r="E254" i="4"/>
  <c r="E403" i="4"/>
  <c r="E450" i="4"/>
  <c r="F578" i="4"/>
  <c r="E614" i="4"/>
  <c r="E770" i="4"/>
  <c r="F832" i="4"/>
  <c r="E885" i="4"/>
  <c r="F908" i="4"/>
  <c r="E930" i="4"/>
  <c r="E941" i="4"/>
  <c r="E1024" i="4"/>
  <c r="E1055" i="4"/>
  <c r="E1056" i="4"/>
  <c r="F1107" i="4"/>
  <c r="E1111" i="4"/>
  <c r="F1111" i="4"/>
  <c r="E1115" i="4"/>
  <c r="F1115" i="4"/>
  <c r="F1124" i="4"/>
  <c r="E1124" i="4"/>
  <c r="E1128" i="4"/>
  <c r="F1132" i="4"/>
  <c r="E1132" i="4"/>
  <c r="E1181" i="4"/>
  <c r="F1181" i="4"/>
  <c r="E1219" i="4"/>
  <c r="F1219" i="4"/>
  <c r="F1345" i="4"/>
  <c r="F1350" i="4"/>
  <c r="E1350" i="4"/>
  <c r="F1354" i="4"/>
  <c r="E1354" i="4"/>
  <c r="E1359" i="4"/>
  <c r="F1359" i="4"/>
  <c r="F1363" i="4"/>
  <c r="E1478" i="4"/>
  <c r="F1477" i="4"/>
  <c r="E1477" i="4"/>
  <c r="E1486" i="4"/>
  <c r="F1485" i="4"/>
  <c r="E1485" i="4"/>
  <c r="E24" i="4"/>
  <c r="E32" i="4"/>
  <c r="E40" i="4"/>
  <c r="E56" i="4"/>
  <c r="E72" i="4"/>
  <c r="E80" i="4"/>
  <c r="E107" i="4"/>
  <c r="F141" i="4"/>
  <c r="E179" i="4"/>
  <c r="E279" i="4"/>
  <c r="E282" i="4"/>
  <c r="F285" i="4"/>
  <c r="E295" i="4"/>
  <c r="E307" i="4"/>
  <c r="E310" i="4"/>
  <c r="E319" i="4"/>
  <c r="E322" i="4"/>
  <c r="F325" i="4"/>
  <c r="E335" i="4"/>
  <c r="E350" i="4"/>
  <c r="F353" i="4"/>
  <c r="E366" i="4"/>
  <c r="F369" i="4"/>
  <c r="E391" i="4"/>
  <c r="E394" i="4"/>
  <c r="F397" i="4"/>
  <c r="F409" i="4"/>
  <c r="E422" i="4"/>
  <c r="F425" i="4"/>
  <c r="E438" i="4"/>
  <c r="E463" i="4"/>
  <c r="E475" i="4"/>
  <c r="F481" i="4"/>
  <c r="E481" i="4"/>
  <c r="F500" i="4"/>
  <c r="E521" i="4"/>
  <c r="F558" i="4"/>
  <c r="F586" i="4"/>
  <c r="E594" i="4"/>
  <c r="E601" i="4"/>
  <c r="F605" i="4"/>
  <c r="E605" i="4"/>
  <c r="E652" i="4"/>
  <c r="F652" i="4"/>
  <c r="F688" i="4"/>
  <c r="F728" i="4"/>
  <c r="E732" i="4"/>
  <c r="F732" i="4"/>
  <c r="F750" i="4"/>
  <c r="F760" i="4"/>
  <c r="E781" i="4"/>
  <c r="F784" i="4"/>
  <c r="E798" i="4"/>
  <c r="F805" i="4"/>
  <c r="E805" i="4"/>
  <c r="E836" i="4"/>
  <c r="F836" i="4"/>
  <c r="E853" i="4"/>
  <c r="F856" i="4"/>
  <c r="E882" i="4"/>
  <c r="F934" i="4"/>
  <c r="E938" i="4"/>
  <c r="E942" i="4"/>
  <c r="E973" i="4"/>
  <c r="F1055" i="4"/>
  <c r="E1095" i="4"/>
  <c r="F1095" i="4"/>
  <c r="E1103" i="4"/>
  <c r="F1103" i="4"/>
  <c r="F1116" i="4"/>
  <c r="E1116" i="4"/>
  <c r="E1120" i="4"/>
  <c r="E1125" i="4"/>
  <c r="F1170" i="4"/>
  <c r="E1170" i="4"/>
  <c r="E1171" i="4"/>
  <c r="F1182" i="4"/>
  <c r="E1182" i="4"/>
  <c r="F1190" i="4"/>
  <c r="E1191" i="4"/>
  <c r="E1201" i="4"/>
  <c r="F1201" i="4"/>
  <c r="E1202" i="4"/>
  <c r="E1276" i="4"/>
  <c r="F1338" i="4"/>
  <c r="E1338" i="4"/>
  <c r="E1342" i="4"/>
  <c r="F1346" i="4"/>
  <c r="E1346" i="4"/>
  <c r="F1355" i="4"/>
  <c r="E1355" i="4"/>
  <c r="E1442" i="4"/>
  <c r="F1450" i="4"/>
  <c r="E1450" i="4"/>
  <c r="E1494" i="4"/>
  <c r="F1493" i="4"/>
  <c r="E1493" i="4"/>
  <c r="E98" i="4"/>
  <c r="F101" i="4"/>
  <c r="F113" i="4"/>
  <c r="E126" i="4"/>
  <c r="E154" i="4"/>
  <c r="F157" i="4"/>
  <c r="E170" i="4"/>
  <c r="E182" i="4"/>
  <c r="F185" i="4"/>
  <c r="E198" i="4"/>
  <c r="F201" i="4"/>
  <c r="F217" i="4"/>
  <c r="E242" i="4"/>
  <c r="F245" i="4"/>
  <c r="E258" i="4"/>
  <c r="E298" i="4"/>
  <c r="E382" i="4"/>
  <c r="E454" i="4"/>
  <c r="E466" i="4"/>
  <c r="F469" i="4"/>
  <c r="E491" i="4"/>
  <c r="E518" i="4"/>
  <c r="E545" i="4"/>
  <c r="E565" i="4"/>
  <c r="E579" i="4"/>
  <c r="F594" i="4"/>
  <c r="E602" i="4"/>
  <c r="E615" i="4"/>
  <c r="E625" i="4"/>
  <c r="F628" i="4"/>
  <c r="F649" i="4"/>
  <c r="E649" i="4"/>
  <c r="E659" i="4"/>
  <c r="E685" i="4"/>
  <c r="E722" i="4"/>
  <c r="F729" i="4"/>
  <c r="E729" i="4"/>
  <c r="E757" i="4"/>
  <c r="E771" i="4"/>
  <c r="E778" i="4"/>
  <c r="E809" i="4"/>
  <c r="E823" i="4"/>
  <c r="E830" i="4"/>
  <c r="F840" i="4"/>
  <c r="F873" i="4"/>
  <c r="E873" i="4"/>
  <c r="E886" i="4"/>
  <c r="E893" i="4"/>
  <c r="F896" i="4"/>
  <c r="F942" i="4"/>
  <c r="F977" i="4"/>
  <c r="F999" i="4"/>
  <c r="E1048" i="4"/>
  <c r="E1052" i="4"/>
  <c r="E1063" i="4"/>
  <c r="F1063" i="4"/>
  <c r="F1077" i="4"/>
  <c r="F1084" i="4"/>
  <c r="E1084" i="4"/>
  <c r="F1099" i="4"/>
  <c r="F1104" i="4"/>
  <c r="E1104" i="4"/>
  <c r="E1112" i="4"/>
  <c r="E1121" i="4"/>
  <c r="F1121" i="4"/>
  <c r="F1125" i="4"/>
  <c r="E1133" i="4"/>
  <c r="F1153" i="4"/>
  <c r="E1157" i="4"/>
  <c r="F1157" i="4"/>
  <c r="E1167" i="4"/>
  <c r="F1198" i="4"/>
  <c r="E1198" i="4"/>
  <c r="E1220" i="4"/>
  <c r="F1233" i="4"/>
  <c r="E1237" i="4"/>
  <c r="F1237" i="4"/>
  <c r="E1309" i="4"/>
  <c r="E1310" i="4"/>
  <c r="E1317" i="4"/>
  <c r="F1317" i="4"/>
  <c r="E1318" i="4"/>
  <c r="E1325" i="4"/>
  <c r="F1325" i="4"/>
  <c r="E1329" i="4"/>
  <c r="F1329" i="4"/>
  <c r="F1334" i="4"/>
  <c r="E1334" i="4"/>
  <c r="E1360" i="4"/>
  <c r="E1364" i="4"/>
  <c r="E1385" i="4"/>
  <c r="F1385" i="4"/>
  <c r="E1395" i="4"/>
  <c r="F1394" i="4"/>
  <c r="E1394" i="4"/>
  <c r="E1434" i="4"/>
  <c r="E1440" i="4"/>
  <c r="F1439" i="4"/>
  <c r="E1439" i="4"/>
  <c r="E1003" i="4"/>
  <c r="F1003" i="4"/>
  <c r="E1023" i="4"/>
  <c r="F1023" i="4"/>
  <c r="E1097" i="4"/>
  <c r="F1108" i="4"/>
  <c r="E1108" i="4"/>
  <c r="E1119" i="4"/>
  <c r="F1119" i="4"/>
  <c r="E1149" i="4"/>
  <c r="F1149" i="4"/>
  <c r="F1178" i="4"/>
  <c r="E1178" i="4"/>
  <c r="E1221" i="4"/>
  <c r="F1221" i="4"/>
  <c r="E1229" i="4"/>
  <c r="F1229" i="4"/>
  <c r="E1249" i="4"/>
  <c r="F1249" i="4"/>
  <c r="F1322" i="4"/>
  <c r="E1322" i="4"/>
  <c r="F1326" i="4"/>
  <c r="E1326" i="4"/>
  <c r="F1330" i="4"/>
  <c r="E1330" i="4"/>
  <c r="E1339" i="4"/>
  <c r="F1397" i="4"/>
  <c r="E1397" i="4"/>
  <c r="E1398" i="4"/>
  <c r="E1416" i="4"/>
  <c r="F1415" i="4"/>
  <c r="F960" i="4"/>
  <c r="E960" i="4"/>
  <c r="E987" i="4"/>
  <c r="F987" i="4"/>
  <c r="E1129" i="4"/>
  <c r="F1262" i="4"/>
  <c r="E1263" i="4"/>
  <c r="E1277" i="4"/>
  <c r="F1277" i="4"/>
  <c r="E1373" i="4"/>
  <c r="F1373" i="4"/>
  <c r="E1392" i="4"/>
  <c r="E1391" i="4"/>
  <c r="E1435" i="4"/>
  <c r="E1451" i="4"/>
  <c r="E1459" i="4"/>
  <c r="F1474" i="4"/>
  <c r="E1474" i="4"/>
  <c r="E1183" i="4"/>
  <c r="E1223" i="4"/>
  <c r="F1234" i="4"/>
  <c r="E1234" i="4"/>
  <c r="E1343" i="4"/>
  <c r="E1357" i="4"/>
  <c r="F1357" i="4"/>
  <c r="E1446" i="4"/>
  <c r="F1445" i="4"/>
  <c r="E1454" i="4"/>
  <c r="F1453" i="4"/>
  <c r="E1453" i="4"/>
  <c r="E1462" i="4"/>
  <c r="F1461" i="4"/>
  <c r="E1461" i="4"/>
  <c r="E947" i="4"/>
  <c r="E1143" i="4"/>
  <c r="F1154" i="4"/>
  <c r="E1154" i="4"/>
  <c r="E1333" i="4"/>
  <c r="F1333" i="4"/>
  <c r="E1367" i="4"/>
  <c r="F1378" i="4"/>
  <c r="E1378" i="4"/>
  <c r="E1403" i="4"/>
  <c r="F1402" i="4"/>
  <c r="E1402" i="4"/>
  <c r="E1424" i="4"/>
  <c r="F1423" i="4"/>
  <c r="E1427" i="4"/>
  <c r="E1480" i="4"/>
  <c r="E1479" i="4"/>
  <c r="E1137" i="4"/>
  <c r="F1389" i="4"/>
  <c r="E1389" i="4"/>
  <c r="E1443" i="4"/>
  <c r="F1469" i="4"/>
  <c r="E1469" i="4"/>
  <c r="E1411" i="4"/>
  <c r="F1410" i="4"/>
  <c r="E1422" i="4"/>
  <c r="F1421" i="4"/>
  <c r="E1421" i="4"/>
  <c r="E1430" i="4"/>
  <c r="F1429" i="4"/>
  <c r="E1429" i="4"/>
  <c r="E1438" i="4"/>
  <c r="F1437" i="4"/>
  <c r="E1437" i="4"/>
  <c r="E1475" i="4"/>
</calcChain>
</file>

<file path=xl/sharedStrings.xml><?xml version="1.0" encoding="utf-8"?>
<sst xmlns="http://schemas.openxmlformats.org/spreadsheetml/2006/main" count="6314" uniqueCount="1470">
  <si>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</si>
  <si>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</si>
  <si>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</si>
  <si>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</si>
  <si>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</si>
  <si>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</si>
  <si>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</si>
  <si>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</si>
  <si>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</si>
  <si>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</si>
  <si>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</si>
  <si>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</si>
  <si>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</si>
  <si>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</si>
  <si>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</si>
  <si>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</si>
  <si>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</si>
  <si>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</si>
  <si>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</si>
  <si>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</si>
  <si>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</si>
  <si>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</si>
  <si>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</si>
  <si>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</si>
  <si>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</si>
  <si>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</si>
  <si>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</si>
  <si>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</si>
  <si>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</si>
  <si>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</si>
  <si>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</si>
  <si>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</si>
  <si>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</si>
  <si>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</si>
  <si>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</si>
  <si>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</si>
  <si>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</si>
  <si>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</si>
  <si>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</si>
  <si>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</si>
  <si>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</si>
  <si>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</si>
  <si>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</si>
  <si>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</si>
  <si>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</si>
  <si>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</si>
  <si>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</si>
  <si>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</si>
  <si>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</si>
  <si>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</si>
  <si>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</si>
  <si>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</si>
  <si>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</si>
  <si>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</si>
  <si>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</si>
  <si>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</si>
  <si>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</si>
  <si>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</si>
  <si>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</si>
  <si>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</si>
  <si>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</si>
  <si>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</si>
  <si>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</si>
  <si>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</si>
  <si>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</si>
  <si>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</si>
  <si>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</si>
  <si>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</si>
  <si>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</si>
  <si>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</si>
  <si>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</si>
  <si>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</si>
  <si>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</si>
  <si>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</si>
  <si>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</si>
  <si>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</si>
  <si>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</si>
  <si>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</si>
  <si>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</si>
  <si>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</si>
  <si>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</si>
  <si>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</si>
  <si>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</si>
  <si>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</si>
  <si>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</si>
  <si>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</si>
  <si>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</si>
  <si>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</si>
  <si>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</si>
  <si>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</si>
  <si>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</si>
  <si>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</si>
  <si>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</si>
  <si>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</si>
  <si>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</si>
  <si>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</si>
  <si>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</si>
  <si>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</si>
  <si>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</si>
  <si>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</si>
  <si>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</si>
  <si>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</si>
  <si>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</si>
  <si>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</si>
  <si>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</si>
  <si>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</si>
  <si>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</si>
  <si>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</si>
  <si>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</si>
  <si>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SDL-23547a</t>
  </si>
  <si>
    <t>HW38140S</t>
  </si>
  <si>
    <t>SDL-23544</t>
  </si>
  <si>
    <t>SDL-23544a</t>
  </si>
  <si>
    <t>HW38120S/L</t>
  </si>
  <si>
    <t>SDL-23543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</si>
  <si>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</si>
  <si>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</si>
  <si>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</si>
  <si>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</si>
  <si>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</si>
  <si>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</si>
  <si>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</si>
  <si>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</si>
  <si>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</si>
  <si>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</si>
  <si>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</si>
  <si>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</si>
  <si>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</si>
  <si>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</si>
  <si>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</si>
  <si>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</si>
  <si>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</si>
  <si>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</si>
  <si>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</si>
  <si>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</si>
  <si>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</si>
  <si>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</si>
  <si>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</si>
  <si>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</si>
  <si>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</si>
  <si>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</si>
  <si>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</si>
  <si>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</si>
  <si>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</si>
  <si>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</si>
  <si>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</si>
  <si>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</si>
  <si>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</si>
  <si>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</si>
  <si>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</si>
  <si>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</si>
  <si>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</si>
  <si>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</si>
  <si>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</si>
  <si>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</si>
  <si>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</si>
  <si>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</si>
  <si>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</si>
  <si>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</si>
  <si>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</si>
  <si>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</si>
  <si>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</si>
  <si>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</si>
  <si>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</si>
  <si>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</si>
  <si>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</si>
  <si>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</si>
  <si>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</si>
  <si>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</si>
  <si>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</si>
  <si>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</si>
  <si>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</si>
  <si>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</si>
  <si>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</si>
  <si>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</si>
  <si>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</si>
  <si>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</si>
  <si>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</si>
  <si>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</si>
  <si>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</si>
  <si>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</si>
  <si>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</si>
  <si>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</si>
  <si>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</si>
  <si>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</si>
  <si>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</si>
  <si>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</si>
  <si>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</si>
  <si>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</si>
  <si>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</si>
  <si>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</si>
  <si>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</si>
  <si>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</si>
  <si>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</si>
  <si>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</si>
  <si>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</si>
  <si>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</si>
  <si>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</si>
  <si>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</si>
  <si>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</si>
  <si>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</si>
  <si>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</si>
  <si>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</si>
  <si>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</si>
  <si>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</si>
  <si>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</si>
  <si>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</si>
  <si>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</si>
  <si>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</si>
  <si>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</si>
  <si>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</si>
  <si>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</si>
  <si>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</si>
  <si>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</si>
  <si>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SDL-20228a</t>
  </si>
  <si>
    <t>LP61100100</t>
  </si>
  <si>
    <t>SDL-20226</t>
  </si>
  <si>
    <t>LP50100100</t>
  </si>
  <si>
    <t>SDL-20224</t>
  </si>
  <si>
    <t>SDL-20224a</t>
  </si>
  <si>
    <t xml:space="preserve">LP857062-PCM-NTC-LD </t>
  </si>
  <si>
    <t>SDL-20223</t>
  </si>
  <si>
    <t>SDL-20223a</t>
  </si>
  <si>
    <t>LP656194-PCM-LD</t>
  </si>
  <si>
    <t>SDL-20211</t>
  </si>
  <si>
    <t>SDL-20211a</t>
  </si>
  <si>
    <t>LP956167-PCM-LD</t>
  </si>
  <si>
    <t>SDL-20209</t>
  </si>
  <si>
    <t>SDL-20209a</t>
  </si>
  <si>
    <t>LP925572</t>
  </si>
  <si>
    <t>SDL-20180</t>
  </si>
  <si>
    <t>SDL-20180a</t>
  </si>
  <si>
    <t>LP9051109-PCM-NTC-LD</t>
  </si>
  <si>
    <t>SDL-20153</t>
  </si>
  <si>
    <t>SDL-20153a</t>
  </si>
  <si>
    <t>LP855085-PCM-NTC-LD</t>
  </si>
  <si>
    <t>SDL-20149</t>
  </si>
  <si>
    <t>SDL-20149a</t>
  </si>
  <si>
    <t>LP7548166</t>
  </si>
  <si>
    <t>SDL-20133</t>
  </si>
  <si>
    <t>SDL-20133a</t>
  </si>
  <si>
    <t>SDL-20132</t>
  </si>
  <si>
    <t>SDL-20132a</t>
  </si>
  <si>
    <t>LP6548166</t>
  </si>
  <si>
    <t>SDL-20131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</si>
  <si>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</si>
  <si>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</si>
  <si>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</si>
  <si>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</si>
  <si>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</si>
  <si>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</si>
  <si>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</si>
  <si>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</si>
  <si>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</si>
  <si>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</si>
  <si>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</si>
  <si>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</si>
  <si>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</si>
  <si>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</si>
  <si>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</si>
  <si>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</si>
  <si>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</si>
  <si>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</si>
  <si>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</si>
  <si>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</si>
  <si>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</si>
  <si>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</si>
  <si>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</si>
  <si>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</si>
  <si>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</si>
  <si>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</si>
  <si>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</si>
  <si>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</si>
  <si>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</si>
  <si>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</si>
  <si>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</si>
  <si>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</si>
  <si>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</si>
  <si>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</si>
  <si>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</si>
  <si>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</si>
  <si>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</si>
  <si>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</si>
  <si>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</si>
  <si>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</si>
  <si>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</si>
  <si>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</si>
  <si>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</si>
  <si>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</si>
  <si>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</si>
  <si>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</si>
  <si>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</si>
  <si>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</si>
  <si>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</si>
  <si>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</si>
  <si>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</si>
  <si>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</si>
  <si>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</si>
  <si>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</si>
  <si>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</si>
  <si>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</si>
  <si>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</si>
  <si>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</si>
  <si>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</si>
  <si>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</si>
  <si>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</si>
  <si>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</si>
  <si>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</si>
  <si>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</si>
  <si>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</si>
  <si>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</si>
  <si>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</si>
  <si>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</si>
  <si>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</si>
  <si>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</si>
  <si>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</si>
  <si>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</si>
  <si>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</si>
  <si>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</si>
  <si>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</si>
  <si>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</si>
  <si>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</si>
  <si>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</si>
  <si>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</si>
  <si>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</si>
  <si>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</si>
  <si>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</si>
  <si>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</si>
  <si>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</si>
  <si>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</si>
  <si>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</si>
  <si>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</si>
  <si>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</si>
  <si>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</si>
  <si>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</si>
  <si>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</si>
  <si>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</si>
  <si>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</si>
  <si>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</si>
  <si>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</si>
  <si>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</si>
  <si>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</si>
  <si>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</si>
  <si>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</si>
  <si>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</si>
  <si>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</si>
  <si>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</si>
  <si>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</si>
  <si>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</si>
  <si>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</si>
  <si>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</si>
  <si>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</si>
  <si>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</si>
  <si>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</si>
  <si>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</si>
  <si>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</si>
  <si>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</si>
  <si>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</si>
  <si>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</si>
  <si>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</si>
  <si>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</si>
  <si>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</si>
  <si>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</si>
  <si>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</si>
  <si>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</si>
  <si>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</si>
  <si>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</si>
  <si>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</si>
  <si>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</si>
  <si>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</si>
  <si>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</si>
  <si>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</si>
  <si>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</si>
  <si>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</si>
  <si>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</si>
  <si>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</si>
  <si>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</si>
  <si>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</si>
  <si>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</si>
  <si>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</si>
  <si>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</si>
  <si>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</si>
  <si>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</si>
  <si>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</si>
  <si>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</si>
  <si>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</si>
  <si>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</si>
  <si>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</si>
  <si>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</si>
  <si>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</si>
  <si>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</si>
  <si>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</si>
  <si>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</si>
  <si>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</si>
  <si>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</si>
  <si>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</si>
  <si>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</si>
  <si>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</si>
  <si>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</si>
  <si>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</si>
  <si>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</si>
  <si>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</si>
  <si>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</si>
  <si>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</si>
  <si>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</si>
  <si>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</si>
  <si>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</si>
  <si>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</si>
  <si>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</si>
  <si>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Molicel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</si>
  <si>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</si>
  <si>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</si>
  <si>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</si>
  <si>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</si>
  <si>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</si>
  <si>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</si>
  <si>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</si>
  <si>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</si>
  <si>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</si>
  <si>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</si>
  <si>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</si>
  <si>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</si>
  <si>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</si>
  <si>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</si>
  <si>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</si>
  <si>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</si>
  <si>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</si>
  <si>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</si>
  <si>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</si>
  <si>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</si>
  <si>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</si>
  <si>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</si>
  <si>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</si>
  <si>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</si>
  <si>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</si>
  <si>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</si>
  <si>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</si>
  <si>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</si>
  <si>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</si>
  <si>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</si>
  <si>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</si>
  <si>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</si>
  <si>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</si>
  <si>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</si>
  <si>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</si>
  <si>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</si>
  <si>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</si>
  <si>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</si>
  <si>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</si>
  <si>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</si>
  <si>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</si>
  <si>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</si>
  <si>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</si>
  <si>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</si>
  <si>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</si>
  <si>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</si>
  <si>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</si>
  <si>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</si>
  <si>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</si>
  <si>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</si>
  <si>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</si>
  <si>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</si>
  <si>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</si>
  <si>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</si>
  <si>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</si>
  <si>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</si>
  <si>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</si>
  <si>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</si>
  <si>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</si>
  <si>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</si>
  <si>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</si>
  <si>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</si>
  <si>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</si>
  <si>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</si>
  <si>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</si>
  <si>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</si>
  <si>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</si>
  <si>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</si>
  <si>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</si>
  <si>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</si>
  <si>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</si>
  <si>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</si>
  <si>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</si>
  <si>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</si>
  <si>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</si>
  <si>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</si>
  <si>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</si>
  <si>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</si>
  <si>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</si>
  <si>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</si>
  <si>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</si>
  <si>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</si>
  <si>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</si>
  <si>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</si>
  <si>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</si>
  <si>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</si>
  <si>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</si>
  <si>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</si>
  <si>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</si>
  <si>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</si>
  <si>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</si>
  <si>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</si>
  <si>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</si>
  <si>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</si>
  <si>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</si>
  <si>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</si>
  <si>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</si>
  <si>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</si>
  <si>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</si>
  <si>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</si>
  <si>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</si>
  <si>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</si>
  <si>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</si>
  <si>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</si>
  <si>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</si>
  <si>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</si>
  <si>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</si>
  <si>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</si>
  <si>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</si>
  <si>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</si>
  <si>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</si>
  <si>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</si>
  <si>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</si>
  <si>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</si>
  <si>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</si>
  <si>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</si>
  <si>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</si>
  <si>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</si>
  <si>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</si>
  <si>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</si>
  <si>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</si>
  <si>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</si>
  <si>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</si>
  <si>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</si>
  <si>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</si>
  <si>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</si>
  <si>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</si>
  <si>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</si>
  <si>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</si>
  <si>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</si>
  <si>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</si>
  <si>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</si>
  <si>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</si>
  <si>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</si>
  <si>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</si>
  <si>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</si>
  <si>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</si>
  <si>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@100% DoD</t>
  </si>
  <si>
    <t>ISI-079a</t>
  </si>
  <si>
    <t>GL60 (936A04)</t>
  </si>
  <si>
    <t>ISI-078</t>
  </si>
  <si>
    <t>ISI-078a</t>
  </si>
  <si>
    <t>LT 34 Ah (936901)</t>
  </si>
  <si>
    <t>ISI-077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</si>
  <si>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</si>
  <si>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</si>
  <si>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</si>
  <si>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</si>
  <si>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</si>
  <si>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</si>
  <si>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</si>
  <si>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</si>
  <si>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</si>
  <si>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</si>
  <si>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</si>
  <si>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</si>
  <si>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</si>
  <si>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</si>
  <si>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</si>
  <si>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</si>
  <si>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</si>
  <si>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</si>
  <si>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</si>
  <si>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</si>
  <si>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</si>
  <si>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</si>
  <si>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</si>
  <si>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</si>
  <si>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</si>
  <si>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</si>
  <si>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</si>
  <si>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</si>
  <si>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</si>
  <si>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</si>
  <si>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</si>
  <si>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</si>
  <si>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</si>
  <si>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</si>
  <si>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</si>
  <si>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</si>
  <si>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</si>
  <si>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</si>
  <si>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</si>
  <si>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</si>
  <si>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</si>
  <si>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</si>
  <si>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</si>
  <si>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</si>
  <si>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</si>
  <si>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</si>
  <si>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</si>
  <si>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</si>
  <si>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</si>
  <si>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</si>
  <si>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</si>
  <si>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</si>
  <si>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</si>
  <si>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</si>
  <si>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</si>
  <si>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</si>
  <si>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</si>
  <si>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</si>
  <si>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</si>
  <si>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</si>
  <si>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</si>
  <si>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</si>
  <si>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</si>
  <si>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</si>
  <si>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</si>
  <si>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</si>
  <si>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</si>
  <si>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</si>
  <si>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</si>
  <si>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</si>
  <si>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</si>
  <si>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</si>
  <si>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</si>
  <si>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</si>
  <si>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</si>
  <si>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</si>
  <si>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</si>
  <si>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</si>
  <si>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</si>
  <si>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</si>
  <si>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</si>
  <si>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</si>
  <si>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</si>
  <si>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</si>
  <si>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</si>
  <si>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</si>
  <si>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</si>
  <si>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</si>
  <si>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</si>
  <si>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</si>
  <si>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</si>
  <si>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</si>
  <si>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</si>
  <si>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</si>
  <si>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</si>
  <si>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</si>
  <si>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</si>
  <si>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</si>
  <si>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</si>
  <si>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</si>
  <si>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</si>
  <si>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</si>
  <si>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</si>
  <si>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</si>
  <si>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</si>
  <si>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</si>
  <si>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</si>
  <si>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@25°C</t>
  </si>
  <si>
    <t>ISI-034a</t>
  </si>
  <si>
    <t>LF280-72174</t>
  </si>
  <si>
    <t>ISI-033</t>
  </si>
  <si>
    <t>HJLFP48173170E-120Ah</t>
  </si>
  <si>
    <t>JIANGSU HIGEE</t>
  </si>
  <si>
    <t>ISI-032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</si>
  <si>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</si>
  <si>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</si>
  <si>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</si>
  <si>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</si>
  <si>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</si>
  <si>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</si>
  <si>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</si>
  <si>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</si>
  <si>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</si>
  <si>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</si>
  <si>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</si>
  <si>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</si>
  <si>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</si>
  <si>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</si>
  <si>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</si>
  <si>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</si>
  <si>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</si>
  <si>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ISI-027a</t>
  </si>
  <si>
    <t>LF280N-72174</t>
  </si>
  <si>
    <t>ISI-026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</si>
  <si>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</si>
  <si>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</si>
  <si>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</si>
  <si>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</si>
  <si>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</si>
  <si>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</si>
  <si>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</si>
  <si>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</si>
  <si>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</si>
  <si>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</si>
  <si>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</si>
  <si>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</si>
  <si>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</si>
  <si>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</si>
  <si>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</si>
  <si>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</si>
  <si>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</si>
  <si>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</si>
  <si>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</si>
  <si>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</si>
  <si>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</si>
  <si>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</si>
  <si>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</si>
  <si>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</si>
  <si>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</si>
  <si>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</si>
  <si>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</si>
  <si>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</si>
  <si>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</si>
  <si>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</si>
  <si>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</si>
  <si>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</si>
  <si>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</si>
  <si>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</si>
  <si>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</si>
  <si>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</si>
  <si>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</si>
  <si>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</si>
  <si>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</si>
  <si>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</si>
  <si>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</si>
  <si>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</si>
  <si>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</si>
  <si>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</si>
  <si>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</si>
  <si>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</si>
  <si>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</si>
  <si>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</si>
  <si>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</si>
  <si>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</si>
  <si>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</si>
  <si>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</si>
  <si>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</si>
  <si>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</si>
  <si>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</si>
  <si>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</si>
  <si>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</si>
  <si>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</si>
  <si>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</si>
  <si>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</si>
  <si>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</si>
  <si>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</si>
  <si>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</si>
  <si>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</si>
  <si>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</si>
  <si>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</si>
  <si>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</si>
  <si>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</si>
  <si>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</si>
  <si>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</si>
  <si>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</si>
  <si>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</si>
  <si>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</si>
  <si>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</si>
  <si>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</si>
  <si>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</si>
  <si>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</si>
  <si>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</si>
  <si>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</si>
  <si>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</si>
  <si>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</si>
  <si>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</si>
  <si>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</si>
  <si>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</si>
  <si>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</si>
  <si>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</si>
  <si>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</si>
  <si>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</si>
  <si>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</si>
  <si>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</si>
  <si>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</si>
  <si>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</si>
  <si>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</si>
  <si>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</si>
  <si>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</si>
  <si>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</si>
  <si>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</si>
  <si>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</si>
  <si>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</si>
  <si>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</si>
  <si>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</si>
  <si>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</si>
  <si>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</si>
  <si>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</si>
  <si>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</si>
  <si>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</si>
  <si>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</si>
  <si>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</si>
  <si>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</si>
  <si>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</si>
  <si>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</si>
  <si>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</si>
  <si>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</si>
  <si>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</si>
  <si>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</si>
  <si>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</si>
  <si>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</si>
  <si>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</si>
  <si>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</si>
  <si>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</si>
  <si>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</si>
  <si>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</si>
  <si>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</si>
  <si>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</si>
  <si>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</si>
  <si>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</si>
  <si>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</si>
  <si>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</si>
  <si>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</si>
  <si>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</si>
  <si>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</si>
  <si>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</si>
  <si>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</si>
  <si>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</si>
  <si>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</si>
  <si>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</si>
  <si>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</si>
  <si>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</si>
  <si>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</si>
  <si>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</si>
  <si>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</si>
  <si>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</si>
  <si>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</si>
  <si>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</si>
  <si>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</si>
  <si>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</si>
  <si>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</si>
  <si>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</si>
  <si>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</si>
  <si>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</si>
  <si>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</si>
  <si>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</si>
  <si>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</si>
  <si>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</si>
  <si>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</si>
  <si>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</si>
  <si>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</si>
  <si>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</si>
  <si>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</si>
  <si>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</si>
  <si>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</si>
  <si>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</si>
  <si>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</si>
  <si>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</si>
  <si>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</si>
  <si>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</si>
  <si>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</si>
  <si>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</si>
  <si>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</si>
  <si>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</si>
  <si>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</si>
  <si>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</si>
  <si>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</si>
  <si>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</si>
  <si>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</si>
  <si>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</si>
  <si>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</si>
  <si>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</si>
  <si>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</si>
  <si>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</si>
  <si>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</si>
  <si>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</si>
  <si>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</si>
  <si>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</si>
  <si>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</si>
  <si>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</si>
  <si>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</si>
  <si>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</si>
  <si>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</si>
  <si>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</si>
  <si>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</si>
  <si>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</si>
  <si>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</si>
  <si>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</si>
  <si>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</si>
  <si>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</si>
  <si>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</si>
  <si>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</si>
  <si>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</si>
  <si>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</si>
  <si>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</si>
  <si>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</si>
  <si>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</si>
  <si>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</si>
  <si>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</si>
  <si>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</si>
  <si>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</si>
  <si>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</si>
  <si>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</si>
  <si>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</si>
  <si>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</si>
  <si>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</si>
  <si>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</si>
  <si>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</si>
  <si>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</si>
  <si>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</si>
  <si>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</si>
  <si>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</si>
  <si>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</si>
  <si>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</si>
  <si>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</si>
  <si>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</si>
  <si>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</si>
  <si>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</si>
  <si>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</si>
  <si>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</si>
  <si>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</si>
  <si>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</si>
  <si>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</si>
  <si>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</si>
  <si>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</si>
  <si>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</si>
  <si>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</si>
  <si>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</si>
  <si>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</si>
  <si>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</si>
  <si>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</si>
  <si>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</si>
  <si>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</si>
  <si>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</si>
  <si>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</si>
  <si>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</si>
  <si>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</si>
  <si>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</si>
  <si>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</si>
  <si>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</si>
  <si>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</si>
  <si>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</si>
  <si>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</si>
  <si>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</si>
  <si>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</si>
  <si>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</si>
  <si>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</si>
  <si>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</si>
  <si>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</si>
  <si>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</si>
  <si>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</si>
  <si>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</si>
  <si>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</si>
  <si>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</si>
  <si>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</si>
  <si>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</si>
  <si>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</si>
  <si>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</si>
  <si>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</si>
  <si>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</si>
  <si>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</si>
  <si>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</si>
  <si>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</si>
  <si>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</si>
  <si>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</si>
  <si>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</si>
  <si>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</si>
  <si>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</si>
  <si>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</si>
  <si>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</si>
  <si>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</si>
  <si>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</si>
  <si>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</si>
  <si>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SDL-16835a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</si>
  <si>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</si>
  <si>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</si>
  <si>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</si>
  <si>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</si>
  <si>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</si>
  <si>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</si>
  <si>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</si>
  <si>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</si>
  <si>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</si>
  <si>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</si>
  <si>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</si>
  <si>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</si>
  <si>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</si>
  <si>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</si>
  <si>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</si>
  <si>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</si>
  <si>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</si>
  <si>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</si>
  <si>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</si>
  <si>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</si>
  <si>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</si>
  <si>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</si>
  <si>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</si>
  <si>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</si>
  <si>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</si>
  <si>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</si>
  <si>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</si>
  <si>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</si>
  <si>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</si>
  <si>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</si>
  <si>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</si>
  <si>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</si>
  <si>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</si>
  <si>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</si>
  <si>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</si>
  <si>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</si>
  <si>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</si>
  <si>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</si>
  <si>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</si>
  <si>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</si>
  <si>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</si>
  <si>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</si>
  <si>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</si>
  <si>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</si>
  <si>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</si>
  <si>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</si>
  <si>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</si>
  <si>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</si>
  <si>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</si>
  <si>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</si>
  <si>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</si>
  <si>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</si>
  <si>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</si>
  <si>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</si>
  <si>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</si>
  <si>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</si>
  <si>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</si>
  <si>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</si>
  <si>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</si>
  <si>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</si>
  <si>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</si>
  <si>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</si>
  <si>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</si>
  <si>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</si>
  <si>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</si>
  <si>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</si>
  <si>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</si>
  <si>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</si>
  <si>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</si>
  <si>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</si>
  <si>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</si>
  <si>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</si>
  <si>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</si>
  <si>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</si>
  <si>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</si>
  <si>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</si>
  <si>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</si>
  <si>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</si>
  <si>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</si>
  <si>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</si>
  <si>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</si>
  <si>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</si>
  <si>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</si>
  <si>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</si>
  <si>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</si>
  <si>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</si>
  <si>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</si>
  <si>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</si>
  <si>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</si>
  <si>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</si>
  <si>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</si>
  <si>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</si>
  <si>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</si>
  <si>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</si>
  <si>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</si>
  <si>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</si>
  <si>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</si>
  <si>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</si>
  <si>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</si>
  <si>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</si>
  <si>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</si>
  <si>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</si>
  <si>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</si>
  <si>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</si>
  <si>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</si>
  <si>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</si>
  <si>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</si>
  <si>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</si>
  <si>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</si>
  <si>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</si>
  <si>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</si>
  <si>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</si>
  <si>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</si>
  <si>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</si>
  <si>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</si>
  <si>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</si>
  <si>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</si>
  <si>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</si>
  <si>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</si>
  <si>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</si>
  <si>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</si>
  <si>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</si>
  <si>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</si>
  <si>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</si>
  <si>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</si>
  <si>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</si>
  <si>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</si>
  <si>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</si>
  <si>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</si>
  <si>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</si>
  <si>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</si>
  <si>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</si>
  <si>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</si>
  <si>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</si>
  <si>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</si>
  <si>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</si>
  <si>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</si>
  <si>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</si>
  <si>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</si>
  <si>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</si>
  <si>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</si>
  <si>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</si>
  <si>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</si>
  <si>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</si>
  <si>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</si>
  <si>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</si>
  <si>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</si>
  <si>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</si>
  <si>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</si>
  <si>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</si>
  <si>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</si>
  <si>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</si>
  <si>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</si>
  <si>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</si>
  <si>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</si>
  <si>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</si>
  <si>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</si>
  <si>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</si>
  <si>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</si>
  <si>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</si>
  <si>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</si>
  <si>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</si>
  <si>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</si>
  <si>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</si>
  <si>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</si>
  <si>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</si>
  <si>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</si>
  <si>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</si>
  <si>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</si>
  <si>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</si>
  <si>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</si>
  <si>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</si>
  <si>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</si>
  <si>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</si>
  <si>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</si>
  <si>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</si>
  <si>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</si>
  <si>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</si>
  <si>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</si>
  <si>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</si>
  <si>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</si>
  <si>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</si>
  <si>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</si>
  <si>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</si>
  <si>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</si>
  <si>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</si>
  <si>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</si>
  <si>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</si>
  <si>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</si>
  <si>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</si>
  <si>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</si>
  <si>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</si>
  <si>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</si>
  <si>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</si>
  <si>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</si>
  <si>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</si>
  <si>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</si>
  <si>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</si>
  <si>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</si>
  <si>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</si>
  <si>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</si>
  <si>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</si>
  <si>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</si>
  <si>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</si>
  <si>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</si>
  <si>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</si>
  <si>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</si>
  <si>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</si>
  <si>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</si>
  <si>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</si>
  <si>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</si>
  <si>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</si>
  <si>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</si>
  <si>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</si>
  <si>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</si>
  <si>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</si>
  <si>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</si>
  <si>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</si>
  <si>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</si>
  <si>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</si>
  <si>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</si>
  <si>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</si>
  <si>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</si>
  <si>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</si>
  <si>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</si>
  <si>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</si>
  <si>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</si>
  <si>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</si>
  <si>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</si>
  <si>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</si>
  <si>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</si>
  <si>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</si>
  <si>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</si>
  <si>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</si>
  <si>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</si>
  <si>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</si>
  <si>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</si>
  <si>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</si>
  <si>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</si>
  <si>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</si>
  <si>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</si>
  <si>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</si>
  <si>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</si>
  <si>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</si>
  <si>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</si>
  <si>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</si>
  <si>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</si>
  <si>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</si>
  <si>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</si>
  <si>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</si>
  <si>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</si>
  <si>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</si>
  <si>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</si>
  <si>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</si>
  <si>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</si>
  <si>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</si>
  <si>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</si>
  <si>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</si>
  <si>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</si>
  <si>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</si>
  <si>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</si>
  <si>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</si>
  <si>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</si>
  <si>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</si>
  <si>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</si>
  <si>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</si>
  <si>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</si>
  <si>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</si>
  <si>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</si>
  <si>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</si>
  <si>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</si>
  <si>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</si>
  <si>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</si>
  <si>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</si>
  <si>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</si>
  <si>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</si>
  <si>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</si>
  <si>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</si>
  <si>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</si>
  <si>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</si>
  <si>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</si>
  <si>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</si>
  <si>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</si>
  <si>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</si>
  <si>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</si>
  <si>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</si>
  <si>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</si>
  <si>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</si>
  <si>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</si>
  <si>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</si>
  <si>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</si>
  <si>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</si>
  <si>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</si>
  <si>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</si>
  <si>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</si>
  <si>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</si>
  <si>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</si>
  <si>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</si>
  <si>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</si>
  <si>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</si>
  <si>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</si>
  <si>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</si>
  <si>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</si>
  <si>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</si>
  <si>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</si>
  <si>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</si>
  <si>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</si>
  <si>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</si>
  <si>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</si>
  <si>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</si>
  <si>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</si>
  <si>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</si>
  <si>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</si>
  <si>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</si>
  <si>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</si>
  <si>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</si>
  <si>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</si>
  <si>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</si>
  <si>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</si>
  <si>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</si>
  <si>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</si>
  <si>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</si>
  <si>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</si>
  <si>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</si>
  <si>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</si>
  <si>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</si>
  <si>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</si>
  <si>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</si>
  <si>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</si>
  <si>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</si>
  <si>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</si>
  <si>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</si>
  <si>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</si>
  <si>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</si>
  <si>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</si>
  <si>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</si>
  <si>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</si>
  <si>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</si>
  <si>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</si>
  <si>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</si>
  <si>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</si>
  <si>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</si>
  <si>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</si>
  <si>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</si>
  <si>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</si>
  <si>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</si>
  <si>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</si>
  <si>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</si>
  <si>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</si>
  <si>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</si>
  <si>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</si>
  <si>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</si>
  <si>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</si>
  <si>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</si>
  <si>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</si>
  <si>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</si>
  <si>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</si>
  <si>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</si>
  <si>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</si>
  <si>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</si>
  <si>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</si>
  <si>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</si>
  <si>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</si>
  <si>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</si>
  <si>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</si>
  <si>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</si>
  <si>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</si>
  <si>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</si>
  <si>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</si>
  <si>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</si>
  <si>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</si>
  <si>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</si>
  <si>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</si>
  <si>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</si>
  <si>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</si>
  <si>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</si>
  <si>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</si>
  <si>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</si>
  <si>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</si>
  <si>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</si>
  <si>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</si>
  <si>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</si>
  <si>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</si>
  <si>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</si>
  <si>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</si>
  <si>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</si>
  <si>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</si>
  <si>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</si>
  <si>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</si>
  <si>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</si>
  <si>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</si>
  <si>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</si>
  <si>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</si>
  <si>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</si>
  <si>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</si>
  <si>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</si>
  <si>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</si>
  <si>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</si>
  <si>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</si>
  <si>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</si>
  <si>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</si>
  <si>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</si>
  <si>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</si>
  <si>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</si>
  <si>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</si>
  <si>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</si>
  <si>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</si>
  <si>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</si>
  <si>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</si>
  <si>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</si>
  <si>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</si>
  <si>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</si>
  <si>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</si>
  <si>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</si>
  <si>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</si>
  <si>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</si>
  <si>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</si>
  <si>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</si>
  <si>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</si>
  <si>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</si>
  <si>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</si>
  <si>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</si>
  <si>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</si>
  <si>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</si>
  <si>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</si>
  <si>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</si>
  <si>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</si>
  <si>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</si>
  <si>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</si>
  <si>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</si>
  <si>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</si>
  <si>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</si>
  <si>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</si>
  <si>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</si>
  <si>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</si>
  <si>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</si>
  <si>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</si>
  <si>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</si>
  <si>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</si>
  <si>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</si>
  <si>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</si>
  <si>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</si>
  <si>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</si>
  <si>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</si>
  <si>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</si>
  <si>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</si>
  <si>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</si>
  <si>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</si>
  <si>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</si>
  <si>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</si>
  <si>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</si>
  <si>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</si>
  <si>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</si>
  <si>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</si>
  <si>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</si>
  <si>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</si>
  <si>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</si>
  <si>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</si>
  <si>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</si>
  <si>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</si>
  <si>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</si>
  <si>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</si>
  <si>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</si>
  <si>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</si>
  <si>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</si>
  <si>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</si>
  <si>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</si>
  <si>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</si>
  <si>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</si>
  <si>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</si>
  <si>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</si>
  <si>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</si>
  <si>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</si>
  <si>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</si>
  <si>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</si>
  <si>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</si>
  <si>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</si>
  <si>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</si>
  <si>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</si>
  <si>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</si>
  <si>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</si>
  <si>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</si>
  <si>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</si>
  <si>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</si>
  <si>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</si>
  <si>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</si>
  <si>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</si>
  <si>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</si>
  <si>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</si>
  <si>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</si>
  <si>
    <t>Data sheet</t>
  </si>
  <si>
    <t>Secondary source</t>
  </si>
  <si>
    <t>Cell Format</t>
  </si>
  <si>
    <t xml:space="preserve"> </t>
  </si>
  <si>
    <t>Time (s)</t>
  </si>
  <si>
    <t>Velocity (kph)</t>
  </si>
  <si>
    <t>Velocity (m/s)</t>
  </si>
  <si>
    <t>Acceleration (m/s^2)</t>
  </si>
  <si>
    <t>Distance (m)</t>
  </si>
  <si>
    <t>from vel</t>
  </si>
  <si>
    <t>Pack to Cell Ratio</t>
  </si>
  <si>
    <t>Battery_137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</si>
</sst>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49" fontId="18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O355"/>
  <sheetViews>
    <sheetView zoomScale="85" zoomScaleNormal="85" workbookViewId="0">
      <pane xSplit="8" ySplit="2" topLeftCell="AI116" activePane="bottomRight" state="frozen"/>
      <selection pane="topRight" activeCell="H1" sqref="H1"/>
      <selection pane="bottomLeft" activeCell="A2" sqref="A2"/>
      <selection pane="bottomRight" activeCell="H130" sqref="H130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11.88671875" style="3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1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1" s="1" customFormat="1">
      <c r="A2" s="1" t="s">
        <v>1030</v>
      </c>
      <c r="B2" s="29" t="s">
        <v>758</v>
      </c>
      <c r="C2" s="21" t="s">
        <v>757</v>
      </c>
      <c r="D2" s="21" t="s">
        <v>756</v>
      </c>
      <c r="E2" s="21" t="s">
        <v>755</v>
      </c>
      <c r="F2" s="21" t="s">
        <v>754</v>
      </c>
      <c r="G2" s="21" t="s">
        <v>753</v>
      </c>
      <c r="H2" s="21" t="s">
        <v>752</v>
      </c>
      <c r="I2" s="21" t="s">
        <v>751</v>
      </c>
      <c r="J2" s="21" t="s">
        <v>750</v>
      </c>
      <c r="K2" s="22" t="s">
        <v>749</v>
      </c>
      <c r="L2" s="22" t="s">
        <v>748</v>
      </c>
      <c r="M2" s="21" t="s">
        <v>747</v>
      </c>
      <c r="N2" s="23" t="s">
        <v>746</v>
      </c>
      <c r="O2" s="21" t="s">
        <v>745</v>
      </c>
      <c r="P2" s="21" t="s">
        <v>744</v>
      </c>
      <c r="Q2" s="21" t="s">
        <v>743</v>
      </c>
      <c r="R2" s="21" t="s">
        <v>742</v>
      </c>
      <c r="S2" s="21" t="s">
        <v>741</v>
      </c>
      <c r="T2" s="21" t="s">
        <v>740</v>
      </c>
      <c r="U2" s="24" t="s">
        <v>1027</v>
      </c>
      <c r="V2" s="21" t="s">
        <v>739</v>
      </c>
      <c r="W2" s="21" t="s">
        <v>738</v>
      </c>
      <c r="X2" s="21" t="s">
        <v>737</v>
      </c>
      <c r="Y2" s="21" t="s">
        <v>736</v>
      </c>
      <c r="Z2" s="24" t="s">
        <v>1026</v>
      </c>
      <c r="AA2" s="25" t="s">
        <v>937</v>
      </c>
      <c r="AB2" s="22" t="s">
        <v>735</v>
      </c>
      <c r="AC2" s="22" t="s">
        <v>734</v>
      </c>
      <c r="AD2" s="22" t="s">
        <v>733</v>
      </c>
      <c r="AE2" s="22" t="s">
        <v>732</v>
      </c>
      <c r="AF2" s="22" t="s">
        <v>1029</v>
      </c>
      <c r="AG2" s="22" t="s">
        <v>1458</v>
      </c>
      <c r="AH2" s="22" t="s">
        <v>1459</v>
      </c>
      <c r="AI2" s="26" t="s">
        <v>729</v>
      </c>
      <c r="AJ2" s="22" t="s">
        <v>1025</v>
      </c>
      <c r="AK2" s="27" t="s">
        <v>938</v>
      </c>
      <c r="AL2" s="27" t="s">
        <v>945</v>
      </c>
      <c r="AM2" s="28" t="s">
        <v>1028</v>
      </c>
      <c r="AN2" s="1" t="s">
        <v>1460</v>
      </c>
      <c r="AO2" s="1" t="s">
        <v>1468</v>
      </c>
    </row>
    <row r="3" spans="1:41">
      <c r="A3" t="s">
        <v>1031</v>
      </c>
      <c r="B3" s="3" t="s">
        <v>728</v>
      </c>
      <c r="C3" s="3" t="s">
        <v>728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727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759</v>
      </c>
      <c r="AB3" s="8">
        <v>275</v>
      </c>
      <c r="AC3" s="8">
        <v>7.9</v>
      </c>
      <c r="AD3" s="8">
        <v>99</v>
      </c>
      <c r="AE3" s="7" t="s">
        <v>1024</v>
      </c>
      <c r="AF3" s="4">
        <v>2020</v>
      </c>
      <c r="AG3" s="4" t="s">
        <v>0</v>
      </c>
      <c r="AH3" s="4" t="s">
        <v>0</v>
      </c>
      <c r="AI3" s="13" t="s">
        <v>765</v>
      </c>
      <c r="AJ3" s="4" t="s">
        <v>540</v>
      </c>
      <c r="AK3" s="10" t="s">
        <v>939</v>
      </c>
      <c r="AL3" s="10" t="s">
        <v>759</v>
      </c>
      <c r="AM3" s="12">
        <v>0.9</v>
      </c>
      <c r="AN3">
        <f>IF(G3="Pouch",1,IF(G3="Prismatic",2,IF(G3="Cylindrical",3,"")))</f>
        <v>1</v>
      </c>
      <c r="AO3">
        <f>IF(AN3=1, 60.25, IF(AN3=2, 60.79, IF(AN3=3, 64.69, 0)))</f>
        <v>60.25</v>
      </c>
    </row>
    <row r="4" spans="1:41">
      <c r="A4" t="s">
        <v>1032</v>
      </c>
      <c r="B4" s="3" t="s">
        <v>726</v>
      </c>
      <c r="C4" s="3" t="s">
        <v>726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725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1">O4*0.2</f>
        <v>6</v>
      </c>
      <c r="Z4" s="6">
        <v>1</v>
      </c>
      <c r="AA4" s="10" t="s">
        <v>759</v>
      </c>
      <c r="AB4" s="4">
        <v>223</v>
      </c>
      <c r="AC4" s="4">
        <v>9.4</v>
      </c>
      <c r="AD4" s="4">
        <v>199</v>
      </c>
      <c r="AE4" s="7" t="s">
        <v>1024</v>
      </c>
      <c r="AF4" s="4">
        <v>2020</v>
      </c>
      <c r="AG4" s="4" t="s">
        <v>0</v>
      </c>
      <c r="AH4" s="4" t="s">
        <v>0</v>
      </c>
      <c r="AI4" s="11" t="s">
        <v>760</v>
      </c>
      <c r="AK4" s="10" t="s">
        <v>939</v>
      </c>
      <c r="AL4" s="10" t="s">
        <v>759</v>
      </c>
      <c r="AM4" s="12">
        <v>0.9</v>
      </c>
      <c r="AN4">
        <f t="shared" ref="AN4:AN67" si="2">IF(G4="Pouch",1,IF(G4="Prismatic",2,IF(G4="Cylindrical",3,"")))</f>
        <v>1</v>
      </c>
      <c r="AO4">
        <f t="shared" ref="AO4:AO67" si="3">IF(AN4=1, 60.25, IF(AN4=2, 60.79, IF(AN4=3, 64.69, 0)))</f>
        <v>60.25</v>
      </c>
    </row>
    <row r="5" spans="1:41">
      <c r="A5" t="s">
        <v>1033</v>
      </c>
      <c r="B5" s="3" t="s">
        <v>724</v>
      </c>
      <c r="C5" s="3" t="s">
        <v>724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723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759</v>
      </c>
      <c r="AB5" s="4">
        <v>327</v>
      </c>
      <c r="AC5" s="4">
        <v>10.5</v>
      </c>
      <c r="AD5" s="4">
        <v>462</v>
      </c>
      <c r="AE5" s="7" t="s">
        <v>1024</v>
      </c>
      <c r="AF5" s="4">
        <v>2020</v>
      </c>
      <c r="AG5" s="4" t="s">
        <v>0</v>
      </c>
      <c r="AH5" s="4" t="s">
        <v>0</v>
      </c>
      <c r="AI5" s="13" t="s">
        <v>852</v>
      </c>
      <c r="AJ5" s="3" t="s">
        <v>722</v>
      </c>
      <c r="AK5" s="10" t="s">
        <v>939</v>
      </c>
      <c r="AL5" s="10" t="s">
        <v>759</v>
      </c>
      <c r="AM5" s="12">
        <v>0.9</v>
      </c>
      <c r="AN5">
        <f t="shared" si="2"/>
        <v>1</v>
      </c>
      <c r="AO5">
        <f t="shared" si="3"/>
        <v>60.25</v>
      </c>
    </row>
    <row r="6" spans="1:41">
      <c r="A6" t="s">
        <v>1034</v>
      </c>
      <c r="B6" s="3" t="s">
        <v>721</v>
      </c>
      <c r="C6" s="3" t="s">
        <v>721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720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759</v>
      </c>
      <c r="AB6" s="4">
        <v>327</v>
      </c>
      <c r="AC6" s="4">
        <v>13.6</v>
      </c>
      <c r="AD6" s="4">
        <v>462</v>
      </c>
      <c r="AE6" s="7" t="s">
        <v>1024</v>
      </c>
      <c r="AF6" s="4">
        <v>2020</v>
      </c>
      <c r="AG6" s="4" t="s">
        <v>0</v>
      </c>
      <c r="AH6" s="4" t="s">
        <v>0</v>
      </c>
      <c r="AI6" s="11" t="s">
        <v>760</v>
      </c>
      <c r="AK6" s="10" t="s">
        <v>939</v>
      </c>
      <c r="AL6" s="10" t="s">
        <v>759</v>
      </c>
      <c r="AM6" s="12">
        <v>0.9</v>
      </c>
      <c r="AN6">
        <f t="shared" si="2"/>
        <v>1</v>
      </c>
      <c r="AO6">
        <f t="shared" si="3"/>
        <v>60.25</v>
      </c>
    </row>
    <row r="7" spans="1:41">
      <c r="A7" t="s">
        <v>1035</v>
      </c>
      <c r="B7" s="3" t="s">
        <v>719</v>
      </c>
      <c r="C7" s="3" t="s">
        <v>719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718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759</v>
      </c>
      <c r="AB7" s="4">
        <v>327</v>
      </c>
      <c r="AC7" s="4">
        <v>15.8</v>
      </c>
      <c r="AD7" s="4">
        <v>462</v>
      </c>
      <c r="AE7" s="7" t="s">
        <v>1024</v>
      </c>
      <c r="AF7" s="4">
        <v>2020</v>
      </c>
      <c r="AG7" s="4" t="s">
        <v>0</v>
      </c>
      <c r="AH7" s="4" t="s">
        <v>0</v>
      </c>
      <c r="AI7" s="13" t="s">
        <v>853</v>
      </c>
      <c r="AJ7" s="3" t="s">
        <v>717</v>
      </c>
      <c r="AK7" s="10" t="s">
        <v>939</v>
      </c>
      <c r="AL7" s="10" t="s">
        <v>759</v>
      </c>
      <c r="AM7" s="12">
        <v>0.9</v>
      </c>
      <c r="AN7">
        <f t="shared" si="2"/>
        <v>1</v>
      </c>
      <c r="AO7">
        <f t="shared" si="3"/>
        <v>60.25</v>
      </c>
    </row>
    <row r="8" spans="1:41">
      <c r="A8" t="s">
        <v>1036</v>
      </c>
      <c r="B8" s="3" t="s">
        <v>716</v>
      </c>
      <c r="C8" s="3" t="s">
        <v>716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715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759</v>
      </c>
      <c r="AB8" s="4">
        <v>227</v>
      </c>
      <c r="AC8" s="4">
        <v>10.3</v>
      </c>
      <c r="AD8" s="4">
        <v>226</v>
      </c>
      <c r="AE8" s="7" t="s">
        <v>1024</v>
      </c>
      <c r="AF8" s="4">
        <v>2020</v>
      </c>
      <c r="AG8" s="4" t="s">
        <v>0</v>
      </c>
      <c r="AH8" s="4" t="s">
        <v>0</v>
      </c>
      <c r="AI8" s="11" t="s">
        <v>760</v>
      </c>
      <c r="AJ8" s="4" t="s">
        <v>540</v>
      </c>
      <c r="AK8" s="10" t="s">
        <v>939</v>
      </c>
      <c r="AL8" s="10" t="s">
        <v>759</v>
      </c>
      <c r="AM8" s="12">
        <v>0.9</v>
      </c>
      <c r="AN8">
        <f t="shared" si="2"/>
        <v>1</v>
      </c>
      <c r="AO8">
        <f t="shared" si="3"/>
        <v>60.25</v>
      </c>
    </row>
    <row r="9" spans="1:41">
      <c r="A9" t="s">
        <v>1037</v>
      </c>
      <c r="B9" s="3" t="s">
        <v>714</v>
      </c>
      <c r="C9" s="3" t="s">
        <v>714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713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759</v>
      </c>
      <c r="AB9" s="4">
        <v>227</v>
      </c>
      <c r="AC9" s="4">
        <v>12.2</v>
      </c>
      <c r="AD9" s="4">
        <v>226</v>
      </c>
      <c r="AE9" s="7" t="s">
        <v>1024</v>
      </c>
      <c r="AF9" s="4">
        <v>2020</v>
      </c>
      <c r="AG9" s="4" t="s">
        <v>0</v>
      </c>
      <c r="AH9" s="4" t="s">
        <v>0</v>
      </c>
      <c r="AI9" s="13" t="s">
        <v>771</v>
      </c>
      <c r="AJ9" s="4" t="s">
        <v>540</v>
      </c>
      <c r="AK9" s="10" t="s">
        <v>939</v>
      </c>
      <c r="AL9" s="10" t="s">
        <v>759</v>
      </c>
      <c r="AM9" s="12">
        <v>0.9</v>
      </c>
      <c r="AN9">
        <f t="shared" si="2"/>
        <v>1</v>
      </c>
      <c r="AO9">
        <f t="shared" si="3"/>
        <v>60.25</v>
      </c>
    </row>
    <row r="10" spans="1:41">
      <c r="A10" t="s">
        <v>1038</v>
      </c>
      <c r="B10" s="3" t="s">
        <v>712</v>
      </c>
      <c r="C10" s="3" t="s">
        <v>712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711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759</v>
      </c>
      <c r="AB10" s="4">
        <v>227</v>
      </c>
      <c r="AC10" s="4">
        <v>12.2</v>
      </c>
      <c r="AD10" s="4">
        <v>226</v>
      </c>
      <c r="AE10" s="7" t="s">
        <v>1024</v>
      </c>
      <c r="AF10" s="4">
        <v>2020</v>
      </c>
      <c r="AG10" s="4" t="s">
        <v>0</v>
      </c>
      <c r="AH10" s="4" t="s">
        <v>0</v>
      </c>
      <c r="AI10" s="13" t="s">
        <v>769</v>
      </c>
      <c r="AJ10" s="4" t="s">
        <v>540</v>
      </c>
      <c r="AK10" s="10" t="s">
        <v>939</v>
      </c>
      <c r="AL10" s="10" t="s">
        <v>759</v>
      </c>
      <c r="AM10" s="12">
        <v>0.9</v>
      </c>
      <c r="AN10">
        <f t="shared" si="2"/>
        <v>1</v>
      </c>
      <c r="AO10">
        <f t="shared" si="3"/>
        <v>60.25</v>
      </c>
    </row>
    <row r="11" spans="1:41">
      <c r="A11" t="s">
        <v>1039</v>
      </c>
      <c r="B11" s="3" t="s">
        <v>710</v>
      </c>
      <c r="C11" s="3" t="s">
        <v>710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709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759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759</v>
      </c>
      <c r="AB11" s="4">
        <v>265</v>
      </c>
      <c r="AC11" s="4">
        <v>13</v>
      </c>
      <c r="AD11" s="4">
        <v>268</v>
      </c>
      <c r="AE11" s="7" t="s">
        <v>1024</v>
      </c>
      <c r="AF11" s="4">
        <v>2020</v>
      </c>
      <c r="AG11" s="4" t="s">
        <v>0</v>
      </c>
      <c r="AH11" s="4" t="s">
        <v>0</v>
      </c>
      <c r="AI11" s="11" t="s">
        <v>760</v>
      </c>
      <c r="AK11" s="10" t="s">
        <v>939</v>
      </c>
      <c r="AL11" s="10" t="s">
        <v>759</v>
      </c>
      <c r="AM11" s="12">
        <v>0.9</v>
      </c>
      <c r="AN11">
        <f t="shared" si="2"/>
        <v>1</v>
      </c>
      <c r="AO11">
        <f t="shared" si="3"/>
        <v>60.25</v>
      </c>
    </row>
    <row r="12" spans="1:41">
      <c r="A12" t="s">
        <v>1040</v>
      </c>
      <c r="B12" s="3" t="s">
        <v>706</v>
      </c>
      <c r="C12" s="3" t="s">
        <v>706</v>
      </c>
      <c r="D12" s="3" t="s">
        <v>379</v>
      </c>
      <c r="E12" s="3" t="s">
        <v>78</v>
      </c>
      <c r="F12" s="3" t="s">
        <v>77</v>
      </c>
      <c r="G12" s="3" t="s">
        <v>9</v>
      </c>
      <c r="H12" s="3" t="s">
        <v>705</v>
      </c>
      <c r="I12" s="3" t="s">
        <v>2</v>
      </c>
      <c r="J12" s="3" t="s">
        <v>9</v>
      </c>
      <c r="K12" s="4">
        <v>2000</v>
      </c>
      <c r="L12" s="4">
        <v>80</v>
      </c>
      <c r="M12" s="4" t="s">
        <v>759</v>
      </c>
      <c r="N12" s="4" t="s">
        <v>759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759</v>
      </c>
      <c r="AB12" s="4">
        <v>116</v>
      </c>
      <c r="AC12" s="4">
        <v>46</v>
      </c>
      <c r="AD12" s="4">
        <v>118</v>
      </c>
      <c r="AE12" s="7" t="s">
        <v>1024</v>
      </c>
      <c r="AG12" s="4" t="s">
        <v>0</v>
      </c>
      <c r="AI12" s="11" t="s">
        <v>760</v>
      </c>
      <c r="AK12" s="10" t="s">
        <v>939</v>
      </c>
      <c r="AL12" s="10" t="s">
        <v>759</v>
      </c>
      <c r="AM12" s="12">
        <v>0.8</v>
      </c>
      <c r="AN12">
        <f t="shared" si="2"/>
        <v>2</v>
      </c>
      <c r="AO12">
        <f t="shared" si="3"/>
        <v>60.79</v>
      </c>
    </row>
    <row r="13" spans="1:41">
      <c r="A13" t="s">
        <v>1041</v>
      </c>
      <c r="B13" s="3" t="s">
        <v>704</v>
      </c>
      <c r="C13" s="3" t="s">
        <v>704</v>
      </c>
      <c r="D13" s="3" t="s">
        <v>379</v>
      </c>
      <c r="E13" s="3" t="s">
        <v>78</v>
      </c>
      <c r="F13" s="3" t="s">
        <v>77</v>
      </c>
      <c r="G13" s="3" t="s">
        <v>9</v>
      </c>
      <c r="H13" s="3" t="s">
        <v>703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759</v>
      </c>
      <c r="N13" s="4" t="s">
        <v>759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759</v>
      </c>
      <c r="AB13" s="4">
        <v>115</v>
      </c>
      <c r="AC13" s="4">
        <v>41</v>
      </c>
      <c r="AD13" s="4">
        <v>240</v>
      </c>
      <c r="AE13" s="7" t="s">
        <v>1024</v>
      </c>
      <c r="AG13" s="4" t="s">
        <v>0</v>
      </c>
      <c r="AI13" s="11" t="s">
        <v>760</v>
      </c>
      <c r="AK13" s="10" t="s">
        <v>939</v>
      </c>
      <c r="AL13" s="10" t="s">
        <v>759</v>
      </c>
      <c r="AM13" s="12">
        <v>0.8</v>
      </c>
      <c r="AN13">
        <f t="shared" si="2"/>
        <v>2</v>
      </c>
      <c r="AO13">
        <f t="shared" si="3"/>
        <v>60.79</v>
      </c>
    </row>
    <row r="14" spans="1:41">
      <c r="A14" t="s">
        <v>1042</v>
      </c>
      <c r="B14" s="3" t="s">
        <v>702</v>
      </c>
      <c r="C14" s="3" t="s">
        <v>702</v>
      </c>
      <c r="D14" s="3" t="s">
        <v>379</v>
      </c>
      <c r="E14" s="3" t="s">
        <v>78</v>
      </c>
      <c r="F14" s="3" t="s">
        <v>77</v>
      </c>
      <c r="G14" s="3" t="s">
        <v>9</v>
      </c>
      <c r="H14" s="3" t="s">
        <v>701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759</v>
      </c>
      <c r="N14" s="4" t="s">
        <v>759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759</v>
      </c>
      <c r="AB14" s="4">
        <v>142</v>
      </c>
      <c r="AC14" s="4">
        <v>67</v>
      </c>
      <c r="AD14" s="4">
        <v>213</v>
      </c>
      <c r="AE14" s="7" t="s">
        <v>1024</v>
      </c>
      <c r="AG14" s="4" t="s">
        <v>0</v>
      </c>
      <c r="AI14" s="11" t="s">
        <v>760</v>
      </c>
      <c r="AK14" s="10" t="s">
        <v>939</v>
      </c>
      <c r="AL14" s="10" t="s">
        <v>759</v>
      </c>
      <c r="AM14" s="12">
        <v>0.8</v>
      </c>
      <c r="AN14">
        <f t="shared" si="2"/>
        <v>2</v>
      </c>
      <c r="AO14">
        <f t="shared" si="3"/>
        <v>60.79</v>
      </c>
    </row>
    <row r="15" spans="1:41">
      <c r="A15" t="s">
        <v>1043</v>
      </c>
      <c r="B15" s="3" t="s">
        <v>700</v>
      </c>
      <c r="C15" s="3" t="s">
        <v>700</v>
      </c>
      <c r="D15" s="3" t="s">
        <v>379</v>
      </c>
      <c r="E15" s="3" t="s">
        <v>78</v>
      </c>
      <c r="F15" s="3" t="s">
        <v>77</v>
      </c>
      <c r="G15" s="3" t="s">
        <v>9</v>
      </c>
      <c r="H15" s="3" t="s">
        <v>699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759</v>
      </c>
      <c r="N15" s="4" t="s">
        <v>759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1024</v>
      </c>
      <c r="AF15" s="4">
        <v>2016</v>
      </c>
      <c r="AI15" s="11" t="s">
        <v>794</v>
      </c>
      <c r="AK15" s="10" t="s">
        <v>939</v>
      </c>
      <c r="AL15" s="10" t="s">
        <v>759</v>
      </c>
      <c r="AM15" s="10" t="s">
        <v>759</v>
      </c>
      <c r="AN15">
        <f t="shared" si="2"/>
        <v>2</v>
      </c>
      <c r="AO15">
        <f t="shared" si="3"/>
        <v>60.79</v>
      </c>
    </row>
    <row r="16" spans="1:41">
      <c r="A16" t="s">
        <v>1044</v>
      </c>
      <c r="B16" s="3" t="s">
        <v>698</v>
      </c>
      <c r="C16" s="3" t="s">
        <v>698</v>
      </c>
      <c r="D16" s="3" t="s">
        <v>614</v>
      </c>
      <c r="E16" s="3" t="s">
        <v>78</v>
      </c>
      <c r="F16" s="3" t="s">
        <v>77</v>
      </c>
      <c r="G16" s="3" t="s">
        <v>9</v>
      </c>
      <c r="H16" s="3" t="s">
        <v>697</v>
      </c>
      <c r="I16" s="3" t="s">
        <v>2</v>
      </c>
      <c r="J16" s="3" t="s">
        <v>9</v>
      </c>
      <c r="K16" s="4">
        <v>4000</v>
      </c>
      <c r="L16" s="4">
        <v>80</v>
      </c>
      <c r="M16" s="4" t="s">
        <v>759</v>
      </c>
      <c r="N16" s="4" t="s">
        <v>759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2" si="4">1*O16</f>
        <v>302</v>
      </c>
      <c r="Y16" s="3">
        <f>0.5*O16</f>
        <v>151</v>
      </c>
      <c r="Z16" s="6">
        <f>Y16/O16</f>
        <v>0.5</v>
      </c>
      <c r="AA16" s="10" t="s">
        <v>759</v>
      </c>
      <c r="AB16" s="4">
        <v>207</v>
      </c>
      <c r="AC16" s="4">
        <v>71</v>
      </c>
      <c r="AD16" s="4">
        <v>173</v>
      </c>
      <c r="AE16" s="7" t="s">
        <v>1024</v>
      </c>
      <c r="AF16" s="4">
        <v>2018</v>
      </c>
      <c r="AG16" s="4" t="s">
        <v>0</v>
      </c>
      <c r="AI16" s="13" t="s">
        <v>795</v>
      </c>
      <c r="AK16" s="10" t="s">
        <v>939</v>
      </c>
      <c r="AL16" s="10" t="s">
        <v>759</v>
      </c>
      <c r="AM16" s="10" t="s">
        <v>759</v>
      </c>
      <c r="AN16">
        <f t="shared" si="2"/>
        <v>2</v>
      </c>
      <c r="AO16">
        <f t="shared" si="3"/>
        <v>60.79</v>
      </c>
    </row>
    <row r="17" spans="1:41">
      <c r="A17" t="s">
        <v>1045</v>
      </c>
      <c r="B17" s="3" t="s">
        <v>696</v>
      </c>
      <c r="C17" s="3" t="s">
        <v>696</v>
      </c>
      <c r="D17" s="3" t="s">
        <v>614</v>
      </c>
      <c r="E17" s="3" t="s">
        <v>78</v>
      </c>
      <c r="F17" s="3" t="s">
        <v>77</v>
      </c>
      <c r="G17" s="3" t="s">
        <v>9</v>
      </c>
      <c r="H17" s="3" t="s">
        <v>695</v>
      </c>
      <c r="I17" s="3" t="s">
        <v>2</v>
      </c>
      <c r="J17" s="3" t="s">
        <v>9</v>
      </c>
      <c r="K17" s="4">
        <v>3500</v>
      </c>
      <c r="L17" s="4">
        <v>80</v>
      </c>
      <c r="M17" s="4" t="s">
        <v>759</v>
      </c>
      <c r="N17" s="4" t="s">
        <v>759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4"/>
        <v>202</v>
      </c>
      <c r="Y17" s="3">
        <f>0.5*O17</f>
        <v>101</v>
      </c>
      <c r="Z17" s="6">
        <f>Y17/O17</f>
        <v>0.5</v>
      </c>
      <c r="AA17" s="10" t="s">
        <v>759</v>
      </c>
      <c r="AB17" s="4">
        <v>201</v>
      </c>
      <c r="AC17" s="4">
        <v>57</v>
      </c>
      <c r="AD17" s="4">
        <v>174</v>
      </c>
      <c r="AE17" s="7" t="s">
        <v>1024</v>
      </c>
      <c r="AG17" s="4" t="s">
        <v>0</v>
      </c>
      <c r="AI17" s="11" t="s">
        <v>760</v>
      </c>
      <c r="AK17" s="10" t="s">
        <v>939</v>
      </c>
      <c r="AL17" s="10" t="s">
        <v>759</v>
      </c>
      <c r="AM17" s="10" t="s">
        <v>759</v>
      </c>
      <c r="AN17">
        <f t="shared" si="2"/>
        <v>2</v>
      </c>
      <c r="AO17">
        <f t="shared" si="3"/>
        <v>60.79</v>
      </c>
    </row>
    <row r="18" spans="1:41">
      <c r="A18" t="s">
        <v>1046</v>
      </c>
      <c r="B18" s="3" t="s">
        <v>694</v>
      </c>
      <c r="C18" s="3" t="s">
        <v>694</v>
      </c>
      <c r="D18" s="3" t="s">
        <v>693</v>
      </c>
      <c r="E18" s="3" t="s">
        <v>78</v>
      </c>
      <c r="F18" s="3" t="s">
        <v>77</v>
      </c>
      <c r="G18" s="3" t="s">
        <v>9</v>
      </c>
      <c r="H18" s="3" t="s">
        <v>692</v>
      </c>
      <c r="I18" s="3" t="s">
        <v>2</v>
      </c>
      <c r="J18" s="3" t="s">
        <v>9</v>
      </c>
      <c r="K18" s="4">
        <v>3000</v>
      </c>
      <c r="L18" s="4">
        <v>80</v>
      </c>
      <c r="M18" s="4" t="s">
        <v>759</v>
      </c>
      <c r="N18" s="4" t="s">
        <v>759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4"/>
        <v>150</v>
      </c>
      <c r="Y18" s="3">
        <f>0.5*O18</f>
        <v>75</v>
      </c>
      <c r="Z18" s="6">
        <v>0.5</v>
      </c>
      <c r="AA18" s="10" t="s">
        <v>759</v>
      </c>
      <c r="AB18" s="4">
        <v>201</v>
      </c>
      <c r="AC18" s="4">
        <v>45.5</v>
      </c>
      <c r="AD18" s="4">
        <v>174</v>
      </c>
      <c r="AE18" s="7" t="s">
        <v>1024</v>
      </c>
      <c r="AG18" s="4" t="s">
        <v>0</v>
      </c>
      <c r="AI18" s="11" t="s">
        <v>760</v>
      </c>
      <c r="AK18" s="10" t="s">
        <v>939</v>
      </c>
      <c r="AL18" s="10" t="s">
        <v>759</v>
      </c>
      <c r="AM18" s="12">
        <v>1</v>
      </c>
      <c r="AN18">
        <f t="shared" si="2"/>
        <v>2</v>
      </c>
      <c r="AO18">
        <f t="shared" si="3"/>
        <v>60.79</v>
      </c>
    </row>
    <row r="19" spans="1:41">
      <c r="A19" t="s">
        <v>1047</v>
      </c>
      <c r="B19" s="3" t="s">
        <v>691</v>
      </c>
      <c r="C19" s="3" t="s">
        <v>691</v>
      </c>
      <c r="D19" s="3" t="s">
        <v>690</v>
      </c>
      <c r="E19" s="3" t="s">
        <v>78</v>
      </c>
      <c r="F19" s="3" t="s">
        <v>77</v>
      </c>
      <c r="G19" s="3" t="s">
        <v>9</v>
      </c>
      <c r="H19" s="3" t="s">
        <v>689</v>
      </c>
      <c r="I19" s="3" t="s">
        <v>2</v>
      </c>
      <c r="J19" s="3" t="s">
        <v>9</v>
      </c>
      <c r="K19" s="4">
        <v>2000</v>
      </c>
      <c r="L19" s="4">
        <v>80</v>
      </c>
      <c r="M19" s="4" t="s">
        <v>759</v>
      </c>
      <c r="N19" s="4" t="s">
        <v>759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4"/>
        <v>228</v>
      </c>
      <c r="Y19" s="3">
        <v>76</v>
      </c>
      <c r="Z19" s="6">
        <v>1</v>
      </c>
      <c r="AA19" s="10" t="s">
        <v>759</v>
      </c>
      <c r="AB19" s="4">
        <v>207</v>
      </c>
      <c r="AC19" s="4">
        <v>54</v>
      </c>
      <c r="AD19" s="4">
        <v>174</v>
      </c>
      <c r="AE19" s="7" t="s">
        <v>1024</v>
      </c>
      <c r="AF19" s="4">
        <v>2019</v>
      </c>
      <c r="AG19" s="4" t="s">
        <v>0</v>
      </c>
      <c r="AI19" s="11" t="s">
        <v>760</v>
      </c>
      <c r="AK19" s="10" t="s">
        <v>939</v>
      </c>
      <c r="AL19" s="10" t="s">
        <v>759</v>
      </c>
      <c r="AM19" s="12">
        <v>0.8</v>
      </c>
      <c r="AN19">
        <f t="shared" si="2"/>
        <v>2</v>
      </c>
      <c r="AO19">
        <f t="shared" si="3"/>
        <v>60.79</v>
      </c>
    </row>
    <row r="20" spans="1:41">
      <c r="A20" t="s">
        <v>1048</v>
      </c>
      <c r="B20" s="3" t="s">
        <v>688</v>
      </c>
      <c r="C20" s="3" t="s">
        <v>687</v>
      </c>
      <c r="D20" s="3" t="s">
        <v>437</v>
      </c>
      <c r="E20" s="3" t="s">
        <v>78</v>
      </c>
      <c r="F20" s="3" t="s">
        <v>77</v>
      </c>
      <c r="G20" s="3" t="s">
        <v>9</v>
      </c>
      <c r="H20" s="3" t="s">
        <v>686</v>
      </c>
      <c r="I20" s="3" t="s">
        <v>2</v>
      </c>
      <c r="J20" s="3" t="s">
        <v>9</v>
      </c>
      <c r="K20" s="4">
        <v>1800</v>
      </c>
      <c r="L20" s="4">
        <v>80</v>
      </c>
      <c r="M20" s="4" t="s">
        <v>759</v>
      </c>
      <c r="N20" s="4" t="s">
        <v>759</v>
      </c>
      <c r="O20" s="3">
        <v>280</v>
      </c>
      <c r="P20" s="3">
        <v>3.65</v>
      </c>
      <c r="Q20" s="3">
        <v>3.2</v>
      </c>
      <c r="R20" s="3">
        <v>2.5</v>
      </c>
      <c r="S20" s="3">
        <f t="shared" ref="S20:S23" si="5">0.5*O20</f>
        <v>140</v>
      </c>
      <c r="T20" s="3">
        <f>1*O20</f>
        <v>280</v>
      </c>
      <c r="U20" s="6">
        <v>1</v>
      </c>
      <c r="V20" s="3">
        <v>5300</v>
      </c>
      <c r="X20" s="3">
        <f t="shared" si="4"/>
        <v>280</v>
      </c>
      <c r="Y20" s="3">
        <f t="shared" ref="Y20:Y23" si="6"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1024</v>
      </c>
      <c r="AF20" s="4">
        <v>2019</v>
      </c>
      <c r="AG20" s="4" t="s">
        <v>0</v>
      </c>
      <c r="AI20" s="11" t="s">
        <v>796</v>
      </c>
      <c r="AJ20" s="9" t="s">
        <v>658</v>
      </c>
      <c r="AK20" s="10" t="s">
        <v>939</v>
      </c>
      <c r="AL20" s="10">
        <v>0.05</v>
      </c>
      <c r="AM20" s="12">
        <v>1</v>
      </c>
      <c r="AN20">
        <f t="shared" si="2"/>
        <v>2</v>
      </c>
      <c r="AO20">
        <f t="shared" si="3"/>
        <v>60.79</v>
      </c>
    </row>
    <row r="21" spans="1:41">
      <c r="A21" t="s">
        <v>1049</v>
      </c>
      <c r="B21" s="3" t="s">
        <v>685</v>
      </c>
      <c r="C21" s="3" t="s">
        <v>684</v>
      </c>
      <c r="D21" s="3" t="s">
        <v>437</v>
      </c>
      <c r="E21" s="3" t="s">
        <v>78</v>
      </c>
      <c r="F21" s="3" t="s">
        <v>77</v>
      </c>
      <c r="G21" s="3" t="s">
        <v>9</v>
      </c>
      <c r="H21" s="3" t="s">
        <v>683</v>
      </c>
      <c r="I21" s="3" t="s">
        <v>2</v>
      </c>
      <c r="J21" s="3" t="s">
        <v>9</v>
      </c>
      <c r="K21" s="4">
        <v>3500</v>
      </c>
      <c r="L21" s="4">
        <v>80</v>
      </c>
      <c r="M21" s="4" t="s">
        <v>759</v>
      </c>
      <c r="N21" s="4" t="s">
        <v>759</v>
      </c>
      <c r="O21" s="3">
        <v>304</v>
      </c>
      <c r="P21" s="3">
        <v>3.65</v>
      </c>
      <c r="Q21" s="3">
        <v>3.2</v>
      </c>
      <c r="R21" s="3">
        <v>2.5</v>
      </c>
      <c r="S21" s="3">
        <f t="shared" si="5"/>
        <v>152</v>
      </c>
      <c r="T21" s="3">
        <f>1*O21</f>
        <v>304</v>
      </c>
      <c r="U21" s="6">
        <v>1</v>
      </c>
      <c r="V21" s="3">
        <v>5490</v>
      </c>
      <c r="X21" s="3">
        <f t="shared" si="4"/>
        <v>304</v>
      </c>
      <c r="Y21" s="3">
        <f t="shared" si="6"/>
        <v>152</v>
      </c>
      <c r="Z21" s="6">
        <v>1</v>
      </c>
      <c r="AA21" s="10">
        <v>0.5</v>
      </c>
      <c r="AB21" s="4">
        <v>209</v>
      </c>
      <c r="AC21" s="4">
        <v>72</v>
      </c>
      <c r="AD21" s="4">
        <v>174</v>
      </c>
      <c r="AE21" s="7" t="s">
        <v>1024</v>
      </c>
      <c r="AF21" s="4">
        <v>2020</v>
      </c>
      <c r="AG21" s="4" t="s">
        <v>0</v>
      </c>
      <c r="AI21" s="11" t="s">
        <v>797</v>
      </c>
      <c r="AJ21" s="9" t="s">
        <v>661</v>
      </c>
      <c r="AK21" s="10" t="s">
        <v>939</v>
      </c>
      <c r="AL21" s="10">
        <v>0.05</v>
      </c>
      <c r="AM21" s="12">
        <v>1</v>
      </c>
      <c r="AN21">
        <f t="shared" si="2"/>
        <v>2</v>
      </c>
      <c r="AO21">
        <f t="shared" si="3"/>
        <v>60.79</v>
      </c>
    </row>
    <row r="22" spans="1:41">
      <c r="A22" t="s">
        <v>1050</v>
      </c>
      <c r="B22" s="3" t="s">
        <v>682</v>
      </c>
      <c r="C22" s="3" t="s">
        <v>682</v>
      </c>
      <c r="D22" s="3" t="s">
        <v>681</v>
      </c>
      <c r="E22" s="3" t="s">
        <v>78</v>
      </c>
      <c r="F22" s="3" t="s">
        <v>77</v>
      </c>
      <c r="G22" s="3" t="s">
        <v>9</v>
      </c>
      <c r="H22" s="3" t="s">
        <v>680</v>
      </c>
      <c r="I22" s="3" t="s">
        <v>2</v>
      </c>
      <c r="J22" s="3" t="s">
        <v>9</v>
      </c>
      <c r="K22" s="4">
        <v>2500</v>
      </c>
      <c r="L22" s="4">
        <v>80</v>
      </c>
      <c r="M22" s="4" t="s">
        <v>759</v>
      </c>
      <c r="N22" s="4" t="s">
        <v>759</v>
      </c>
      <c r="O22" s="3">
        <v>100</v>
      </c>
      <c r="P22" s="3">
        <v>3.65</v>
      </c>
      <c r="Q22" s="3">
        <v>3.2</v>
      </c>
      <c r="R22" s="3">
        <v>2.5</v>
      </c>
      <c r="S22" s="3">
        <f t="shared" si="5"/>
        <v>50</v>
      </c>
      <c r="T22" s="3">
        <v>200</v>
      </c>
      <c r="U22" s="6">
        <v>0.5</v>
      </c>
      <c r="V22" s="3">
        <v>3000</v>
      </c>
      <c r="X22" s="3">
        <f t="shared" si="4"/>
        <v>100</v>
      </c>
      <c r="Y22" s="3">
        <f t="shared" si="6"/>
        <v>50</v>
      </c>
      <c r="Z22" s="6">
        <v>0.5</v>
      </c>
      <c r="AA22" s="10">
        <v>0.5</v>
      </c>
      <c r="AB22" s="4">
        <v>290</v>
      </c>
      <c r="AC22" s="4">
        <v>36</v>
      </c>
      <c r="AD22" s="4">
        <v>130</v>
      </c>
      <c r="AE22" s="7" t="s">
        <v>1024</v>
      </c>
      <c r="AG22" s="4" t="s">
        <v>0</v>
      </c>
      <c r="AI22" s="11" t="s">
        <v>760</v>
      </c>
      <c r="AK22" s="10" t="s">
        <v>939</v>
      </c>
      <c r="AL22" s="10">
        <v>0.05</v>
      </c>
      <c r="AM22" s="12">
        <v>1</v>
      </c>
      <c r="AN22">
        <f t="shared" si="2"/>
        <v>2</v>
      </c>
      <c r="AO22">
        <f t="shared" si="3"/>
        <v>60.79</v>
      </c>
    </row>
    <row r="23" spans="1:41">
      <c r="A23" t="s">
        <v>1051</v>
      </c>
      <c r="B23" s="3" t="s">
        <v>679</v>
      </c>
      <c r="C23" s="3" t="s">
        <v>679</v>
      </c>
      <c r="D23" s="3" t="s">
        <v>678</v>
      </c>
      <c r="E23" s="3" t="s">
        <v>78</v>
      </c>
      <c r="F23" s="3" t="s">
        <v>77</v>
      </c>
      <c r="G23" s="3" t="s">
        <v>9</v>
      </c>
      <c r="H23" s="3" t="s">
        <v>677</v>
      </c>
      <c r="I23" s="3" t="s">
        <v>2</v>
      </c>
      <c r="J23" s="3" t="s">
        <v>9</v>
      </c>
      <c r="K23" s="4">
        <v>3000</v>
      </c>
      <c r="L23" s="4">
        <v>80</v>
      </c>
      <c r="M23" s="4" t="s">
        <v>759</v>
      </c>
      <c r="N23" s="4" t="s">
        <v>759</v>
      </c>
      <c r="O23" s="3">
        <v>200</v>
      </c>
      <c r="P23" s="3">
        <v>3.65</v>
      </c>
      <c r="Q23" s="3">
        <v>3.2</v>
      </c>
      <c r="R23" s="3">
        <v>2.5</v>
      </c>
      <c r="S23" s="3">
        <f t="shared" si="5"/>
        <v>100</v>
      </c>
      <c r="T23" s="3">
        <v>600</v>
      </c>
      <c r="U23" s="6">
        <v>0.5</v>
      </c>
      <c r="V23" s="3">
        <v>6700</v>
      </c>
      <c r="X23" s="3">
        <v>200</v>
      </c>
      <c r="Y23" s="3">
        <f t="shared" si="6"/>
        <v>100</v>
      </c>
      <c r="Z23" s="6">
        <v>0.5</v>
      </c>
      <c r="AA23" s="10" t="s">
        <v>759</v>
      </c>
      <c r="AB23" s="4">
        <v>290</v>
      </c>
      <c r="AC23" s="4">
        <v>66</v>
      </c>
      <c r="AD23" s="4">
        <v>238</v>
      </c>
      <c r="AE23" s="7" t="s">
        <v>1024</v>
      </c>
      <c r="AG23" s="4" t="s">
        <v>0</v>
      </c>
      <c r="AI23" s="11" t="s">
        <v>798</v>
      </c>
      <c r="AK23" s="10" t="s">
        <v>939</v>
      </c>
      <c r="AL23" s="10" t="s">
        <v>759</v>
      </c>
      <c r="AM23" s="12">
        <v>0.8</v>
      </c>
      <c r="AN23">
        <f t="shared" si="2"/>
        <v>2</v>
      </c>
      <c r="AO23">
        <f t="shared" si="3"/>
        <v>60.79</v>
      </c>
    </row>
    <row r="24" spans="1:41">
      <c r="A24" t="s">
        <v>1052</v>
      </c>
      <c r="B24" s="3" t="s">
        <v>676</v>
      </c>
      <c r="C24" s="3" t="s">
        <v>676</v>
      </c>
      <c r="D24" s="3" t="s">
        <v>13</v>
      </c>
      <c r="E24" s="3" t="s">
        <v>6</v>
      </c>
      <c r="F24" s="3" t="s">
        <v>12</v>
      </c>
      <c r="G24" s="3" t="s">
        <v>11</v>
      </c>
      <c r="H24" s="3" t="s">
        <v>675</v>
      </c>
      <c r="I24" s="3" t="s">
        <v>2</v>
      </c>
      <c r="J24" s="3" t="s">
        <v>9</v>
      </c>
      <c r="K24" s="4">
        <v>6000</v>
      </c>
      <c r="L24" s="4">
        <v>70</v>
      </c>
      <c r="M24" s="3">
        <v>363</v>
      </c>
      <c r="N24" s="3">
        <v>154</v>
      </c>
      <c r="O24" s="3">
        <v>75</v>
      </c>
      <c r="P24" s="3">
        <v>4.2</v>
      </c>
      <c r="Q24" s="3">
        <v>3.7</v>
      </c>
      <c r="R24" s="3">
        <v>2.7</v>
      </c>
      <c r="S24" s="3">
        <f>O24*0.2</f>
        <v>15</v>
      </c>
      <c r="T24" s="3">
        <f>8*O24</f>
        <v>600</v>
      </c>
      <c r="U24" s="6">
        <v>1</v>
      </c>
      <c r="V24" s="3">
        <v>1830</v>
      </c>
      <c r="X24" s="3">
        <v>300</v>
      </c>
      <c r="Y24" s="3">
        <f>O24*0.2</f>
        <v>15</v>
      </c>
      <c r="Z24" s="6">
        <v>1</v>
      </c>
      <c r="AA24" s="10" t="s">
        <v>759</v>
      </c>
      <c r="AB24" s="4">
        <v>265</v>
      </c>
      <c r="AC24" s="4">
        <v>13.7</v>
      </c>
      <c r="AD24" s="4">
        <v>268</v>
      </c>
      <c r="AE24" s="7" t="s">
        <v>1024</v>
      </c>
      <c r="AF24" s="4">
        <v>2020</v>
      </c>
      <c r="AG24" s="4" t="s">
        <v>0</v>
      </c>
      <c r="AH24" s="4" t="s">
        <v>0</v>
      </c>
      <c r="AI24" s="11" t="s">
        <v>760</v>
      </c>
      <c r="AK24" s="10" t="s">
        <v>939</v>
      </c>
      <c r="AL24" s="10" t="s">
        <v>759</v>
      </c>
      <c r="AM24" s="12">
        <v>0.9</v>
      </c>
      <c r="AN24">
        <f t="shared" si="2"/>
        <v>1</v>
      </c>
      <c r="AO24">
        <f t="shared" si="3"/>
        <v>60.25</v>
      </c>
    </row>
    <row r="25" spans="1:41">
      <c r="A25" t="s">
        <v>1053</v>
      </c>
      <c r="B25" s="3" t="s">
        <v>674</v>
      </c>
      <c r="C25" s="3" t="s">
        <v>674</v>
      </c>
      <c r="D25" s="3" t="s">
        <v>673</v>
      </c>
      <c r="E25" s="3" t="s">
        <v>78</v>
      </c>
      <c r="F25" s="3" t="s">
        <v>77</v>
      </c>
      <c r="G25" s="3" t="s">
        <v>9</v>
      </c>
      <c r="H25" s="3" t="s">
        <v>672</v>
      </c>
      <c r="I25" s="3" t="s">
        <v>2</v>
      </c>
      <c r="J25" s="3" t="s">
        <v>9</v>
      </c>
      <c r="K25" s="4">
        <v>3000</v>
      </c>
      <c r="L25" s="4">
        <v>80</v>
      </c>
      <c r="M25" s="4" t="s">
        <v>759</v>
      </c>
      <c r="N25" s="4" t="s">
        <v>759</v>
      </c>
      <c r="O25" s="3">
        <v>100</v>
      </c>
      <c r="P25" s="3">
        <v>3.65</v>
      </c>
      <c r="Q25" s="3">
        <v>3.2</v>
      </c>
      <c r="R25" s="3">
        <v>2.5</v>
      </c>
      <c r="S25" s="3">
        <f>0.5*O25</f>
        <v>50</v>
      </c>
      <c r="T25" s="3">
        <f>1*O25</f>
        <v>100</v>
      </c>
      <c r="U25" s="6">
        <v>1</v>
      </c>
      <c r="V25" s="3">
        <v>2300</v>
      </c>
      <c r="X25" s="3">
        <f t="shared" ref="X25:X29" si="7">1*O25</f>
        <v>100</v>
      </c>
      <c r="Y25" s="3">
        <f t="shared" ref="Y25:Y29" si="8">0.5*O25</f>
        <v>50</v>
      </c>
      <c r="Z25" s="6">
        <v>1</v>
      </c>
      <c r="AA25" s="10" t="s">
        <v>759</v>
      </c>
      <c r="AB25" s="4">
        <v>209</v>
      </c>
      <c r="AC25" s="4">
        <v>72</v>
      </c>
      <c r="AD25" s="4">
        <v>174</v>
      </c>
      <c r="AE25" s="7" t="s">
        <v>1024</v>
      </c>
      <c r="AF25" s="4">
        <v>2019</v>
      </c>
      <c r="AG25" s="4" t="s">
        <v>0</v>
      </c>
      <c r="AI25" s="11" t="s">
        <v>799</v>
      </c>
      <c r="AK25" s="10" t="s">
        <v>939</v>
      </c>
      <c r="AL25" s="10" t="s">
        <v>759</v>
      </c>
      <c r="AM25" s="10" t="s">
        <v>759</v>
      </c>
      <c r="AN25">
        <f t="shared" si="2"/>
        <v>2</v>
      </c>
      <c r="AO25">
        <f t="shared" si="3"/>
        <v>60.79</v>
      </c>
    </row>
    <row r="26" spans="1:41">
      <c r="A26" t="s">
        <v>1054</v>
      </c>
      <c r="B26" s="3" t="s">
        <v>671</v>
      </c>
      <c r="C26" s="3" t="s">
        <v>671</v>
      </c>
      <c r="D26" s="3" t="s">
        <v>666</v>
      </c>
      <c r="E26" s="3" t="s">
        <v>78</v>
      </c>
      <c r="F26" s="3" t="s">
        <v>77</v>
      </c>
      <c r="G26" s="3" t="s">
        <v>9</v>
      </c>
      <c r="H26" s="3" t="s">
        <v>670</v>
      </c>
      <c r="I26" s="3" t="s">
        <v>2</v>
      </c>
      <c r="J26" s="3" t="s">
        <v>9</v>
      </c>
      <c r="K26" s="4">
        <v>3000</v>
      </c>
      <c r="L26" s="4">
        <v>80</v>
      </c>
      <c r="M26" s="4" t="s">
        <v>759</v>
      </c>
      <c r="N26" s="4" t="s">
        <v>759</v>
      </c>
      <c r="O26" s="3">
        <v>152</v>
      </c>
      <c r="P26" s="3">
        <v>3.65</v>
      </c>
      <c r="Q26" s="3">
        <v>3.2</v>
      </c>
      <c r="R26" s="3">
        <v>2.5</v>
      </c>
      <c r="S26" s="3">
        <f>0.5*O26</f>
        <v>76</v>
      </c>
      <c r="T26" s="3">
        <f>1*O26</f>
        <v>152</v>
      </c>
      <c r="U26" s="6">
        <v>0.5</v>
      </c>
      <c r="V26" s="3">
        <v>2940</v>
      </c>
      <c r="X26" s="3">
        <f t="shared" si="7"/>
        <v>152</v>
      </c>
      <c r="Y26" s="3">
        <f t="shared" si="8"/>
        <v>76</v>
      </c>
      <c r="Z26" s="6">
        <v>0.5</v>
      </c>
      <c r="AA26" s="10" t="s">
        <v>759</v>
      </c>
      <c r="AB26" s="4">
        <v>170</v>
      </c>
      <c r="AC26" s="4">
        <v>49</v>
      </c>
      <c r="AD26" s="4">
        <v>174</v>
      </c>
      <c r="AE26" s="7" t="s">
        <v>1024</v>
      </c>
      <c r="AF26" s="4">
        <v>2018</v>
      </c>
      <c r="AG26" s="4" t="s">
        <v>0</v>
      </c>
      <c r="AI26" s="11" t="s">
        <v>800</v>
      </c>
      <c r="AK26" s="10" t="s">
        <v>939</v>
      </c>
      <c r="AL26" s="10" t="s">
        <v>759</v>
      </c>
      <c r="AM26" s="12">
        <v>0.8</v>
      </c>
      <c r="AN26">
        <f t="shared" si="2"/>
        <v>2</v>
      </c>
      <c r="AO26">
        <f t="shared" si="3"/>
        <v>60.79</v>
      </c>
    </row>
    <row r="27" spans="1:41">
      <c r="A27" t="s">
        <v>1055</v>
      </c>
      <c r="B27" s="3" t="s">
        <v>669</v>
      </c>
      <c r="C27" s="3" t="s">
        <v>667</v>
      </c>
      <c r="D27" s="3" t="s">
        <v>666</v>
      </c>
      <c r="E27" s="3" t="s">
        <v>78</v>
      </c>
      <c r="F27" s="3" t="s">
        <v>77</v>
      </c>
      <c r="G27" s="3" t="s">
        <v>9</v>
      </c>
      <c r="H27" s="3" t="s">
        <v>665</v>
      </c>
      <c r="I27" s="3" t="s">
        <v>2</v>
      </c>
      <c r="J27" s="3" t="s">
        <v>9</v>
      </c>
      <c r="K27" s="4">
        <v>4000</v>
      </c>
      <c r="L27" s="4">
        <v>80</v>
      </c>
      <c r="M27" s="4" t="s">
        <v>759</v>
      </c>
      <c r="N27" s="4" t="s">
        <v>759</v>
      </c>
      <c r="O27" s="3">
        <v>120</v>
      </c>
      <c r="P27" s="3">
        <v>3.65</v>
      </c>
      <c r="Q27" s="3">
        <v>3.2</v>
      </c>
      <c r="R27" s="3">
        <v>2.5</v>
      </c>
      <c r="S27" s="3">
        <f>1*O27</f>
        <v>120</v>
      </c>
      <c r="T27" s="3">
        <f>2*O27</f>
        <v>240</v>
      </c>
      <c r="U27" s="6">
        <v>1</v>
      </c>
      <c r="V27" s="3">
        <v>2860</v>
      </c>
      <c r="X27" s="3">
        <f t="shared" si="7"/>
        <v>120</v>
      </c>
      <c r="Y27" s="3">
        <f t="shared" si="8"/>
        <v>60</v>
      </c>
      <c r="Z27" s="6">
        <v>0.5</v>
      </c>
      <c r="AA27" s="10" t="s">
        <v>759</v>
      </c>
      <c r="AB27" s="4">
        <v>165</v>
      </c>
      <c r="AC27" s="4">
        <v>48</v>
      </c>
      <c r="AD27" s="4">
        <v>174</v>
      </c>
      <c r="AE27" s="7" t="s">
        <v>1024</v>
      </c>
      <c r="AF27" s="4">
        <v>2019</v>
      </c>
      <c r="AG27" s="4" t="s">
        <v>0</v>
      </c>
      <c r="AI27" s="11" t="s">
        <v>801</v>
      </c>
      <c r="AJ27" s="4" t="s">
        <v>668</v>
      </c>
      <c r="AK27" s="10" t="s">
        <v>939</v>
      </c>
      <c r="AL27" s="10" t="s">
        <v>759</v>
      </c>
      <c r="AM27" s="12">
        <v>0.8</v>
      </c>
      <c r="AN27">
        <f t="shared" si="2"/>
        <v>2</v>
      </c>
      <c r="AO27">
        <f t="shared" si="3"/>
        <v>60.79</v>
      </c>
    </row>
    <row r="28" spans="1:41">
      <c r="A28" t="s">
        <v>1056</v>
      </c>
      <c r="B28" s="3" t="s">
        <v>940</v>
      </c>
      <c r="C28" s="3" t="s">
        <v>664</v>
      </c>
      <c r="D28" s="3" t="s">
        <v>437</v>
      </c>
      <c r="E28" s="3" t="s">
        <v>78</v>
      </c>
      <c r="F28" s="3" t="s">
        <v>77</v>
      </c>
      <c r="G28" s="3" t="s">
        <v>9</v>
      </c>
      <c r="H28" s="3" t="s">
        <v>663</v>
      </c>
      <c r="I28" s="3" t="s">
        <v>2</v>
      </c>
      <c r="J28" s="3" t="s">
        <v>9</v>
      </c>
      <c r="K28" s="4">
        <v>3500</v>
      </c>
      <c r="L28" s="4">
        <v>70</v>
      </c>
      <c r="M28" s="4" t="s">
        <v>759</v>
      </c>
      <c r="N28" s="4" t="s">
        <v>759</v>
      </c>
      <c r="O28" s="3">
        <v>280</v>
      </c>
      <c r="P28" s="3">
        <v>3.65</v>
      </c>
      <c r="Q28" s="3">
        <v>3.2</v>
      </c>
      <c r="R28" s="3">
        <v>2.5</v>
      </c>
      <c r="S28" s="3">
        <f>0.5*O28</f>
        <v>140</v>
      </c>
      <c r="T28" s="3">
        <f>1*O28</f>
        <v>280</v>
      </c>
      <c r="U28" s="6">
        <v>1</v>
      </c>
      <c r="V28" s="3">
        <v>5220</v>
      </c>
      <c r="X28" s="3">
        <f t="shared" si="7"/>
        <v>280</v>
      </c>
      <c r="Y28" s="3">
        <f t="shared" si="8"/>
        <v>140</v>
      </c>
      <c r="Z28" s="6">
        <v>1</v>
      </c>
      <c r="AA28" s="10">
        <v>0.5</v>
      </c>
      <c r="AB28" s="4">
        <v>205</v>
      </c>
      <c r="AC28" s="4">
        <v>72</v>
      </c>
      <c r="AD28" s="4">
        <v>174</v>
      </c>
      <c r="AE28" s="7" t="s">
        <v>1024</v>
      </c>
      <c r="AF28" s="4">
        <v>2019</v>
      </c>
      <c r="AG28" s="4" t="s">
        <v>0</v>
      </c>
      <c r="AI28" s="11" t="s">
        <v>802</v>
      </c>
      <c r="AJ28" s="9" t="s">
        <v>661</v>
      </c>
      <c r="AK28" s="10" t="s">
        <v>939</v>
      </c>
      <c r="AL28" s="10">
        <v>0.05</v>
      </c>
      <c r="AM28" s="12">
        <v>0.8</v>
      </c>
      <c r="AN28">
        <f t="shared" si="2"/>
        <v>2</v>
      </c>
      <c r="AO28">
        <f t="shared" si="3"/>
        <v>60.79</v>
      </c>
    </row>
    <row r="29" spans="1:41">
      <c r="A29" t="s">
        <v>1057</v>
      </c>
      <c r="B29" s="3" t="s">
        <v>662</v>
      </c>
      <c r="C29" s="3" t="s">
        <v>660</v>
      </c>
      <c r="D29" s="3" t="s">
        <v>437</v>
      </c>
      <c r="E29" s="3" t="s">
        <v>78</v>
      </c>
      <c r="F29" s="3" t="s">
        <v>77</v>
      </c>
      <c r="G29" s="3" t="s">
        <v>9</v>
      </c>
      <c r="H29" s="3" t="s">
        <v>659</v>
      </c>
      <c r="I29" s="3" t="s">
        <v>2</v>
      </c>
      <c r="J29" s="3" t="s">
        <v>9</v>
      </c>
      <c r="K29" s="4">
        <v>6000</v>
      </c>
      <c r="L29" s="4">
        <v>70</v>
      </c>
      <c r="M29" s="4" t="s">
        <v>759</v>
      </c>
      <c r="N29" s="4" t="s">
        <v>759</v>
      </c>
      <c r="O29" s="3">
        <v>280</v>
      </c>
      <c r="P29" s="3">
        <v>3.65</v>
      </c>
      <c r="Q29" s="3">
        <v>3.2</v>
      </c>
      <c r="R29" s="3">
        <v>2.5</v>
      </c>
      <c r="S29" s="3">
        <f>0.5*O29</f>
        <v>140</v>
      </c>
      <c r="T29" s="3">
        <f>1*O29</f>
        <v>280</v>
      </c>
      <c r="U29" s="6">
        <v>0.5</v>
      </c>
      <c r="V29" s="3">
        <v>5420</v>
      </c>
      <c r="X29" s="3">
        <f t="shared" si="7"/>
        <v>280</v>
      </c>
      <c r="Y29" s="3">
        <f t="shared" si="8"/>
        <v>140</v>
      </c>
      <c r="Z29" s="6">
        <v>0.5</v>
      </c>
      <c r="AA29" s="10">
        <v>0.5</v>
      </c>
      <c r="AB29" s="4">
        <v>205</v>
      </c>
      <c r="AC29" s="4">
        <v>72</v>
      </c>
      <c r="AD29" s="4">
        <v>174</v>
      </c>
      <c r="AE29" s="7" t="s">
        <v>1024</v>
      </c>
      <c r="AF29" s="4">
        <v>2021</v>
      </c>
      <c r="AG29" s="4" t="s">
        <v>0</v>
      </c>
      <c r="AI29" s="11" t="s">
        <v>803</v>
      </c>
      <c r="AJ29" s="9" t="s">
        <v>661</v>
      </c>
      <c r="AK29" s="10" t="s">
        <v>939</v>
      </c>
      <c r="AL29" s="10">
        <v>0.05</v>
      </c>
      <c r="AM29" s="12">
        <v>0.8</v>
      </c>
      <c r="AN29">
        <f t="shared" si="2"/>
        <v>2</v>
      </c>
      <c r="AO29">
        <f t="shared" si="3"/>
        <v>60.79</v>
      </c>
    </row>
    <row r="30" spans="1:41">
      <c r="A30" t="s">
        <v>1058</v>
      </c>
      <c r="B30" s="3" t="s">
        <v>657</v>
      </c>
      <c r="C30" s="3" t="s">
        <v>657</v>
      </c>
      <c r="D30" s="3" t="s">
        <v>53</v>
      </c>
      <c r="E30" s="3" t="s">
        <v>78</v>
      </c>
      <c r="F30" s="3" t="s">
        <v>77</v>
      </c>
      <c r="G30" s="3" t="s">
        <v>9</v>
      </c>
      <c r="H30" s="3" t="s">
        <v>656</v>
      </c>
      <c r="I30" s="3" t="s">
        <v>2</v>
      </c>
      <c r="J30" s="3" t="s">
        <v>9</v>
      </c>
      <c r="K30" s="4">
        <v>2000</v>
      </c>
      <c r="L30" s="4">
        <v>80</v>
      </c>
      <c r="M30" s="4" t="s">
        <v>759</v>
      </c>
      <c r="N30" s="4" t="s">
        <v>759</v>
      </c>
      <c r="O30" s="3">
        <v>130</v>
      </c>
      <c r="P30" s="3">
        <v>3.65</v>
      </c>
      <c r="Q30" s="3">
        <v>3.2</v>
      </c>
      <c r="R30" s="3">
        <v>2.5</v>
      </c>
      <c r="S30" s="3">
        <f>0.3*O30</f>
        <v>39</v>
      </c>
      <c r="T30" s="3">
        <f>0.3*6*O30</f>
        <v>233.99999999999997</v>
      </c>
      <c r="U30" s="6">
        <f>1/3</f>
        <v>0.33333333333333331</v>
      </c>
      <c r="V30" s="3">
        <v>3425</v>
      </c>
      <c r="X30" s="3">
        <f>0.3*3*O30</f>
        <v>116.99999999999999</v>
      </c>
      <c r="Y30" s="3">
        <f>0.3*O30</f>
        <v>39</v>
      </c>
      <c r="Z30" s="6">
        <f>1/3</f>
        <v>0.33333333333333331</v>
      </c>
      <c r="AA30" s="10">
        <v>1</v>
      </c>
      <c r="AB30" s="4">
        <v>260</v>
      </c>
      <c r="AC30" s="4">
        <v>44</v>
      </c>
      <c r="AD30" s="4">
        <v>148</v>
      </c>
      <c r="AE30" s="7" t="s">
        <v>1024</v>
      </c>
      <c r="AF30" s="4">
        <v>2017</v>
      </c>
      <c r="AG30" s="4" t="s">
        <v>0</v>
      </c>
      <c r="AI30" s="11" t="s">
        <v>804</v>
      </c>
      <c r="AK30" s="10" t="s">
        <v>939</v>
      </c>
      <c r="AL30" s="10">
        <v>0.05</v>
      </c>
      <c r="AM30" s="12">
        <v>0.8</v>
      </c>
      <c r="AN30">
        <f t="shared" si="2"/>
        <v>2</v>
      </c>
      <c r="AO30">
        <f t="shared" si="3"/>
        <v>60.79</v>
      </c>
    </row>
    <row r="31" spans="1:41">
      <c r="A31" t="s">
        <v>1059</v>
      </c>
      <c r="B31" s="3" t="s">
        <v>655</v>
      </c>
      <c r="C31" s="3" t="s">
        <v>655</v>
      </c>
      <c r="D31" s="3" t="s">
        <v>53</v>
      </c>
      <c r="E31" s="3" t="s">
        <v>78</v>
      </c>
      <c r="F31" s="3" t="s">
        <v>77</v>
      </c>
      <c r="G31" s="3" t="s">
        <v>9</v>
      </c>
      <c r="H31" s="3" t="s">
        <v>654</v>
      </c>
      <c r="I31" s="3" t="s">
        <v>2</v>
      </c>
      <c r="J31" s="3" t="s">
        <v>9</v>
      </c>
      <c r="K31" s="4">
        <v>3000</v>
      </c>
      <c r="L31" s="4">
        <v>80</v>
      </c>
      <c r="M31" s="4" t="s">
        <v>759</v>
      </c>
      <c r="N31" s="4" t="s">
        <v>759</v>
      </c>
      <c r="O31" s="3">
        <v>150</v>
      </c>
      <c r="P31" s="3">
        <v>3.65</v>
      </c>
      <c r="Q31" s="3">
        <v>3.2</v>
      </c>
      <c r="R31" s="3">
        <v>2.5</v>
      </c>
      <c r="S31" s="3">
        <f>0.5*O31</f>
        <v>75</v>
      </c>
      <c r="T31" s="3">
        <f>1*O31</f>
        <v>150</v>
      </c>
      <c r="U31" s="6">
        <v>1</v>
      </c>
      <c r="V31" s="3">
        <v>2900</v>
      </c>
      <c r="X31" s="3">
        <f>1*O31</f>
        <v>150</v>
      </c>
      <c r="Y31" s="3">
        <f>0.5*O31</f>
        <v>75</v>
      </c>
      <c r="Z31" s="6">
        <v>1</v>
      </c>
      <c r="AA31" s="10">
        <v>1</v>
      </c>
      <c r="AB31" s="4">
        <v>208</v>
      </c>
      <c r="AC31" s="4">
        <v>37</v>
      </c>
      <c r="AD31" s="4">
        <v>174</v>
      </c>
      <c r="AE31" s="7" t="s">
        <v>1024</v>
      </c>
      <c r="AF31" s="4">
        <v>2019</v>
      </c>
      <c r="AG31" s="4" t="s">
        <v>0</v>
      </c>
      <c r="AI31" s="11" t="s">
        <v>805</v>
      </c>
      <c r="AK31" s="10" t="s">
        <v>939</v>
      </c>
      <c r="AL31" s="10">
        <v>0.05</v>
      </c>
      <c r="AM31" s="12">
        <v>0.8</v>
      </c>
      <c r="AN31">
        <f t="shared" si="2"/>
        <v>2</v>
      </c>
      <c r="AO31">
        <f t="shared" si="3"/>
        <v>60.79</v>
      </c>
    </row>
    <row r="32" spans="1:41">
      <c r="A32" t="s">
        <v>1060</v>
      </c>
      <c r="B32" s="3" t="s">
        <v>653</v>
      </c>
      <c r="C32" s="3" t="s">
        <v>653</v>
      </c>
      <c r="D32" s="3" t="s">
        <v>53</v>
      </c>
      <c r="E32" s="3" t="s">
        <v>78</v>
      </c>
      <c r="F32" s="3" t="s">
        <v>77</v>
      </c>
      <c r="G32" s="3" t="s">
        <v>9</v>
      </c>
      <c r="H32" s="3" t="s">
        <v>652</v>
      </c>
      <c r="I32" s="3" t="s">
        <v>2</v>
      </c>
      <c r="J32" s="3" t="s">
        <v>9</v>
      </c>
      <c r="K32" s="4">
        <v>3000</v>
      </c>
      <c r="L32" s="4">
        <v>80</v>
      </c>
      <c r="M32" s="4" t="s">
        <v>759</v>
      </c>
      <c r="N32" s="4" t="s">
        <v>759</v>
      </c>
      <c r="O32" s="3">
        <v>202</v>
      </c>
      <c r="P32" s="3">
        <v>3.65</v>
      </c>
      <c r="Q32" s="3">
        <v>3.2</v>
      </c>
      <c r="R32" s="3">
        <v>2.5</v>
      </c>
      <c r="S32" s="3">
        <f>0.5*O32</f>
        <v>101</v>
      </c>
      <c r="T32" s="3">
        <f>1*O32</f>
        <v>202</v>
      </c>
      <c r="U32" s="6">
        <v>1</v>
      </c>
      <c r="V32" s="3">
        <v>3900</v>
      </c>
      <c r="X32" s="3">
        <f>1*O32</f>
        <v>202</v>
      </c>
      <c r="Y32" s="3">
        <f>0.5*O32</f>
        <v>101</v>
      </c>
      <c r="Z32" s="6">
        <v>1</v>
      </c>
      <c r="AA32" s="10">
        <v>1</v>
      </c>
      <c r="AB32" s="4">
        <v>210</v>
      </c>
      <c r="AC32" s="4">
        <v>54</v>
      </c>
      <c r="AD32" s="4">
        <v>174</v>
      </c>
      <c r="AE32" s="7" t="s">
        <v>1024</v>
      </c>
      <c r="AF32" s="4">
        <v>2018</v>
      </c>
      <c r="AG32" s="4" t="s">
        <v>0</v>
      </c>
      <c r="AI32" s="11" t="s">
        <v>806</v>
      </c>
      <c r="AK32" s="10" t="s">
        <v>939</v>
      </c>
      <c r="AL32" s="10">
        <v>0.05</v>
      </c>
      <c r="AM32" s="12">
        <v>0.8</v>
      </c>
      <c r="AN32">
        <f t="shared" si="2"/>
        <v>2</v>
      </c>
      <c r="AO32">
        <f t="shared" si="3"/>
        <v>60.79</v>
      </c>
    </row>
    <row r="33" spans="1:41">
      <c r="A33" t="s">
        <v>1061</v>
      </c>
      <c r="B33" s="3" t="s">
        <v>651</v>
      </c>
      <c r="C33" s="3" t="s">
        <v>651</v>
      </c>
      <c r="D33" s="3" t="s">
        <v>53</v>
      </c>
      <c r="E33" s="3" t="s">
        <v>78</v>
      </c>
      <c r="F33" s="3" t="s">
        <v>77</v>
      </c>
      <c r="G33" s="3" t="s">
        <v>9</v>
      </c>
      <c r="H33" s="3" t="s">
        <v>650</v>
      </c>
      <c r="I33" s="3" t="s">
        <v>2</v>
      </c>
      <c r="J33" s="3" t="s">
        <v>9</v>
      </c>
      <c r="K33" s="4">
        <v>2000</v>
      </c>
      <c r="L33" s="4">
        <v>80</v>
      </c>
      <c r="M33" s="4" t="s">
        <v>759</v>
      </c>
      <c r="N33" s="4" t="s">
        <v>759</v>
      </c>
      <c r="O33" s="3">
        <v>272</v>
      </c>
      <c r="P33" s="3">
        <v>3.65</v>
      </c>
      <c r="Q33" s="3">
        <v>3.2</v>
      </c>
      <c r="R33" s="3">
        <v>2.5</v>
      </c>
      <c r="S33" s="3">
        <f>0.5*O33</f>
        <v>136</v>
      </c>
      <c r="T33" s="3">
        <f>1*O33</f>
        <v>272</v>
      </c>
      <c r="U33" s="6">
        <v>1</v>
      </c>
      <c r="V33" s="3">
        <v>5302</v>
      </c>
      <c r="X33" s="3">
        <f>1*O33</f>
        <v>272</v>
      </c>
      <c r="Y33" s="3">
        <f>0.5*O33</f>
        <v>136</v>
      </c>
      <c r="Z33" s="6">
        <v>1</v>
      </c>
      <c r="AA33" s="10">
        <v>1</v>
      </c>
      <c r="AB33" s="4">
        <v>208</v>
      </c>
      <c r="AC33" s="4">
        <v>72</v>
      </c>
      <c r="AD33" s="4">
        <v>174</v>
      </c>
      <c r="AE33" s="7" t="s">
        <v>1024</v>
      </c>
      <c r="AF33" s="4">
        <v>2019</v>
      </c>
      <c r="AG33" s="4" t="s">
        <v>0</v>
      </c>
      <c r="AI33" s="11" t="s">
        <v>807</v>
      </c>
      <c r="AK33" s="10" t="s">
        <v>939</v>
      </c>
      <c r="AL33" s="10">
        <v>0.05</v>
      </c>
      <c r="AM33" s="12">
        <v>0.8</v>
      </c>
      <c r="AN33">
        <f t="shared" si="2"/>
        <v>2</v>
      </c>
      <c r="AO33">
        <f t="shared" si="3"/>
        <v>60.79</v>
      </c>
    </row>
    <row r="34" spans="1:41">
      <c r="A34" t="s">
        <v>1062</v>
      </c>
      <c r="B34" s="3" t="s">
        <v>649</v>
      </c>
      <c r="C34" s="3" t="s">
        <v>649</v>
      </c>
      <c r="D34" s="3" t="s">
        <v>648</v>
      </c>
      <c r="E34" s="3" t="s">
        <v>78</v>
      </c>
      <c r="F34" s="3" t="s">
        <v>77</v>
      </c>
      <c r="G34" s="3" t="s">
        <v>9</v>
      </c>
      <c r="H34" s="3" t="s">
        <v>647</v>
      </c>
      <c r="I34" s="3" t="s">
        <v>2</v>
      </c>
      <c r="J34" s="3" t="s">
        <v>9</v>
      </c>
      <c r="K34" s="4">
        <v>6000</v>
      </c>
      <c r="L34" s="4">
        <v>80</v>
      </c>
      <c r="M34" s="4" t="s">
        <v>759</v>
      </c>
      <c r="N34" s="4" t="s">
        <v>759</v>
      </c>
      <c r="O34" s="3">
        <v>271</v>
      </c>
      <c r="P34" s="3">
        <v>3.65</v>
      </c>
      <c r="Q34" s="3">
        <v>3.2</v>
      </c>
      <c r="R34" s="3">
        <v>2.5</v>
      </c>
      <c r="S34" s="3">
        <f>0.2*O34</f>
        <v>54.2</v>
      </c>
      <c r="T34" s="3">
        <f>2*O34</f>
        <v>542</v>
      </c>
      <c r="U34" s="6">
        <v>1</v>
      </c>
      <c r="V34" s="3">
        <v>5400</v>
      </c>
      <c r="X34" s="3">
        <f>1*O34</f>
        <v>271</v>
      </c>
      <c r="Y34" s="3">
        <f>0.2*O34</f>
        <v>54.2</v>
      </c>
      <c r="Z34" s="6">
        <v>1</v>
      </c>
      <c r="AA34" s="10" t="s">
        <v>759</v>
      </c>
      <c r="AB34" s="4">
        <v>200</v>
      </c>
      <c r="AC34" s="4">
        <v>72</v>
      </c>
      <c r="AD34" s="4">
        <v>174</v>
      </c>
      <c r="AE34" s="7" t="s">
        <v>1024</v>
      </c>
      <c r="AG34" s="4" t="s">
        <v>0</v>
      </c>
      <c r="AI34" s="11" t="s">
        <v>760</v>
      </c>
      <c r="AK34" s="10" t="s">
        <v>939</v>
      </c>
      <c r="AL34" s="10" t="s">
        <v>759</v>
      </c>
      <c r="AM34" s="12">
        <v>1</v>
      </c>
      <c r="AN34">
        <f t="shared" si="2"/>
        <v>2</v>
      </c>
      <c r="AO34">
        <f t="shared" si="3"/>
        <v>60.79</v>
      </c>
    </row>
    <row r="35" spans="1:41">
      <c r="A35" t="s">
        <v>1063</v>
      </c>
      <c r="B35" s="3" t="s">
        <v>646</v>
      </c>
      <c r="C35" s="3" t="s">
        <v>646</v>
      </c>
      <c r="D35" s="3" t="s">
        <v>13</v>
      </c>
      <c r="E35" s="3" t="s">
        <v>6</v>
      </c>
      <c r="F35" s="3" t="s">
        <v>12</v>
      </c>
      <c r="G35" s="3" t="s">
        <v>11</v>
      </c>
      <c r="H35" s="3" t="s">
        <v>10</v>
      </c>
      <c r="I35" s="3" t="s">
        <v>2</v>
      </c>
      <c r="J35" s="3" t="s">
        <v>9</v>
      </c>
      <c r="K35" s="4">
        <v>6000</v>
      </c>
      <c r="L35" s="4">
        <v>70</v>
      </c>
      <c r="M35" s="3">
        <v>418</v>
      </c>
      <c r="N35" s="3">
        <v>182</v>
      </c>
      <c r="O35" s="3">
        <v>53</v>
      </c>
      <c r="P35" s="3">
        <v>4.2</v>
      </c>
      <c r="Q35" s="3">
        <v>3.7</v>
      </c>
      <c r="R35" s="3">
        <v>2.7</v>
      </c>
      <c r="S35" s="3">
        <f>O35*0.2</f>
        <v>10.600000000000001</v>
      </c>
      <c r="T35" s="3">
        <f>5*O35</f>
        <v>265</v>
      </c>
      <c r="U35" s="6">
        <v>1</v>
      </c>
      <c r="V35" s="3">
        <v>1095</v>
      </c>
      <c r="X35" s="3">
        <v>106</v>
      </c>
      <c r="Y35" s="3">
        <f>O35*0.2</f>
        <v>10.600000000000001</v>
      </c>
      <c r="Z35" s="6">
        <v>1</v>
      </c>
      <c r="AA35" s="10" t="s">
        <v>759</v>
      </c>
      <c r="AB35" s="4">
        <v>227</v>
      </c>
      <c r="AC35" s="4">
        <v>12</v>
      </c>
      <c r="AD35" s="4">
        <v>226</v>
      </c>
      <c r="AE35" s="7" t="s">
        <v>1024</v>
      </c>
      <c r="AF35" s="4">
        <v>2020</v>
      </c>
      <c r="AG35" s="4" t="s">
        <v>0</v>
      </c>
      <c r="AH35" s="4" t="s">
        <v>0</v>
      </c>
      <c r="AI35" s="13" t="s">
        <v>767</v>
      </c>
      <c r="AK35" s="10" t="s">
        <v>939</v>
      </c>
      <c r="AL35" s="10" t="s">
        <v>759</v>
      </c>
      <c r="AM35" s="12">
        <v>0.9</v>
      </c>
      <c r="AN35">
        <f t="shared" si="2"/>
        <v>1</v>
      </c>
      <c r="AO35">
        <f t="shared" si="3"/>
        <v>60.25</v>
      </c>
    </row>
    <row r="36" spans="1:41">
      <c r="A36" t="s">
        <v>1064</v>
      </c>
      <c r="B36" s="3" t="s">
        <v>645</v>
      </c>
      <c r="C36" s="3" t="s">
        <v>645</v>
      </c>
      <c r="D36" s="3" t="s">
        <v>642</v>
      </c>
      <c r="E36" s="3" t="s">
        <v>78</v>
      </c>
      <c r="F36" s="3" t="s">
        <v>77</v>
      </c>
      <c r="G36" s="3" t="s">
        <v>9</v>
      </c>
      <c r="H36" s="3" t="s">
        <v>644</v>
      </c>
      <c r="I36" s="3" t="s">
        <v>2</v>
      </c>
      <c r="J36" s="3" t="s">
        <v>9</v>
      </c>
      <c r="K36" s="4">
        <v>2000</v>
      </c>
      <c r="L36" s="4">
        <v>80</v>
      </c>
      <c r="M36" s="4" t="s">
        <v>759</v>
      </c>
      <c r="N36" s="4" t="s">
        <v>759</v>
      </c>
      <c r="O36" s="3">
        <v>100</v>
      </c>
      <c r="P36" s="3">
        <v>3.65</v>
      </c>
      <c r="Q36" s="3">
        <v>3.2</v>
      </c>
      <c r="R36" s="3">
        <v>2.5</v>
      </c>
      <c r="S36" s="3">
        <v>33</v>
      </c>
      <c r="T36" s="3">
        <v>300</v>
      </c>
      <c r="U36" s="6" t="s">
        <v>759</v>
      </c>
      <c r="V36" s="3">
        <v>3150</v>
      </c>
      <c r="X36" s="3">
        <v>200</v>
      </c>
      <c r="Y36" s="3">
        <v>33</v>
      </c>
      <c r="Z36" s="6" t="s">
        <v>759</v>
      </c>
      <c r="AA36" s="10" t="s">
        <v>759</v>
      </c>
      <c r="AB36" s="4">
        <v>221</v>
      </c>
      <c r="AC36" s="4">
        <v>61</v>
      </c>
      <c r="AD36" s="4">
        <v>142</v>
      </c>
      <c r="AE36" s="7" t="s">
        <v>1024</v>
      </c>
      <c r="AH36" s="4" t="s">
        <v>0</v>
      </c>
      <c r="AI36" s="11" t="s">
        <v>760</v>
      </c>
      <c r="AK36" s="10" t="s">
        <v>939</v>
      </c>
      <c r="AL36" s="10" t="s">
        <v>759</v>
      </c>
      <c r="AM36" s="10" t="s">
        <v>759</v>
      </c>
      <c r="AN36">
        <f t="shared" si="2"/>
        <v>2</v>
      </c>
      <c r="AO36">
        <f t="shared" si="3"/>
        <v>60.79</v>
      </c>
    </row>
    <row r="37" spans="1:41">
      <c r="A37" t="s">
        <v>1065</v>
      </c>
      <c r="B37" s="3" t="s">
        <v>643</v>
      </c>
      <c r="C37" s="3" t="s">
        <v>643</v>
      </c>
      <c r="D37" s="3" t="s">
        <v>642</v>
      </c>
      <c r="E37" s="3" t="s">
        <v>78</v>
      </c>
      <c r="F37" s="3" t="s">
        <v>77</v>
      </c>
      <c r="G37" s="3" t="s">
        <v>9</v>
      </c>
      <c r="H37" s="3" t="s">
        <v>641</v>
      </c>
      <c r="I37" s="3" t="s">
        <v>2</v>
      </c>
      <c r="J37" s="3" t="s">
        <v>9</v>
      </c>
      <c r="K37" s="4">
        <v>1500</v>
      </c>
      <c r="L37" s="4">
        <v>80</v>
      </c>
      <c r="M37" s="4" t="s">
        <v>759</v>
      </c>
      <c r="N37" s="4" t="s">
        <v>759</v>
      </c>
      <c r="O37" s="3">
        <v>400</v>
      </c>
      <c r="P37" s="3">
        <v>3.65</v>
      </c>
      <c r="Q37" s="3">
        <v>3.2</v>
      </c>
      <c r="R37" s="3">
        <v>2.5</v>
      </c>
      <c r="S37" s="3">
        <v>132</v>
      </c>
      <c r="T37" s="3">
        <v>400</v>
      </c>
      <c r="U37" s="6" t="s">
        <v>759</v>
      </c>
      <c r="V37" s="3">
        <v>12800</v>
      </c>
      <c r="X37" s="3">
        <v>400</v>
      </c>
      <c r="Y37" s="3">
        <v>132</v>
      </c>
      <c r="Z37" s="6" t="s">
        <v>759</v>
      </c>
      <c r="AA37" s="10" t="s">
        <v>759</v>
      </c>
      <c r="AB37" s="4">
        <v>450</v>
      </c>
      <c r="AC37" s="4">
        <v>71</v>
      </c>
      <c r="AD37" s="4">
        <v>285</v>
      </c>
      <c r="AE37" s="7" t="s">
        <v>1024</v>
      </c>
      <c r="AH37" s="4" t="s">
        <v>0</v>
      </c>
      <c r="AI37" s="11" t="s">
        <v>760</v>
      </c>
      <c r="AK37" s="10" t="s">
        <v>939</v>
      </c>
      <c r="AL37" s="10" t="s">
        <v>759</v>
      </c>
      <c r="AM37" s="10" t="s">
        <v>759</v>
      </c>
      <c r="AN37">
        <f t="shared" si="2"/>
        <v>2</v>
      </c>
      <c r="AO37">
        <f t="shared" si="3"/>
        <v>60.79</v>
      </c>
    </row>
    <row r="38" spans="1:41">
      <c r="A38" t="s">
        <v>1066</v>
      </c>
      <c r="B38" s="3" t="s">
        <v>640</v>
      </c>
      <c r="C38" s="3" t="s">
        <v>640</v>
      </c>
      <c r="D38" s="3" t="s">
        <v>387</v>
      </c>
      <c r="E38" s="3" t="s">
        <v>6</v>
      </c>
      <c r="F38" s="3" t="s">
        <v>12</v>
      </c>
      <c r="G38" s="3" t="s">
        <v>11</v>
      </c>
      <c r="H38" s="3" t="s">
        <v>639</v>
      </c>
      <c r="I38" s="3" t="s">
        <v>2</v>
      </c>
      <c r="J38" s="3" t="s">
        <v>9</v>
      </c>
      <c r="K38" s="4" t="s">
        <v>759</v>
      </c>
      <c r="L38" s="4" t="s">
        <v>759</v>
      </c>
      <c r="M38" s="4" t="s">
        <v>759</v>
      </c>
      <c r="N38" s="4" t="s">
        <v>759</v>
      </c>
      <c r="O38" s="3">
        <v>39</v>
      </c>
      <c r="P38" s="3">
        <v>4.2</v>
      </c>
      <c r="Q38" s="3">
        <v>3.65</v>
      </c>
      <c r="R38" s="3">
        <v>2.7</v>
      </c>
      <c r="S38" s="3">
        <v>19.5</v>
      </c>
      <c r="T38" s="3">
        <v>117</v>
      </c>
      <c r="U38" s="6" t="s">
        <v>759</v>
      </c>
      <c r="V38" s="3">
        <v>820</v>
      </c>
      <c r="X38" s="3">
        <v>78</v>
      </c>
      <c r="Y38" s="3">
        <v>19.5</v>
      </c>
      <c r="Z38" s="6" t="s">
        <v>759</v>
      </c>
      <c r="AA38" s="10" t="s">
        <v>759</v>
      </c>
      <c r="AB38" s="4">
        <v>268</v>
      </c>
      <c r="AC38" s="4">
        <v>7</v>
      </c>
      <c r="AD38" s="4">
        <v>228</v>
      </c>
      <c r="AE38" s="7" t="s">
        <v>1024</v>
      </c>
      <c r="AH38" s="4" t="s">
        <v>0</v>
      </c>
      <c r="AI38" s="11" t="s">
        <v>760</v>
      </c>
      <c r="AK38" s="10" t="s">
        <v>939</v>
      </c>
      <c r="AL38" s="10" t="s">
        <v>759</v>
      </c>
      <c r="AM38" s="10" t="s">
        <v>759</v>
      </c>
      <c r="AN38">
        <f t="shared" si="2"/>
        <v>1</v>
      </c>
      <c r="AO38">
        <f t="shared" si="3"/>
        <v>60.25</v>
      </c>
    </row>
    <row r="39" spans="1:41">
      <c r="A39" t="s">
        <v>1067</v>
      </c>
      <c r="B39" s="3" t="s">
        <v>638</v>
      </c>
      <c r="C39" s="3" t="s">
        <v>638</v>
      </c>
      <c r="D39" s="3" t="s">
        <v>387</v>
      </c>
      <c r="E39" s="3" t="s">
        <v>78</v>
      </c>
      <c r="F39" s="3" t="s">
        <v>77</v>
      </c>
      <c r="G39" s="3" t="s">
        <v>11</v>
      </c>
      <c r="H39" s="3" t="s">
        <v>637</v>
      </c>
      <c r="I39" s="3" t="s">
        <v>2</v>
      </c>
      <c r="J39" s="3" t="s">
        <v>9</v>
      </c>
      <c r="K39" s="4">
        <v>2000</v>
      </c>
      <c r="L39" s="4">
        <v>80</v>
      </c>
      <c r="M39" s="4" t="s">
        <v>759</v>
      </c>
      <c r="N39" s="4" t="s">
        <v>759</v>
      </c>
      <c r="O39" s="3">
        <v>50</v>
      </c>
      <c r="P39" s="3">
        <v>3.65</v>
      </c>
      <c r="Q39" s="3">
        <v>3.3</v>
      </c>
      <c r="R39" s="3">
        <v>2.5</v>
      </c>
      <c r="S39" s="3">
        <f>0.5*O39</f>
        <v>25</v>
      </c>
      <c r="T39" s="3">
        <f>1*O39</f>
        <v>50</v>
      </c>
      <c r="U39" s="6" t="s">
        <v>759</v>
      </c>
      <c r="V39" s="3">
        <v>1167</v>
      </c>
      <c r="X39" s="3">
        <f>1*O39</f>
        <v>50</v>
      </c>
      <c r="Y39" s="3">
        <f>0.5*O39</f>
        <v>25</v>
      </c>
      <c r="Z39" s="6" t="s">
        <v>759</v>
      </c>
      <c r="AA39" s="10" t="s">
        <v>759</v>
      </c>
      <c r="AB39" s="4">
        <v>268</v>
      </c>
      <c r="AC39" s="4">
        <v>10.8</v>
      </c>
      <c r="AD39" s="4">
        <v>228</v>
      </c>
      <c r="AE39" s="7" t="s">
        <v>1024</v>
      </c>
      <c r="AH39" s="4" t="s">
        <v>0</v>
      </c>
      <c r="AI39" s="11" t="s">
        <v>824</v>
      </c>
      <c r="AK39" s="10" t="s">
        <v>939</v>
      </c>
      <c r="AL39" s="10" t="s">
        <v>759</v>
      </c>
      <c r="AM39" s="10" t="s">
        <v>759</v>
      </c>
      <c r="AN39">
        <f t="shared" si="2"/>
        <v>1</v>
      </c>
      <c r="AO39">
        <f t="shared" si="3"/>
        <v>60.25</v>
      </c>
    </row>
    <row r="40" spans="1:41">
      <c r="A40" t="s">
        <v>1068</v>
      </c>
      <c r="B40" s="3" t="s">
        <v>636</v>
      </c>
      <c r="C40" s="3" t="s">
        <v>636</v>
      </c>
      <c r="D40" s="3" t="s">
        <v>387</v>
      </c>
      <c r="E40" s="3" t="s">
        <v>6</v>
      </c>
      <c r="F40" s="3" t="s">
        <v>12</v>
      </c>
      <c r="G40" s="3" t="s">
        <v>11</v>
      </c>
      <c r="H40" s="3" t="s">
        <v>635</v>
      </c>
      <c r="I40" s="3" t="s">
        <v>2</v>
      </c>
      <c r="J40" s="3" t="s">
        <v>9</v>
      </c>
      <c r="K40" s="4" t="s">
        <v>759</v>
      </c>
      <c r="L40" s="4" t="s">
        <v>759</v>
      </c>
      <c r="M40" s="3">
        <v>355</v>
      </c>
      <c r="N40" s="3">
        <v>180</v>
      </c>
      <c r="O40" s="3">
        <v>26</v>
      </c>
      <c r="P40" s="3">
        <v>4.2</v>
      </c>
      <c r="Q40" s="3">
        <v>3.65</v>
      </c>
      <c r="R40" s="3">
        <v>2.7</v>
      </c>
      <c r="S40" s="3">
        <f>0.2*O40</f>
        <v>5.2</v>
      </c>
      <c r="T40" s="3">
        <f>1*O40</f>
        <v>26</v>
      </c>
      <c r="U40" s="6" t="s">
        <v>759</v>
      </c>
      <c r="V40" s="3">
        <v>550</v>
      </c>
      <c r="X40" s="3">
        <f>1*O40</f>
        <v>26</v>
      </c>
      <c r="Y40" s="3">
        <f>0.2*O40</f>
        <v>5.2</v>
      </c>
      <c r="Z40" s="6" t="s">
        <v>759</v>
      </c>
      <c r="AA40" s="10" t="s">
        <v>759</v>
      </c>
      <c r="AB40" s="4">
        <v>227</v>
      </c>
      <c r="AC40" s="4">
        <v>7.5</v>
      </c>
      <c r="AD40" s="4">
        <v>161</v>
      </c>
      <c r="AE40" s="7" t="s">
        <v>1024</v>
      </c>
      <c r="AF40" s="4">
        <v>2016</v>
      </c>
      <c r="AH40" s="4" t="s">
        <v>0</v>
      </c>
      <c r="AI40" s="11" t="s">
        <v>825</v>
      </c>
      <c r="AK40" s="10" t="s">
        <v>939</v>
      </c>
      <c r="AL40" s="10" t="s">
        <v>759</v>
      </c>
      <c r="AM40" s="10" t="s">
        <v>759</v>
      </c>
      <c r="AN40">
        <f t="shared" si="2"/>
        <v>1</v>
      </c>
      <c r="AO40">
        <f t="shared" si="3"/>
        <v>60.25</v>
      </c>
    </row>
    <row r="41" spans="1:41">
      <c r="A41" t="s">
        <v>1069</v>
      </c>
      <c r="B41" s="3" t="s">
        <v>634</v>
      </c>
      <c r="C41" s="3" t="s">
        <v>634</v>
      </c>
      <c r="D41" s="3" t="s">
        <v>387</v>
      </c>
      <c r="E41" s="3" t="s">
        <v>6</v>
      </c>
      <c r="F41" s="3" t="s">
        <v>12</v>
      </c>
      <c r="G41" s="3" t="s">
        <v>11</v>
      </c>
      <c r="H41" s="3" t="s">
        <v>633</v>
      </c>
      <c r="I41" s="3" t="s">
        <v>2</v>
      </c>
      <c r="J41" s="3" t="s">
        <v>9</v>
      </c>
      <c r="K41" s="4">
        <v>2500</v>
      </c>
      <c r="L41" s="4">
        <v>80</v>
      </c>
      <c r="M41" s="4" t="s">
        <v>759</v>
      </c>
      <c r="N41" s="4" t="s">
        <v>759</v>
      </c>
      <c r="O41" s="3">
        <v>32</v>
      </c>
      <c r="P41" s="3">
        <v>4.2</v>
      </c>
      <c r="Q41" s="3">
        <v>3.65</v>
      </c>
      <c r="R41" s="3">
        <v>2.7</v>
      </c>
      <c r="S41" s="3">
        <f>1*O41</f>
        <v>32</v>
      </c>
      <c r="T41" s="3">
        <f>6*O41</f>
        <v>192</v>
      </c>
      <c r="U41" s="6" t="s">
        <v>759</v>
      </c>
      <c r="V41" s="3">
        <v>561</v>
      </c>
      <c r="X41" s="3">
        <f>2*O41</f>
        <v>64</v>
      </c>
      <c r="Y41" s="3">
        <f>1*O41</f>
        <v>32</v>
      </c>
      <c r="Z41" s="6" t="s">
        <v>759</v>
      </c>
      <c r="AA41" s="10" t="s">
        <v>759</v>
      </c>
      <c r="AB41" s="4">
        <v>227</v>
      </c>
      <c r="AC41" s="4">
        <v>7.5</v>
      </c>
      <c r="AD41" s="4">
        <v>161</v>
      </c>
      <c r="AE41" s="7" t="s">
        <v>1024</v>
      </c>
      <c r="AH41" s="4" t="s">
        <v>0</v>
      </c>
      <c r="AI41" s="11" t="s">
        <v>774</v>
      </c>
      <c r="AK41" s="10" t="s">
        <v>939</v>
      </c>
      <c r="AL41" s="10" t="s">
        <v>759</v>
      </c>
      <c r="AM41" s="10" t="s">
        <v>759</v>
      </c>
      <c r="AN41">
        <f t="shared" si="2"/>
        <v>1</v>
      </c>
      <c r="AO41">
        <f t="shared" si="3"/>
        <v>60.25</v>
      </c>
    </row>
    <row r="42" spans="1:41">
      <c r="A42" t="s">
        <v>1070</v>
      </c>
      <c r="B42" s="3" t="s">
        <v>632</v>
      </c>
      <c r="C42" s="3" t="s">
        <v>632</v>
      </c>
      <c r="D42" s="3" t="s">
        <v>387</v>
      </c>
      <c r="E42" s="3" t="s">
        <v>78</v>
      </c>
      <c r="F42" s="3" t="s">
        <v>77</v>
      </c>
      <c r="G42" s="3" t="s">
        <v>11</v>
      </c>
      <c r="H42" s="3" t="s">
        <v>631</v>
      </c>
      <c r="I42" s="3" t="s">
        <v>2</v>
      </c>
      <c r="J42" s="3" t="s">
        <v>9</v>
      </c>
      <c r="K42" s="4">
        <v>3000</v>
      </c>
      <c r="L42" s="4">
        <v>90</v>
      </c>
      <c r="M42" s="3">
        <v>247</v>
      </c>
      <c r="N42" s="3">
        <v>131</v>
      </c>
      <c r="O42" s="3">
        <v>19.600000000000001</v>
      </c>
      <c r="P42" s="3">
        <v>3.65</v>
      </c>
      <c r="Q42" s="3">
        <v>3.3</v>
      </c>
      <c r="R42" s="3">
        <v>2.5</v>
      </c>
      <c r="S42" s="3">
        <f>0.2*O42</f>
        <v>3.9200000000000004</v>
      </c>
      <c r="T42" s="3">
        <v>360</v>
      </c>
      <c r="U42" s="6">
        <v>2</v>
      </c>
      <c r="V42" s="3">
        <v>496</v>
      </c>
      <c r="X42" s="3">
        <v>300</v>
      </c>
      <c r="Y42" s="3">
        <f>0.2*O42</f>
        <v>3.9200000000000004</v>
      </c>
      <c r="Z42" s="6">
        <v>1</v>
      </c>
      <c r="AA42" s="10" t="s">
        <v>759</v>
      </c>
      <c r="AB42" s="4">
        <v>227</v>
      </c>
      <c r="AC42" s="4">
        <v>7.5</v>
      </c>
      <c r="AD42" s="4">
        <v>161</v>
      </c>
      <c r="AE42" s="7" t="s">
        <v>1024</v>
      </c>
      <c r="AH42" s="4" t="s">
        <v>0</v>
      </c>
      <c r="AI42" s="14" t="s">
        <v>826</v>
      </c>
      <c r="AJ42" s="9" t="s">
        <v>941</v>
      </c>
      <c r="AK42" s="10" t="s">
        <v>939</v>
      </c>
      <c r="AL42" s="10" t="s">
        <v>759</v>
      </c>
      <c r="AM42" s="12">
        <v>1</v>
      </c>
      <c r="AN42">
        <f t="shared" si="2"/>
        <v>1</v>
      </c>
      <c r="AO42">
        <f t="shared" si="3"/>
        <v>60.25</v>
      </c>
    </row>
    <row r="43" spans="1:41">
      <c r="A43" t="s">
        <v>1071</v>
      </c>
      <c r="B43" s="3" t="s">
        <v>627</v>
      </c>
      <c r="C43" s="3" t="s">
        <v>627</v>
      </c>
      <c r="D43" s="3" t="s">
        <v>416</v>
      </c>
      <c r="E43" s="3" t="s">
        <v>6</v>
      </c>
      <c r="F43" s="3" t="s">
        <v>626</v>
      </c>
      <c r="G43" s="3" t="s">
        <v>4</v>
      </c>
      <c r="H43" s="3" t="s">
        <v>625</v>
      </c>
      <c r="I43" s="3" t="s">
        <v>2</v>
      </c>
      <c r="J43" s="3" t="s">
        <v>1</v>
      </c>
      <c r="K43" s="4">
        <v>1000</v>
      </c>
      <c r="L43" s="4">
        <v>80</v>
      </c>
      <c r="M43" s="4" t="s">
        <v>759</v>
      </c>
      <c r="N43" s="4" t="s">
        <v>759</v>
      </c>
      <c r="O43" s="3">
        <v>4.8</v>
      </c>
      <c r="P43" s="3">
        <v>4.2</v>
      </c>
      <c r="Q43" s="3">
        <v>3.6</v>
      </c>
      <c r="R43" s="3">
        <v>2.5</v>
      </c>
      <c r="S43" s="3">
        <f>0.2*O43</f>
        <v>0.96</v>
      </c>
      <c r="T43" s="3">
        <f>3*O43</f>
        <v>14.399999999999999</v>
      </c>
      <c r="U43" s="6">
        <v>1</v>
      </c>
      <c r="V43" s="3">
        <v>70</v>
      </c>
      <c r="X43" s="3">
        <f>1*O43</f>
        <v>4.8</v>
      </c>
      <c r="Y43" s="3">
        <f>0.2*O43</f>
        <v>0.96</v>
      </c>
      <c r="Z43" s="6">
        <v>0.5</v>
      </c>
      <c r="AA43" s="10" t="s">
        <v>759</v>
      </c>
      <c r="AB43" s="4" t="s">
        <v>1024</v>
      </c>
      <c r="AC43" s="4">
        <v>70</v>
      </c>
      <c r="AD43" s="8"/>
      <c r="AE43" s="8">
        <v>21</v>
      </c>
      <c r="AH43" s="4" t="s">
        <v>0</v>
      </c>
      <c r="AI43" s="13" t="s">
        <v>776</v>
      </c>
      <c r="AK43" s="10" t="s">
        <v>939</v>
      </c>
      <c r="AL43" s="10" t="s">
        <v>759</v>
      </c>
      <c r="AM43" s="10" t="s">
        <v>759</v>
      </c>
      <c r="AN43">
        <f t="shared" si="2"/>
        <v>3</v>
      </c>
      <c r="AO43">
        <f t="shared" si="3"/>
        <v>64.69</v>
      </c>
    </row>
    <row r="44" spans="1:41">
      <c r="A44" t="s">
        <v>1072</v>
      </c>
      <c r="B44" s="3" t="s">
        <v>624</v>
      </c>
      <c r="C44" s="3" t="s">
        <v>624</v>
      </c>
      <c r="D44" s="3" t="s">
        <v>416</v>
      </c>
      <c r="E44" s="3" t="s">
        <v>6</v>
      </c>
      <c r="F44" s="3" t="s">
        <v>12</v>
      </c>
      <c r="G44" s="3" t="s">
        <v>4</v>
      </c>
      <c r="H44" s="3" t="s">
        <v>623</v>
      </c>
      <c r="I44" s="3" t="s">
        <v>2</v>
      </c>
      <c r="J44" s="3" t="s">
        <v>1</v>
      </c>
      <c r="K44" s="4">
        <v>1000</v>
      </c>
      <c r="L44" s="4">
        <v>80</v>
      </c>
      <c r="M44" s="4" t="s">
        <v>759</v>
      </c>
      <c r="N44" s="4" t="s">
        <v>759</v>
      </c>
      <c r="O44" s="3">
        <v>5</v>
      </c>
      <c r="P44" s="3">
        <v>4.2</v>
      </c>
      <c r="Q44" s="3">
        <v>3.6</v>
      </c>
      <c r="R44" s="3">
        <v>2.5</v>
      </c>
      <c r="S44" s="3">
        <f>0.5*O44</f>
        <v>2.5</v>
      </c>
      <c r="T44" s="3">
        <f>2*O44</f>
        <v>10</v>
      </c>
      <c r="U44" s="6" t="s">
        <v>759</v>
      </c>
      <c r="V44" s="3">
        <v>95</v>
      </c>
      <c r="X44" s="3">
        <f>1*O44</f>
        <v>5</v>
      </c>
      <c r="Y44" s="3">
        <f>0.5*O44</f>
        <v>2.5</v>
      </c>
      <c r="Z44" s="6" t="s">
        <v>759</v>
      </c>
      <c r="AA44" s="10" t="s">
        <v>759</v>
      </c>
      <c r="AB44" s="4" t="s">
        <v>1024</v>
      </c>
      <c r="AC44" s="4">
        <v>65</v>
      </c>
      <c r="AD44" s="8"/>
      <c r="AE44" s="8">
        <v>26</v>
      </c>
      <c r="AH44" s="4" t="s">
        <v>0</v>
      </c>
      <c r="AI44" s="11" t="s">
        <v>824</v>
      </c>
      <c r="AK44" s="10" t="s">
        <v>939</v>
      </c>
      <c r="AL44" s="10" t="s">
        <v>759</v>
      </c>
      <c r="AM44" s="10" t="s">
        <v>759</v>
      </c>
      <c r="AN44">
        <f t="shared" si="2"/>
        <v>3</v>
      </c>
      <c r="AO44">
        <f t="shared" si="3"/>
        <v>64.69</v>
      </c>
    </row>
    <row r="45" spans="1:41">
      <c r="A45" t="s">
        <v>1073</v>
      </c>
      <c r="B45" s="3" t="s">
        <v>622</v>
      </c>
      <c r="C45" s="3" t="s">
        <v>622</v>
      </c>
      <c r="D45" s="3" t="s">
        <v>13</v>
      </c>
      <c r="E45" s="3" t="s">
        <v>6</v>
      </c>
      <c r="F45" s="3" t="s">
        <v>12</v>
      </c>
      <c r="G45" s="3" t="s">
        <v>11</v>
      </c>
      <c r="H45" s="3" t="s">
        <v>10</v>
      </c>
      <c r="I45" s="3" t="s">
        <v>2</v>
      </c>
      <c r="J45" s="3" t="s">
        <v>9</v>
      </c>
      <c r="K45" s="4">
        <v>4000</v>
      </c>
      <c r="L45" s="4">
        <v>80</v>
      </c>
      <c r="M45" s="3">
        <v>319</v>
      </c>
      <c r="N45" s="3">
        <v>169</v>
      </c>
      <c r="O45" s="3">
        <v>53</v>
      </c>
      <c r="P45" s="3">
        <v>4.2</v>
      </c>
      <c r="Q45" s="3">
        <v>3.7</v>
      </c>
      <c r="R45" s="3">
        <v>2.7</v>
      </c>
      <c r="S45" s="3">
        <f>O45*0.2</f>
        <v>10.600000000000001</v>
      </c>
      <c r="T45" s="3">
        <f>5*O45</f>
        <v>265</v>
      </c>
      <c r="U45" s="6">
        <v>1</v>
      </c>
      <c r="V45" s="3">
        <v>1160</v>
      </c>
      <c r="X45" s="3">
        <v>106</v>
      </c>
      <c r="Y45" s="3">
        <f>O45*0.2</f>
        <v>10.600000000000001</v>
      </c>
      <c r="Z45" s="6">
        <v>1</v>
      </c>
      <c r="AA45" s="10" t="s">
        <v>759</v>
      </c>
      <c r="AB45" s="4">
        <v>227</v>
      </c>
      <c r="AC45" s="4">
        <v>12</v>
      </c>
      <c r="AD45" s="4">
        <v>226</v>
      </c>
      <c r="AE45" s="7" t="s">
        <v>1024</v>
      </c>
      <c r="AF45" s="4">
        <v>2016</v>
      </c>
      <c r="AG45" s="4" t="s">
        <v>0</v>
      </c>
      <c r="AH45" s="4" t="s">
        <v>0</v>
      </c>
      <c r="AI45" s="11" t="s">
        <v>760</v>
      </c>
      <c r="AK45" s="10" t="s">
        <v>939</v>
      </c>
      <c r="AL45" s="10" t="s">
        <v>759</v>
      </c>
      <c r="AM45" s="12">
        <v>0.8</v>
      </c>
      <c r="AN45">
        <f t="shared" si="2"/>
        <v>1</v>
      </c>
      <c r="AO45">
        <f t="shared" si="3"/>
        <v>60.25</v>
      </c>
    </row>
    <row r="46" spans="1:41">
      <c r="A46" t="s">
        <v>1074</v>
      </c>
      <c r="B46" s="3" t="s">
        <v>621</v>
      </c>
      <c r="C46" s="3" t="s">
        <v>621</v>
      </c>
      <c r="D46" s="3" t="s">
        <v>614</v>
      </c>
      <c r="E46" s="3" t="s">
        <v>78</v>
      </c>
      <c r="F46" s="3" t="s">
        <v>77</v>
      </c>
      <c r="G46" s="3" t="s">
        <v>9</v>
      </c>
      <c r="H46" s="3" t="s">
        <v>620</v>
      </c>
      <c r="I46" s="3" t="s">
        <v>2</v>
      </c>
      <c r="J46" s="3" t="s">
        <v>9</v>
      </c>
      <c r="K46" s="4" t="s">
        <v>759</v>
      </c>
      <c r="L46" s="4" t="s">
        <v>759</v>
      </c>
      <c r="M46" s="4" t="s">
        <v>759</v>
      </c>
      <c r="N46" s="4" t="s">
        <v>759</v>
      </c>
      <c r="O46" s="3">
        <v>100</v>
      </c>
      <c r="P46" s="3">
        <v>3.65</v>
      </c>
      <c r="Q46" s="3">
        <v>3.2</v>
      </c>
      <c r="R46" s="3">
        <v>2.5</v>
      </c>
      <c r="S46" s="3">
        <f>0.5*O46</f>
        <v>50</v>
      </c>
      <c r="T46" s="3">
        <f>1*O46</f>
        <v>100</v>
      </c>
      <c r="U46" s="6" t="s">
        <v>759</v>
      </c>
      <c r="V46" s="3">
        <v>2270</v>
      </c>
      <c r="X46" s="3">
        <f>1*O46</f>
        <v>100</v>
      </c>
      <c r="Y46" s="3">
        <f>0.5*O46</f>
        <v>50</v>
      </c>
      <c r="Z46" s="6" t="s">
        <v>759</v>
      </c>
      <c r="AA46" s="10" t="s">
        <v>759</v>
      </c>
      <c r="AB46" s="4">
        <v>200</v>
      </c>
      <c r="AC46" s="8">
        <v>33</v>
      </c>
      <c r="AD46" s="8">
        <v>172</v>
      </c>
      <c r="AE46" s="7" t="s">
        <v>1024</v>
      </c>
      <c r="AH46" s="4" t="s">
        <v>0</v>
      </c>
      <c r="AI46" s="11" t="s">
        <v>760</v>
      </c>
      <c r="AK46" s="10" t="s">
        <v>939</v>
      </c>
      <c r="AL46" s="10" t="s">
        <v>759</v>
      </c>
      <c r="AM46" s="10" t="s">
        <v>759</v>
      </c>
      <c r="AN46">
        <f t="shared" si="2"/>
        <v>2</v>
      </c>
      <c r="AO46">
        <f t="shared" si="3"/>
        <v>60.79</v>
      </c>
    </row>
    <row r="47" spans="1:41">
      <c r="A47" t="s">
        <v>1075</v>
      </c>
      <c r="B47" s="3" t="s">
        <v>619</v>
      </c>
      <c r="C47" s="3" t="s">
        <v>619</v>
      </c>
      <c r="D47" s="3" t="s">
        <v>614</v>
      </c>
      <c r="E47" s="3" t="s">
        <v>78</v>
      </c>
      <c r="F47" s="3" t="s">
        <v>77</v>
      </c>
      <c r="G47" s="3" t="s">
        <v>9</v>
      </c>
      <c r="H47" s="3" t="s">
        <v>618</v>
      </c>
      <c r="I47" s="3" t="s">
        <v>2</v>
      </c>
      <c r="J47" s="3" t="s">
        <v>9</v>
      </c>
      <c r="K47" s="4" t="s">
        <v>759</v>
      </c>
      <c r="L47" s="4" t="s">
        <v>759</v>
      </c>
      <c r="M47" s="4" t="s">
        <v>759</v>
      </c>
      <c r="N47" s="4" t="s">
        <v>759</v>
      </c>
      <c r="O47" s="3">
        <v>120</v>
      </c>
      <c r="P47" s="3">
        <v>3.65</v>
      </c>
      <c r="Q47" s="3">
        <v>3.2</v>
      </c>
      <c r="R47" s="3">
        <v>2.5</v>
      </c>
      <c r="S47" s="3">
        <f>0.2*O47</f>
        <v>24</v>
      </c>
      <c r="T47" s="3">
        <f>2*O47</f>
        <v>240</v>
      </c>
      <c r="U47" s="6" t="s">
        <v>759</v>
      </c>
      <c r="V47" s="3">
        <v>2840</v>
      </c>
      <c r="X47" s="3">
        <f>1*O47</f>
        <v>120</v>
      </c>
      <c r="Y47" s="3">
        <f>0.5*O47</f>
        <v>60</v>
      </c>
      <c r="Z47" s="6" t="s">
        <v>759</v>
      </c>
      <c r="AA47" s="10" t="s">
        <v>759</v>
      </c>
      <c r="AB47" s="4">
        <v>174</v>
      </c>
      <c r="AC47" s="8">
        <v>48</v>
      </c>
      <c r="AD47" s="8">
        <v>172</v>
      </c>
      <c r="AE47" s="7" t="s">
        <v>1024</v>
      </c>
      <c r="AH47" s="4" t="s">
        <v>0</v>
      </c>
      <c r="AI47" s="11" t="s">
        <v>760</v>
      </c>
      <c r="AK47" s="10" t="s">
        <v>939</v>
      </c>
      <c r="AL47" s="10" t="s">
        <v>759</v>
      </c>
      <c r="AM47" s="10" t="s">
        <v>759</v>
      </c>
      <c r="AN47">
        <f t="shared" si="2"/>
        <v>2</v>
      </c>
      <c r="AO47">
        <f t="shared" si="3"/>
        <v>60.79</v>
      </c>
    </row>
    <row r="48" spans="1:41">
      <c r="A48" t="s">
        <v>1076</v>
      </c>
      <c r="B48" s="3" t="s">
        <v>617</v>
      </c>
      <c r="C48" s="3" t="s">
        <v>617</v>
      </c>
      <c r="D48" s="3" t="s">
        <v>614</v>
      </c>
      <c r="E48" s="3" t="s">
        <v>78</v>
      </c>
      <c r="F48" s="3" t="s">
        <v>77</v>
      </c>
      <c r="G48" s="3" t="s">
        <v>9</v>
      </c>
      <c r="H48" s="3" t="s">
        <v>616</v>
      </c>
      <c r="I48" s="3" t="s">
        <v>2</v>
      </c>
      <c r="J48" s="3" t="s">
        <v>9</v>
      </c>
      <c r="K48" s="4">
        <v>12000</v>
      </c>
      <c r="L48" s="4">
        <v>80</v>
      </c>
      <c r="M48" s="4" t="s">
        <v>759</v>
      </c>
      <c r="N48" s="4" t="s">
        <v>759</v>
      </c>
      <c r="O48" s="3">
        <v>280</v>
      </c>
      <c r="P48" s="3">
        <v>3.65</v>
      </c>
      <c r="Q48" s="3">
        <v>3.2</v>
      </c>
      <c r="R48" s="3">
        <v>2.5</v>
      </c>
      <c r="S48" s="3">
        <f>0.2*O48</f>
        <v>56</v>
      </c>
      <c r="T48" s="3">
        <f>2*O48</f>
        <v>560</v>
      </c>
      <c r="U48" s="6" t="s">
        <v>759</v>
      </c>
      <c r="V48" s="3">
        <v>5340</v>
      </c>
      <c r="X48" s="3">
        <f>1*O48</f>
        <v>280</v>
      </c>
      <c r="Y48" s="3">
        <f>0.5*O48</f>
        <v>140</v>
      </c>
      <c r="Z48" s="6" t="s">
        <v>759</v>
      </c>
      <c r="AA48" s="10" t="s">
        <v>759</v>
      </c>
      <c r="AB48" s="4">
        <v>208</v>
      </c>
      <c r="AC48" s="8">
        <v>72</v>
      </c>
      <c r="AD48" s="8">
        <v>174</v>
      </c>
      <c r="AE48" s="7" t="s">
        <v>1024</v>
      </c>
      <c r="AH48" s="4" t="s">
        <v>0</v>
      </c>
      <c r="AI48" s="11" t="s">
        <v>760</v>
      </c>
      <c r="AK48" s="10" t="s">
        <v>939</v>
      </c>
      <c r="AL48" s="10" t="s">
        <v>759</v>
      </c>
      <c r="AM48" s="10" t="s">
        <v>759</v>
      </c>
      <c r="AN48">
        <f t="shared" si="2"/>
        <v>2</v>
      </c>
      <c r="AO48">
        <f t="shared" si="3"/>
        <v>60.79</v>
      </c>
    </row>
    <row r="49" spans="1:41">
      <c r="A49" t="s">
        <v>1077</v>
      </c>
      <c r="B49" s="3" t="s">
        <v>615</v>
      </c>
      <c r="C49" s="3" t="s">
        <v>615</v>
      </c>
      <c r="D49" s="3" t="s">
        <v>614</v>
      </c>
      <c r="E49" s="3" t="s">
        <v>6</v>
      </c>
      <c r="F49" s="3" t="s">
        <v>446</v>
      </c>
      <c r="G49" s="3" t="s">
        <v>9</v>
      </c>
      <c r="H49" s="3" t="s">
        <v>613</v>
      </c>
      <c r="I49" s="3" t="s">
        <v>2</v>
      </c>
      <c r="J49" s="3" t="s">
        <v>9</v>
      </c>
      <c r="K49" s="4">
        <v>3000</v>
      </c>
      <c r="L49" s="4">
        <v>80</v>
      </c>
      <c r="M49" s="4" t="s">
        <v>759</v>
      </c>
      <c r="N49" s="4" t="s">
        <v>759</v>
      </c>
      <c r="O49" s="3">
        <v>50</v>
      </c>
      <c r="P49" s="3">
        <v>4.2</v>
      </c>
      <c r="Q49" s="3">
        <v>3.65</v>
      </c>
      <c r="R49" s="3">
        <v>3</v>
      </c>
      <c r="S49" s="3">
        <f>0.2*O49</f>
        <v>10</v>
      </c>
      <c r="T49" s="3">
        <f>2*O49</f>
        <v>100</v>
      </c>
      <c r="U49" s="6" t="s">
        <v>759</v>
      </c>
      <c r="V49" s="3">
        <v>850</v>
      </c>
      <c r="X49" s="3">
        <f>1*O49</f>
        <v>50</v>
      </c>
      <c r="Y49" s="3">
        <f>0.5*O49</f>
        <v>25</v>
      </c>
      <c r="Z49" s="6" t="s">
        <v>759</v>
      </c>
      <c r="AA49" s="10" t="s">
        <v>759</v>
      </c>
      <c r="AB49" s="4">
        <v>148</v>
      </c>
      <c r="AC49" s="8">
        <v>27</v>
      </c>
      <c r="AD49" s="8">
        <v>98</v>
      </c>
      <c r="AE49" s="7" t="s">
        <v>1024</v>
      </c>
      <c r="AH49" s="4" t="s">
        <v>0</v>
      </c>
      <c r="AI49" s="11" t="s">
        <v>760</v>
      </c>
      <c r="AK49" s="10" t="s">
        <v>939</v>
      </c>
      <c r="AL49" s="10" t="s">
        <v>759</v>
      </c>
      <c r="AM49" s="10" t="s">
        <v>759</v>
      </c>
      <c r="AN49">
        <f t="shared" si="2"/>
        <v>2</v>
      </c>
      <c r="AO49">
        <f t="shared" si="3"/>
        <v>60.79</v>
      </c>
    </row>
    <row r="50" spans="1:41">
      <c r="A50" t="s">
        <v>1078</v>
      </c>
      <c r="B50" s="3" t="s">
        <v>612</v>
      </c>
      <c r="C50" s="3" t="s">
        <v>612</v>
      </c>
      <c r="D50" s="3" t="s">
        <v>607</v>
      </c>
      <c r="E50" s="3" t="s">
        <v>6</v>
      </c>
      <c r="F50" s="3" t="s">
        <v>12</v>
      </c>
      <c r="G50" s="3" t="s">
        <v>11</v>
      </c>
      <c r="H50" s="3" t="s">
        <v>611</v>
      </c>
      <c r="I50" s="3" t="s">
        <v>2</v>
      </c>
      <c r="J50" s="3" t="s">
        <v>9</v>
      </c>
      <c r="K50" s="4">
        <v>4000</v>
      </c>
      <c r="L50" s="4">
        <v>70</v>
      </c>
      <c r="M50" s="4" t="s">
        <v>759</v>
      </c>
      <c r="N50" s="4" t="s">
        <v>759</v>
      </c>
      <c r="O50" s="3">
        <v>17.5</v>
      </c>
      <c r="P50" s="3">
        <v>4.0999999999999996</v>
      </c>
      <c r="Q50" s="3">
        <v>3.6</v>
      </c>
      <c r="R50" s="3">
        <v>2.5</v>
      </c>
      <c r="S50" s="3">
        <f>0.2*O50</f>
        <v>3.5</v>
      </c>
      <c r="T50" s="3">
        <f>1*O50</f>
        <v>17.5</v>
      </c>
      <c r="U50" s="6">
        <v>0.5</v>
      </c>
      <c r="V50" s="3">
        <v>430</v>
      </c>
      <c r="X50" s="3">
        <f>1*O50</f>
        <v>17.5</v>
      </c>
      <c r="Y50" s="3">
        <f>0.2*O50</f>
        <v>3.5</v>
      </c>
      <c r="Z50" s="6">
        <v>0.5</v>
      </c>
      <c r="AA50" s="10" t="s">
        <v>759</v>
      </c>
      <c r="AB50" s="4">
        <v>253</v>
      </c>
      <c r="AC50" s="8">
        <v>5.8</v>
      </c>
      <c r="AD50" s="8">
        <v>172</v>
      </c>
      <c r="AE50" s="7" t="s">
        <v>1024</v>
      </c>
      <c r="AF50" s="4">
        <v>2017</v>
      </c>
      <c r="AG50" s="4" t="s">
        <v>0</v>
      </c>
      <c r="AI50" s="11" t="s">
        <v>844</v>
      </c>
      <c r="AJ50" s="9" t="s">
        <v>942</v>
      </c>
      <c r="AK50" s="10" t="s">
        <v>939</v>
      </c>
      <c r="AL50" s="10" t="s">
        <v>759</v>
      </c>
      <c r="AM50" s="12">
        <v>1</v>
      </c>
      <c r="AN50">
        <f t="shared" si="2"/>
        <v>1</v>
      </c>
      <c r="AO50">
        <f t="shared" si="3"/>
        <v>60.25</v>
      </c>
    </row>
    <row r="51" spans="1:41">
      <c r="A51" t="s">
        <v>1079</v>
      </c>
      <c r="B51" s="3" t="s">
        <v>610</v>
      </c>
      <c r="C51" s="3" t="s">
        <v>610</v>
      </c>
      <c r="D51" s="3" t="s">
        <v>607</v>
      </c>
      <c r="E51" s="3" t="s">
        <v>6</v>
      </c>
      <c r="F51" s="3" t="s">
        <v>12</v>
      </c>
      <c r="G51" s="3" t="s">
        <v>11</v>
      </c>
      <c r="H51" s="3" t="s">
        <v>609</v>
      </c>
      <c r="I51" s="3" t="s">
        <v>2</v>
      </c>
      <c r="J51" s="3" t="s">
        <v>9</v>
      </c>
      <c r="K51" s="4">
        <v>3000</v>
      </c>
      <c r="L51" s="4">
        <v>80</v>
      </c>
      <c r="M51" s="4" t="s">
        <v>759</v>
      </c>
      <c r="N51" s="4" t="s">
        <v>759</v>
      </c>
      <c r="O51" s="3">
        <v>17.5</v>
      </c>
      <c r="P51" s="3">
        <v>4.2</v>
      </c>
      <c r="Q51" s="3">
        <v>3.7</v>
      </c>
      <c r="R51" s="3">
        <v>2.7</v>
      </c>
      <c r="S51" s="3">
        <f>0.2*O51</f>
        <v>3.5</v>
      </c>
      <c r="T51" s="3">
        <f>3*O51</f>
        <v>52.5</v>
      </c>
      <c r="U51" s="6">
        <v>2</v>
      </c>
      <c r="V51" s="3">
        <v>850</v>
      </c>
      <c r="X51" s="3">
        <f>2*O51</f>
        <v>35</v>
      </c>
      <c r="Y51" s="3">
        <f>0.2*O51</f>
        <v>3.5</v>
      </c>
      <c r="Z51" s="6">
        <v>2</v>
      </c>
      <c r="AA51" s="10" t="s">
        <v>759</v>
      </c>
      <c r="AB51" s="4">
        <v>253</v>
      </c>
      <c r="AC51" s="8">
        <v>5.7</v>
      </c>
      <c r="AD51" s="8">
        <v>172</v>
      </c>
      <c r="AE51" s="7" t="s">
        <v>1024</v>
      </c>
      <c r="AF51" s="4">
        <v>2018</v>
      </c>
      <c r="AG51" s="4" t="s">
        <v>0</v>
      </c>
      <c r="AI51" s="11" t="s">
        <v>845</v>
      </c>
      <c r="AK51" s="10" t="s">
        <v>939</v>
      </c>
      <c r="AL51" s="10" t="s">
        <v>759</v>
      </c>
      <c r="AM51" s="12">
        <v>0.9</v>
      </c>
      <c r="AN51">
        <f t="shared" si="2"/>
        <v>1</v>
      </c>
      <c r="AO51">
        <f t="shared" si="3"/>
        <v>60.25</v>
      </c>
    </row>
    <row r="52" spans="1:41">
      <c r="A52" t="s">
        <v>1080</v>
      </c>
      <c r="B52" s="3" t="s">
        <v>608</v>
      </c>
      <c r="C52" s="3" t="s">
        <v>608</v>
      </c>
      <c r="D52" s="3" t="s">
        <v>607</v>
      </c>
      <c r="E52" s="3" t="s">
        <v>6</v>
      </c>
      <c r="F52" s="3" t="s">
        <v>12</v>
      </c>
      <c r="G52" s="3" t="s">
        <v>11</v>
      </c>
      <c r="H52" s="3" t="s">
        <v>606</v>
      </c>
      <c r="I52" s="3" t="s">
        <v>2</v>
      </c>
      <c r="J52" s="3" t="s">
        <v>9</v>
      </c>
      <c r="K52" s="4">
        <v>4000</v>
      </c>
      <c r="L52" s="4">
        <v>70</v>
      </c>
      <c r="M52" s="4" t="s">
        <v>759</v>
      </c>
      <c r="N52" s="4" t="s">
        <v>759</v>
      </c>
      <c r="O52" s="3">
        <v>16</v>
      </c>
      <c r="P52" s="3">
        <v>4.0999999999999996</v>
      </c>
      <c r="Q52" s="3">
        <v>3.65</v>
      </c>
      <c r="R52" s="3">
        <v>2.5</v>
      </c>
      <c r="S52" s="3">
        <f>0.5*O52</f>
        <v>8</v>
      </c>
      <c r="T52" s="3">
        <f>1*O52</f>
        <v>16</v>
      </c>
      <c r="U52" s="6">
        <v>0.5</v>
      </c>
      <c r="V52" s="3">
        <v>430</v>
      </c>
      <c r="X52" s="3">
        <f>1*O52</f>
        <v>16</v>
      </c>
      <c r="Y52" s="3">
        <f>0.5*O52</f>
        <v>8</v>
      </c>
      <c r="Z52" s="6">
        <v>0.5</v>
      </c>
      <c r="AA52" s="10" t="s">
        <v>759</v>
      </c>
      <c r="AB52" s="4">
        <v>253</v>
      </c>
      <c r="AC52" s="8">
        <v>5.9</v>
      </c>
      <c r="AD52" s="8">
        <v>172</v>
      </c>
      <c r="AE52" s="7" t="s">
        <v>1024</v>
      </c>
      <c r="AF52" s="4">
        <v>2017</v>
      </c>
      <c r="AG52" s="4" t="s">
        <v>0</v>
      </c>
      <c r="AI52" s="11" t="s">
        <v>846</v>
      </c>
      <c r="AK52" s="10" t="s">
        <v>939</v>
      </c>
      <c r="AL52" s="10" t="s">
        <v>759</v>
      </c>
      <c r="AM52" s="12">
        <v>1</v>
      </c>
      <c r="AN52">
        <f t="shared" si="2"/>
        <v>1</v>
      </c>
      <c r="AO52">
        <f t="shared" si="3"/>
        <v>60.25</v>
      </c>
    </row>
    <row r="53" spans="1:41">
      <c r="A53" t="s">
        <v>1081</v>
      </c>
      <c r="B53" s="3" t="s">
        <v>605</v>
      </c>
      <c r="C53" s="3" t="s">
        <v>605</v>
      </c>
      <c r="D53" s="3" t="s">
        <v>586</v>
      </c>
      <c r="E53" s="3" t="s">
        <v>6</v>
      </c>
      <c r="F53" s="3" t="s">
        <v>30</v>
      </c>
      <c r="G53" s="3" t="s">
        <v>11</v>
      </c>
      <c r="H53" s="3" t="s">
        <v>604</v>
      </c>
      <c r="I53" s="3" t="s">
        <v>2</v>
      </c>
      <c r="J53" s="3" t="s">
        <v>9</v>
      </c>
      <c r="K53" s="4">
        <v>4000</v>
      </c>
      <c r="L53" s="4">
        <v>80</v>
      </c>
      <c r="M53" s="4" t="s">
        <v>759</v>
      </c>
      <c r="N53" s="4" t="s">
        <v>759</v>
      </c>
      <c r="O53" s="3">
        <v>17.5</v>
      </c>
      <c r="P53" s="3">
        <v>4.0999999999999996</v>
      </c>
      <c r="Q53" s="3">
        <v>3.65</v>
      </c>
      <c r="R53" s="3">
        <v>2.5</v>
      </c>
      <c r="S53" s="3">
        <f>1/3*O53</f>
        <v>5.833333333333333</v>
      </c>
      <c r="T53" s="3">
        <f>3*O53</f>
        <v>52.5</v>
      </c>
      <c r="U53" s="6">
        <v>1</v>
      </c>
      <c r="V53" s="3">
        <v>430</v>
      </c>
      <c r="X53" s="3">
        <f>2*O53</f>
        <v>35</v>
      </c>
      <c r="Y53" s="3">
        <f>1/3*O53</f>
        <v>5.833333333333333</v>
      </c>
      <c r="Z53" s="6">
        <v>1</v>
      </c>
      <c r="AA53" s="10" t="s">
        <v>759</v>
      </c>
      <c r="AB53" s="4">
        <v>253</v>
      </c>
      <c r="AC53" s="8">
        <v>5.8</v>
      </c>
      <c r="AD53" s="8">
        <v>172</v>
      </c>
      <c r="AE53" s="7" t="s">
        <v>1024</v>
      </c>
      <c r="AG53" s="4" t="s">
        <v>18</v>
      </c>
      <c r="AI53" s="11" t="s">
        <v>760</v>
      </c>
      <c r="AK53" s="10" t="s">
        <v>939</v>
      </c>
      <c r="AL53" s="10" t="s">
        <v>759</v>
      </c>
      <c r="AM53" s="12">
        <v>0.8</v>
      </c>
      <c r="AN53">
        <f t="shared" si="2"/>
        <v>1</v>
      </c>
      <c r="AO53">
        <f t="shared" si="3"/>
        <v>60.25</v>
      </c>
    </row>
    <row r="54" spans="1:41">
      <c r="A54" t="s">
        <v>1082</v>
      </c>
      <c r="B54" s="3" t="s">
        <v>603</v>
      </c>
      <c r="C54" s="3" t="s">
        <v>603</v>
      </c>
      <c r="D54" s="3" t="s">
        <v>586</v>
      </c>
      <c r="E54" s="3" t="s">
        <v>6</v>
      </c>
      <c r="F54" s="3" t="s">
        <v>30</v>
      </c>
      <c r="G54" s="3" t="s">
        <v>11</v>
      </c>
      <c r="H54" s="3" t="s">
        <v>602</v>
      </c>
      <c r="I54" s="3" t="s">
        <v>2</v>
      </c>
      <c r="J54" s="3" t="s">
        <v>9</v>
      </c>
      <c r="K54" s="4">
        <v>2500</v>
      </c>
      <c r="L54" s="4">
        <v>80</v>
      </c>
      <c r="M54" s="4" t="s">
        <v>759</v>
      </c>
      <c r="N54" s="4" t="s">
        <v>759</v>
      </c>
      <c r="O54" s="3">
        <v>23</v>
      </c>
      <c r="P54" s="3">
        <v>4.2</v>
      </c>
      <c r="Q54" s="3">
        <v>3.7</v>
      </c>
      <c r="R54" s="3">
        <v>2.7</v>
      </c>
      <c r="S54" s="3">
        <f>1/2*O54</f>
        <v>11.5</v>
      </c>
      <c r="T54" s="3">
        <f>5*O54</f>
        <v>115</v>
      </c>
      <c r="U54" s="6">
        <v>1</v>
      </c>
      <c r="V54" s="3">
        <v>470</v>
      </c>
      <c r="X54" s="3">
        <f>3*O54</f>
        <v>69</v>
      </c>
      <c r="Y54" s="3">
        <f>1/2*O54</f>
        <v>11.5</v>
      </c>
      <c r="Z54" s="6">
        <v>1</v>
      </c>
      <c r="AA54" s="10" t="s">
        <v>759</v>
      </c>
      <c r="AB54" s="4">
        <v>253</v>
      </c>
      <c r="AC54" s="8">
        <v>5.8</v>
      </c>
      <c r="AD54" s="8">
        <v>172</v>
      </c>
      <c r="AE54" s="7" t="s">
        <v>1024</v>
      </c>
      <c r="AG54" s="4" t="s">
        <v>18</v>
      </c>
      <c r="AI54" s="11" t="s">
        <v>760</v>
      </c>
      <c r="AK54" s="10" t="s">
        <v>939</v>
      </c>
      <c r="AL54" s="10" t="s">
        <v>759</v>
      </c>
      <c r="AM54" s="10">
        <v>100</v>
      </c>
      <c r="AN54">
        <f t="shared" si="2"/>
        <v>1</v>
      </c>
      <c r="AO54">
        <f t="shared" si="3"/>
        <v>60.25</v>
      </c>
    </row>
    <row r="55" spans="1:41">
      <c r="A55" t="s">
        <v>1083</v>
      </c>
      <c r="B55" s="3" t="s">
        <v>601</v>
      </c>
      <c r="C55" s="3" t="s">
        <v>601</v>
      </c>
      <c r="D55" s="3" t="s">
        <v>586</v>
      </c>
      <c r="E55" s="3" t="s">
        <v>6</v>
      </c>
      <c r="F55" s="3" t="s">
        <v>30</v>
      </c>
      <c r="G55" s="3" t="s">
        <v>11</v>
      </c>
      <c r="H55" s="3" t="s">
        <v>600</v>
      </c>
      <c r="I55" s="3" t="s">
        <v>2</v>
      </c>
      <c r="J55" s="3" t="s">
        <v>9</v>
      </c>
      <c r="K55" s="4">
        <v>4000</v>
      </c>
      <c r="L55" s="4">
        <v>80</v>
      </c>
      <c r="M55" s="4" t="s">
        <v>759</v>
      </c>
      <c r="N55" s="4" t="s">
        <v>759</v>
      </c>
      <c r="O55" s="3">
        <v>22</v>
      </c>
      <c r="P55" s="3">
        <v>4.2</v>
      </c>
      <c r="Q55" s="3">
        <v>3.75</v>
      </c>
      <c r="R55" s="3">
        <v>2.7</v>
      </c>
      <c r="S55" s="3">
        <f>1/2*O55</f>
        <v>11</v>
      </c>
      <c r="T55" s="3">
        <f>5*O55</f>
        <v>110</v>
      </c>
      <c r="U55" s="6">
        <v>1</v>
      </c>
      <c r="V55" s="3">
        <v>480</v>
      </c>
      <c r="X55" s="3">
        <f>3*O55</f>
        <v>66</v>
      </c>
      <c r="Y55" s="3">
        <f>1/2*O55</f>
        <v>11</v>
      </c>
      <c r="Z55" s="6">
        <v>1</v>
      </c>
      <c r="AA55" s="10" t="s">
        <v>759</v>
      </c>
      <c r="AB55" s="4">
        <v>253</v>
      </c>
      <c r="AC55" s="8">
        <v>5.8</v>
      </c>
      <c r="AD55" s="8">
        <v>172</v>
      </c>
      <c r="AE55" s="7" t="s">
        <v>1024</v>
      </c>
      <c r="AG55" s="4" t="s">
        <v>18</v>
      </c>
      <c r="AI55" s="11" t="s">
        <v>760</v>
      </c>
      <c r="AK55" s="10" t="s">
        <v>939</v>
      </c>
      <c r="AL55" s="10" t="s">
        <v>759</v>
      </c>
      <c r="AM55" s="12">
        <v>0.8</v>
      </c>
      <c r="AN55">
        <f t="shared" si="2"/>
        <v>1</v>
      </c>
      <c r="AO55">
        <f t="shared" si="3"/>
        <v>60.25</v>
      </c>
    </row>
    <row r="56" spans="1:41">
      <c r="A56" t="s">
        <v>1084</v>
      </c>
      <c r="B56" s="3" t="s">
        <v>599</v>
      </c>
      <c r="C56" s="3" t="s">
        <v>599</v>
      </c>
      <c r="D56" s="3" t="s">
        <v>13</v>
      </c>
      <c r="E56" s="3" t="s">
        <v>6</v>
      </c>
      <c r="F56" s="3" t="s">
        <v>12</v>
      </c>
      <c r="G56" s="3" t="s">
        <v>11</v>
      </c>
      <c r="H56" s="3" t="s">
        <v>598</v>
      </c>
      <c r="I56" s="3" t="s">
        <v>2</v>
      </c>
      <c r="J56" s="3" t="s">
        <v>9</v>
      </c>
      <c r="K56" s="4">
        <v>6000</v>
      </c>
      <c r="L56" s="4">
        <v>70</v>
      </c>
      <c r="M56" s="3">
        <v>463</v>
      </c>
      <c r="N56" s="3">
        <v>195</v>
      </c>
      <c r="O56" s="3">
        <v>60</v>
      </c>
      <c r="P56" s="3">
        <v>4.2</v>
      </c>
      <c r="Q56" s="3">
        <v>3.68</v>
      </c>
      <c r="R56" s="3">
        <v>2.7</v>
      </c>
      <c r="S56" s="3">
        <f>O56*0.2</f>
        <v>12</v>
      </c>
      <c r="T56" s="3">
        <f>3*O56</f>
        <v>180</v>
      </c>
      <c r="U56" s="6">
        <v>1</v>
      </c>
      <c r="V56" s="3">
        <v>1140</v>
      </c>
      <c r="X56" s="3">
        <v>120</v>
      </c>
      <c r="Y56" s="3">
        <f>O56*0.2</f>
        <v>12</v>
      </c>
      <c r="Z56" s="6">
        <v>1</v>
      </c>
      <c r="AA56" s="10" t="s">
        <v>759</v>
      </c>
      <c r="AB56" s="4">
        <v>227</v>
      </c>
      <c r="AC56" s="4">
        <v>12</v>
      </c>
      <c r="AD56" s="4">
        <v>226</v>
      </c>
      <c r="AE56" s="7" t="s">
        <v>1024</v>
      </c>
      <c r="AF56" s="4">
        <v>2020</v>
      </c>
      <c r="AG56" s="4" t="s">
        <v>0</v>
      </c>
      <c r="AH56" s="4" t="s">
        <v>0</v>
      </c>
      <c r="AI56" s="13" t="s">
        <v>768</v>
      </c>
      <c r="AJ56" s="4" t="s">
        <v>540</v>
      </c>
      <c r="AK56" s="10" t="s">
        <v>939</v>
      </c>
      <c r="AL56" s="10" t="s">
        <v>759</v>
      </c>
      <c r="AM56" s="12">
        <v>0.9</v>
      </c>
      <c r="AN56">
        <f t="shared" si="2"/>
        <v>1</v>
      </c>
      <c r="AO56">
        <f t="shared" si="3"/>
        <v>60.25</v>
      </c>
    </row>
    <row r="57" spans="1:41">
      <c r="A57" t="s">
        <v>1085</v>
      </c>
      <c r="B57" s="3" t="s">
        <v>597</v>
      </c>
      <c r="C57" s="3" t="s">
        <v>597</v>
      </c>
      <c r="D57" s="3" t="s">
        <v>586</v>
      </c>
      <c r="E57" s="3" t="s">
        <v>6</v>
      </c>
      <c r="F57" s="3" t="s">
        <v>30</v>
      </c>
      <c r="G57" s="3" t="s">
        <v>11</v>
      </c>
      <c r="H57" s="3" t="s">
        <v>596</v>
      </c>
      <c r="I57" s="3" t="s">
        <v>2</v>
      </c>
      <c r="J57" s="3" t="s">
        <v>9</v>
      </c>
      <c r="K57" s="4">
        <v>4000</v>
      </c>
      <c r="L57" s="4">
        <v>80</v>
      </c>
      <c r="M57" s="4" t="s">
        <v>759</v>
      </c>
      <c r="N57" s="4" t="s">
        <v>759</v>
      </c>
      <c r="O57" s="3">
        <v>25</v>
      </c>
      <c r="P57" s="3">
        <v>4.2</v>
      </c>
      <c r="Q57" s="3">
        <v>3.7</v>
      </c>
      <c r="R57" s="3">
        <v>2.7</v>
      </c>
      <c r="S57" s="3">
        <v>8.3000000000000007</v>
      </c>
      <c r="T57" s="3">
        <f>3*O57</f>
        <v>75</v>
      </c>
      <c r="U57" s="6">
        <v>1</v>
      </c>
      <c r="V57" s="3">
        <v>480</v>
      </c>
      <c r="X57" s="3">
        <f>2*O57</f>
        <v>50</v>
      </c>
      <c r="Y57" s="3">
        <v>8.3000000000000007</v>
      </c>
      <c r="Z57" s="6">
        <v>1</v>
      </c>
      <c r="AA57" s="10" t="s">
        <v>759</v>
      </c>
      <c r="AB57" s="4">
        <v>253</v>
      </c>
      <c r="AC57" s="8">
        <v>5.8</v>
      </c>
      <c r="AD57" s="8">
        <v>172</v>
      </c>
      <c r="AE57" s="7" t="s">
        <v>1024</v>
      </c>
      <c r="AG57" s="4" t="s">
        <v>18</v>
      </c>
      <c r="AI57" s="11" t="s">
        <v>760</v>
      </c>
      <c r="AK57" s="10" t="s">
        <v>939</v>
      </c>
      <c r="AL57" s="10" t="s">
        <v>759</v>
      </c>
      <c r="AM57" s="12">
        <v>0.8</v>
      </c>
      <c r="AN57">
        <f t="shared" si="2"/>
        <v>1</v>
      </c>
      <c r="AO57">
        <f t="shared" si="3"/>
        <v>60.25</v>
      </c>
    </row>
    <row r="58" spans="1:41">
      <c r="A58" t="s">
        <v>1086</v>
      </c>
      <c r="B58" s="3" t="s">
        <v>595</v>
      </c>
      <c r="C58" s="3" t="s">
        <v>595</v>
      </c>
      <c r="D58" s="3" t="s">
        <v>586</v>
      </c>
      <c r="E58" s="3" t="s">
        <v>6</v>
      </c>
      <c r="F58" s="3" t="s">
        <v>446</v>
      </c>
      <c r="G58" s="3" t="s">
        <v>11</v>
      </c>
      <c r="H58" s="3" t="s">
        <v>594</v>
      </c>
      <c r="I58" s="3" t="s">
        <v>2</v>
      </c>
      <c r="J58" s="3" t="s">
        <v>9</v>
      </c>
      <c r="K58" s="4">
        <v>4000</v>
      </c>
      <c r="L58" s="4">
        <v>80</v>
      </c>
      <c r="M58" s="3">
        <v>440</v>
      </c>
      <c r="N58" s="3">
        <v>214</v>
      </c>
      <c r="O58" s="3">
        <v>25</v>
      </c>
      <c r="P58" s="3">
        <v>4.2</v>
      </c>
      <c r="Q58" s="3">
        <v>3.7</v>
      </c>
      <c r="R58" s="3">
        <v>2.7</v>
      </c>
      <c r="S58" s="3">
        <v>10</v>
      </c>
      <c r="T58" s="3">
        <v>60</v>
      </c>
      <c r="U58" s="6">
        <v>1</v>
      </c>
      <c r="V58" s="3">
        <v>520</v>
      </c>
      <c r="X58" s="3">
        <v>30</v>
      </c>
      <c r="Y58" s="3">
        <v>10</v>
      </c>
      <c r="Z58" s="6">
        <v>1</v>
      </c>
      <c r="AA58" s="10" t="s">
        <v>759</v>
      </c>
      <c r="AB58" s="4">
        <v>253</v>
      </c>
      <c r="AC58" s="8">
        <v>5.8</v>
      </c>
      <c r="AD58" s="8">
        <v>172</v>
      </c>
      <c r="AE58" s="7" t="s">
        <v>1024</v>
      </c>
      <c r="AG58" s="4" t="s">
        <v>18</v>
      </c>
      <c r="AI58" s="11" t="s">
        <v>760</v>
      </c>
      <c r="AK58" s="10" t="s">
        <v>939</v>
      </c>
      <c r="AL58" s="10" t="s">
        <v>759</v>
      </c>
      <c r="AM58" s="12">
        <v>0.8</v>
      </c>
      <c r="AN58">
        <f t="shared" si="2"/>
        <v>1</v>
      </c>
      <c r="AO58">
        <f t="shared" si="3"/>
        <v>60.25</v>
      </c>
    </row>
    <row r="59" spans="1:41">
      <c r="A59" t="s">
        <v>1087</v>
      </c>
      <c r="B59" s="3" t="s">
        <v>593</v>
      </c>
      <c r="C59" s="3" t="s">
        <v>593</v>
      </c>
      <c r="D59" s="3" t="s">
        <v>586</v>
      </c>
      <c r="E59" s="3" t="s">
        <v>6</v>
      </c>
      <c r="F59" s="3" t="s">
        <v>30</v>
      </c>
      <c r="G59" s="3" t="s">
        <v>11</v>
      </c>
      <c r="H59" s="3" t="s">
        <v>592</v>
      </c>
      <c r="I59" s="3" t="s">
        <v>2</v>
      </c>
      <c r="J59" s="3" t="s">
        <v>9</v>
      </c>
      <c r="K59" s="4">
        <v>4000</v>
      </c>
      <c r="L59" s="4">
        <v>90</v>
      </c>
      <c r="M59" s="4" t="s">
        <v>759</v>
      </c>
      <c r="N59" s="4" t="s">
        <v>759</v>
      </c>
      <c r="O59" s="3">
        <v>16</v>
      </c>
      <c r="P59" s="3">
        <v>4.0999999999999996</v>
      </c>
      <c r="Q59" s="3">
        <v>3.65</v>
      </c>
      <c r="R59" s="3">
        <v>2.5</v>
      </c>
      <c r="S59" s="3">
        <f>1/3*O59</f>
        <v>5.333333333333333</v>
      </c>
      <c r="T59" s="3">
        <f>5*O59</f>
        <v>80</v>
      </c>
      <c r="U59" s="6">
        <v>1</v>
      </c>
      <c r="V59" s="3">
        <v>430</v>
      </c>
      <c r="X59" s="3">
        <f>5*O59</f>
        <v>80</v>
      </c>
      <c r="Y59" s="3">
        <f>1/3*O59</f>
        <v>5.333333333333333</v>
      </c>
      <c r="Z59" s="6">
        <v>1</v>
      </c>
      <c r="AA59" s="10" t="s">
        <v>759</v>
      </c>
      <c r="AB59" s="4">
        <v>253</v>
      </c>
      <c r="AC59" s="8">
        <v>5.8</v>
      </c>
      <c r="AD59" s="8">
        <v>172</v>
      </c>
      <c r="AE59" s="7" t="s">
        <v>1024</v>
      </c>
      <c r="AG59" s="4" t="s">
        <v>18</v>
      </c>
      <c r="AI59" s="11" t="s">
        <v>760</v>
      </c>
      <c r="AK59" s="10" t="s">
        <v>939</v>
      </c>
      <c r="AL59" s="10" t="s">
        <v>759</v>
      </c>
      <c r="AM59" s="12">
        <v>0.8</v>
      </c>
      <c r="AN59">
        <f t="shared" si="2"/>
        <v>1</v>
      </c>
      <c r="AO59">
        <f t="shared" si="3"/>
        <v>60.25</v>
      </c>
    </row>
    <row r="60" spans="1:41">
      <c r="A60" t="s">
        <v>1088</v>
      </c>
      <c r="B60" s="3" t="s">
        <v>591</v>
      </c>
      <c r="C60" s="3" t="s">
        <v>591</v>
      </c>
      <c r="D60" s="3" t="s">
        <v>586</v>
      </c>
      <c r="E60" s="3" t="s">
        <v>6</v>
      </c>
      <c r="F60" s="3" t="s">
        <v>30</v>
      </c>
      <c r="G60" s="3" t="s">
        <v>11</v>
      </c>
      <c r="H60" s="3" t="s">
        <v>590</v>
      </c>
      <c r="I60" s="3" t="s">
        <v>2</v>
      </c>
      <c r="J60" s="3" t="s">
        <v>9</v>
      </c>
      <c r="K60" s="4">
        <v>4000</v>
      </c>
      <c r="L60" s="4">
        <v>90</v>
      </c>
      <c r="M60" s="4" t="s">
        <v>759</v>
      </c>
      <c r="N60" s="4" t="s">
        <v>759</v>
      </c>
      <c r="O60" s="3">
        <v>12</v>
      </c>
      <c r="P60" s="3">
        <v>4.0999999999999996</v>
      </c>
      <c r="Q60" s="3">
        <v>3.65</v>
      </c>
      <c r="R60" s="3">
        <v>2.5</v>
      </c>
      <c r="S60" s="3">
        <v>6</v>
      </c>
      <c r="T60" s="3">
        <f>2*O60</f>
        <v>24</v>
      </c>
      <c r="U60" s="6">
        <v>1</v>
      </c>
      <c r="V60" s="3">
        <v>240</v>
      </c>
      <c r="X60" s="3">
        <f t="shared" ref="X60:X65" si="9">1*O60</f>
        <v>12</v>
      </c>
      <c r="Y60" s="3">
        <v>6</v>
      </c>
      <c r="Z60" s="6">
        <v>1</v>
      </c>
      <c r="AA60" s="10" t="s">
        <v>759</v>
      </c>
      <c r="AB60" s="4">
        <v>253</v>
      </c>
      <c r="AC60" s="8">
        <v>5.8</v>
      </c>
      <c r="AD60" s="8">
        <v>172</v>
      </c>
      <c r="AE60" s="7" t="s">
        <v>1024</v>
      </c>
      <c r="AG60" s="4" t="s">
        <v>18</v>
      </c>
      <c r="AI60" s="11" t="s">
        <v>760</v>
      </c>
      <c r="AK60" s="10" t="s">
        <v>939</v>
      </c>
      <c r="AL60" s="10" t="s">
        <v>759</v>
      </c>
      <c r="AM60" s="12">
        <v>0.8</v>
      </c>
      <c r="AN60">
        <f t="shared" si="2"/>
        <v>1</v>
      </c>
      <c r="AO60">
        <f t="shared" si="3"/>
        <v>60.25</v>
      </c>
    </row>
    <row r="61" spans="1:41">
      <c r="A61" t="s">
        <v>1089</v>
      </c>
      <c r="B61" s="3" t="s">
        <v>589</v>
      </c>
      <c r="C61" s="3" t="s">
        <v>589</v>
      </c>
      <c r="D61" s="3" t="s">
        <v>586</v>
      </c>
      <c r="E61" s="3" t="s">
        <v>6</v>
      </c>
      <c r="F61" s="3" t="s">
        <v>30</v>
      </c>
      <c r="G61" s="3" t="s">
        <v>11</v>
      </c>
      <c r="H61" s="3" t="s">
        <v>588</v>
      </c>
      <c r="I61" s="3" t="s">
        <v>2</v>
      </c>
      <c r="J61" s="3" t="s">
        <v>9</v>
      </c>
      <c r="K61" s="4">
        <v>2000</v>
      </c>
      <c r="L61" s="4">
        <v>80</v>
      </c>
      <c r="M61" s="4" t="s">
        <v>759</v>
      </c>
      <c r="N61" s="4" t="s">
        <v>759</v>
      </c>
      <c r="O61" s="3">
        <v>40</v>
      </c>
      <c r="P61" s="3">
        <v>4.2</v>
      </c>
      <c r="Q61" s="3">
        <v>3.7</v>
      </c>
      <c r="R61" s="3">
        <v>3</v>
      </c>
      <c r="S61" s="3">
        <f>1/2*O61</f>
        <v>20</v>
      </c>
      <c r="T61" s="3">
        <f>4*O61</f>
        <v>160</v>
      </c>
      <c r="U61" s="6">
        <v>1</v>
      </c>
      <c r="V61" s="3">
        <v>990</v>
      </c>
      <c r="X61" s="3">
        <f t="shared" si="9"/>
        <v>40</v>
      </c>
      <c r="Y61" s="3">
        <f>1/2*O61</f>
        <v>20</v>
      </c>
      <c r="Z61" s="6">
        <v>1</v>
      </c>
      <c r="AA61" s="10" t="s">
        <v>759</v>
      </c>
      <c r="AB61" s="4">
        <v>260</v>
      </c>
      <c r="AC61" s="8">
        <v>9</v>
      </c>
      <c r="AD61" s="8">
        <v>190</v>
      </c>
      <c r="AE61" s="7" t="s">
        <v>1024</v>
      </c>
      <c r="AG61" s="4" t="s">
        <v>18</v>
      </c>
      <c r="AI61" s="11" t="s">
        <v>760</v>
      </c>
      <c r="AK61" s="10" t="s">
        <v>939</v>
      </c>
      <c r="AL61" s="10">
        <v>0.05</v>
      </c>
      <c r="AM61" s="10" t="s">
        <v>759</v>
      </c>
      <c r="AN61">
        <f t="shared" si="2"/>
        <v>1</v>
      </c>
      <c r="AO61">
        <f t="shared" si="3"/>
        <v>60.25</v>
      </c>
    </row>
    <row r="62" spans="1:41">
      <c r="A62" t="s">
        <v>1090</v>
      </c>
      <c r="B62" s="3" t="s">
        <v>587</v>
      </c>
      <c r="C62" s="3" t="s">
        <v>587</v>
      </c>
      <c r="D62" s="3" t="s">
        <v>586</v>
      </c>
      <c r="E62" s="3" t="s">
        <v>6</v>
      </c>
      <c r="F62" s="3" t="s">
        <v>30</v>
      </c>
      <c r="G62" s="3" t="s">
        <v>11</v>
      </c>
      <c r="H62" s="3" t="s">
        <v>585</v>
      </c>
      <c r="I62" s="3" t="s">
        <v>2</v>
      </c>
      <c r="J62" s="3" t="s">
        <v>9</v>
      </c>
      <c r="K62" s="4" t="s">
        <v>759</v>
      </c>
      <c r="L62" s="4" t="s">
        <v>759</v>
      </c>
      <c r="M62" s="3">
        <v>451</v>
      </c>
      <c r="N62" s="3">
        <v>204</v>
      </c>
      <c r="O62" s="3">
        <v>3.3</v>
      </c>
      <c r="P62" s="3">
        <v>4.2</v>
      </c>
      <c r="Q62" s="3">
        <v>3.7</v>
      </c>
      <c r="R62" s="3">
        <v>3</v>
      </c>
      <c r="S62" s="3">
        <f>1/2*O62</f>
        <v>1.65</v>
      </c>
      <c r="T62" s="3">
        <f>2*O62</f>
        <v>6.6</v>
      </c>
      <c r="U62" s="6">
        <v>1</v>
      </c>
      <c r="V62" s="3">
        <v>60</v>
      </c>
      <c r="X62" s="3">
        <f t="shared" si="9"/>
        <v>3.3</v>
      </c>
      <c r="Y62" s="3">
        <f>1/2*O62</f>
        <v>1.65</v>
      </c>
      <c r="Z62" s="6">
        <v>1</v>
      </c>
      <c r="AA62" s="10" t="s">
        <v>759</v>
      </c>
      <c r="AB62" s="4">
        <v>84</v>
      </c>
      <c r="AC62" s="8">
        <v>7</v>
      </c>
      <c r="AD62" s="8">
        <v>46</v>
      </c>
      <c r="AE62" s="7" t="s">
        <v>1024</v>
      </c>
      <c r="AF62" s="4">
        <v>2012</v>
      </c>
      <c r="AG62" s="4" t="s">
        <v>18</v>
      </c>
      <c r="AI62" s="11" t="s">
        <v>848</v>
      </c>
      <c r="AK62" s="10" t="s">
        <v>939</v>
      </c>
      <c r="AL62" s="10" t="s">
        <v>759</v>
      </c>
      <c r="AM62" s="10" t="s">
        <v>759</v>
      </c>
      <c r="AN62">
        <f t="shared" si="2"/>
        <v>1</v>
      </c>
      <c r="AO62">
        <f t="shared" si="3"/>
        <v>60.25</v>
      </c>
    </row>
    <row r="63" spans="1:41">
      <c r="A63" t="s">
        <v>1091</v>
      </c>
      <c r="B63" s="3" t="s">
        <v>584</v>
      </c>
      <c r="C63" s="3" t="s">
        <v>584</v>
      </c>
      <c r="D63" s="3" t="s">
        <v>571</v>
      </c>
      <c r="G63" s="3" t="s">
        <v>11</v>
      </c>
      <c r="H63" s="3" t="s">
        <v>583</v>
      </c>
      <c r="I63" s="3" t="s">
        <v>2</v>
      </c>
      <c r="J63" s="3" t="s">
        <v>9</v>
      </c>
      <c r="K63" s="4">
        <v>300</v>
      </c>
      <c r="L63" s="4">
        <v>80</v>
      </c>
      <c r="M63" s="4" t="s">
        <v>759</v>
      </c>
      <c r="N63" s="4" t="s">
        <v>759</v>
      </c>
      <c r="O63" s="3">
        <v>8.8000000000000007</v>
      </c>
      <c r="P63" s="3">
        <v>4.2</v>
      </c>
      <c r="Q63" s="3">
        <v>3.7</v>
      </c>
      <c r="R63" s="3">
        <v>2.75</v>
      </c>
      <c r="S63" s="3">
        <f>0.2*O63</f>
        <v>1.7600000000000002</v>
      </c>
      <c r="T63" s="3">
        <f>1*O63</f>
        <v>8.8000000000000007</v>
      </c>
      <c r="U63" s="6">
        <v>0.2</v>
      </c>
      <c r="V63" s="3">
        <v>155</v>
      </c>
      <c r="X63" s="3">
        <f t="shared" si="9"/>
        <v>8.8000000000000007</v>
      </c>
      <c r="Y63" s="3">
        <f>0.2*O63</f>
        <v>1.7600000000000002</v>
      </c>
      <c r="Z63" s="6">
        <v>0.2</v>
      </c>
      <c r="AA63" s="10">
        <v>1</v>
      </c>
      <c r="AB63" s="4">
        <v>90</v>
      </c>
      <c r="AC63" s="8">
        <v>12</v>
      </c>
      <c r="AD63" s="8">
        <v>60</v>
      </c>
      <c r="AE63" s="7" t="s">
        <v>1024</v>
      </c>
      <c r="AG63" s="4" t="s">
        <v>0</v>
      </c>
      <c r="AI63" s="11" t="s">
        <v>760</v>
      </c>
      <c r="AK63" s="10" t="s">
        <v>939</v>
      </c>
      <c r="AL63" s="10" t="s">
        <v>759</v>
      </c>
      <c r="AM63" s="10" t="s">
        <v>759</v>
      </c>
      <c r="AN63">
        <f t="shared" si="2"/>
        <v>1</v>
      </c>
      <c r="AO63">
        <f t="shared" si="3"/>
        <v>60.25</v>
      </c>
    </row>
    <row r="64" spans="1:41">
      <c r="A64" t="s">
        <v>1092</v>
      </c>
      <c r="B64" s="3" t="s">
        <v>582</v>
      </c>
      <c r="C64" s="3" t="s">
        <v>582</v>
      </c>
      <c r="D64" s="3" t="s">
        <v>571</v>
      </c>
      <c r="G64" s="3" t="s">
        <v>11</v>
      </c>
      <c r="H64" s="3" t="s">
        <v>581</v>
      </c>
      <c r="I64" s="3" t="s">
        <v>2</v>
      </c>
      <c r="J64" s="3" t="s">
        <v>9</v>
      </c>
      <c r="K64" s="4">
        <v>500</v>
      </c>
      <c r="L64" s="4">
        <v>80</v>
      </c>
      <c r="M64" s="4" t="s">
        <v>759</v>
      </c>
      <c r="N64" s="4" t="s">
        <v>759</v>
      </c>
      <c r="O64" s="3">
        <v>4.0999999999999996</v>
      </c>
      <c r="P64" s="3">
        <v>4.2</v>
      </c>
      <c r="Q64" s="3">
        <v>3.7</v>
      </c>
      <c r="R64" s="3">
        <v>2.75</v>
      </c>
      <c r="S64" s="3">
        <f>0.2*O64</f>
        <v>0.82</v>
      </c>
      <c r="T64" s="3">
        <f>1*O64</f>
        <v>4.0999999999999996</v>
      </c>
      <c r="U64" s="6">
        <v>0.2</v>
      </c>
      <c r="V64" s="3">
        <v>70</v>
      </c>
      <c r="X64" s="3">
        <f t="shared" si="9"/>
        <v>4.0999999999999996</v>
      </c>
      <c r="Y64" s="3">
        <f>0.2*O64</f>
        <v>0.82</v>
      </c>
      <c r="Z64" s="6">
        <v>0.2</v>
      </c>
      <c r="AA64" s="10">
        <v>1</v>
      </c>
      <c r="AB64" s="4">
        <v>85</v>
      </c>
      <c r="AC64" s="8">
        <v>8.5</v>
      </c>
      <c r="AD64" s="8">
        <v>50</v>
      </c>
      <c r="AE64" s="7" t="s">
        <v>1024</v>
      </c>
      <c r="AG64" s="4" t="s">
        <v>0</v>
      </c>
      <c r="AI64" s="11" t="s">
        <v>760</v>
      </c>
      <c r="AK64" s="10" t="s">
        <v>939</v>
      </c>
      <c r="AL64" s="10">
        <v>0.02</v>
      </c>
      <c r="AM64" s="10" t="s">
        <v>759</v>
      </c>
      <c r="AN64">
        <f t="shared" si="2"/>
        <v>1</v>
      </c>
      <c r="AO64">
        <f t="shared" si="3"/>
        <v>60.25</v>
      </c>
    </row>
    <row r="65" spans="1:41">
      <c r="A65" t="s">
        <v>1093</v>
      </c>
      <c r="B65" s="3" t="s">
        <v>580</v>
      </c>
      <c r="C65" s="3" t="s">
        <v>580</v>
      </c>
      <c r="D65" s="3" t="s">
        <v>571</v>
      </c>
      <c r="G65" s="3" t="s">
        <v>11</v>
      </c>
      <c r="H65" s="3" t="s">
        <v>579</v>
      </c>
      <c r="I65" s="3" t="s">
        <v>2</v>
      </c>
      <c r="J65" s="3" t="s">
        <v>9</v>
      </c>
      <c r="K65" s="4">
        <v>500</v>
      </c>
      <c r="L65" s="4">
        <v>80</v>
      </c>
      <c r="M65" s="4" t="s">
        <v>759</v>
      </c>
      <c r="N65" s="4" t="s">
        <v>759</v>
      </c>
      <c r="O65" s="3">
        <v>10</v>
      </c>
      <c r="P65" s="3">
        <v>4.2</v>
      </c>
      <c r="Q65" s="3">
        <v>3.7</v>
      </c>
      <c r="R65" s="3">
        <v>2.75</v>
      </c>
      <c r="S65" s="3">
        <f>0.2*O65</f>
        <v>2</v>
      </c>
      <c r="T65" s="3">
        <f>1*O65</f>
        <v>10</v>
      </c>
      <c r="U65" s="6">
        <v>0.2</v>
      </c>
      <c r="V65" s="3">
        <v>200</v>
      </c>
      <c r="X65" s="3">
        <f t="shared" si="9"/>
        <v>10</v>
      </c>
      <c r="Y65" s="3">
        <f>0.2*O65</f>
        <v>2</v>
      </c>
      <c r="Z65" s="6">
        <v>0.2</v>
      </c>
      <c r="AA65" s="10">
        <v>1</v>
      </c>
      <c r="AB65" s="4">
        <v>156</v>
      </c>
      <c r="AC65" s="8">
        <v>9</v>
      </c>
      <c r="AD65" s="8">
        <v>60</v>
      </c>
      <c r="AE65" s="7" t="s">
        <v>1024</v>
      </c>
      <c r="AG65" s="4" t="s">
        <v>0</v>
      </c>
      <c r="AI65" s="11" t="s">
        <v>760</v>
      </c>
      <c r="AK65" s="10" t="s">
        <v>939</v>
      </c>
      <c r="AL65" s="10">
        <v>0.05</v>
      </c>
      <c r="AM65" s="10" t="s">
        <v>759</v>
      </c>
      <c r="AN65">
        <f t="shared" si="2"/>
        <v>1</v>
      </c>
      <c r="AO65">
        <f t="shared" si="3"/>
        <v>60.25</v>
      </c>
    </row>
    <row r="66" spans="1:41">
      <c r="A66" t="s">
        <v>1094</v>
      </c>
      <c r="B66" s="3" t="s">
        <v>578</v>
      </c>
      <c r="C66" s="3" t="s">
        <v>578</v>
      </c>
      <c r="D66" s="3" t="s">
        <v>571</v>
      </c>
      <c r="G66" s="3" t="s">
        <v>4</v>
      </c>
      <c r="H66" s="3" t="s">
        <v>577</v>
      </c>
      <c r="I66" s="3" t="s">
        <v>2</v>
      </c>
      <c r="J66" s="3" t="s">
        <v>1</v>
      </c>
      <c r="K66" s="4">
        <v>1000</v>
      </c>
      <c r="L66" s="4">
        <v>80</v>
      </c>
      <c r="M66" s="4" t="s">
        <v>759</v>
      </c>
      <c r="N66" s="4" t="s">
        <v>759</v>
      </c>
      <c r="O66" s="3">
        <v>4</v>
      </c>
      <c r="P66" s="3">
        <v>4.2</v>
      </c>
      <c r="Q66" s="3">
        <v>3.7</v>
      </c>
      <c r="R66" s="3">
        <v>2.75</v>
      </c>
      <c r="S66" s="3">
        <f>0.2*O66</f>
        <v>0.8</v>
      </c>
      <c r="T66" s="3">
        <v>12</v>
      </c>
      <c r="U66" s="6">
        <v>0.2</v>
      </c>
      <c r="V66" s="3">
        <v>69</v>
      </c>
      <c r="X66" s="3">
        <v>2</v>
      </c>
      <c r="Y66" s="3">
        <f>0.2*O66</f>
        <v>0.8</v>
      </c>
      <c r="Z66" s="6">
        <v>0.2</v>
      </c>
      <c r="AA66" s="10">
        <v>0.5</v>
      </c>
      <c r="AB66" s="4" t="s">
        <v>1024</v>
      </c>
      <c r="AC66" s="4">
        <v>70.5</v>
      </c>
      <c r="AD66" s="8"/>
      <c r="AE66" s="8">
        <v>21.8</v>
      </c>
      <c r="AF66" s="4">
        <v>2018</v>
      </c>
      <c r="AG66" s="4" t="s">
        <v>0</v>
      </c>
      <c r="AI66" s="11" t="s">
        <v>849</v>
      </c>
      <c r="AK66" s="10" t="s">
        <v>939</v>
      </c>
      <c r="AL66" s="10">
        <v>0.02</v>
      </c>
      <c r="AM66" s="10" t="s">
        <v>759</v>
      </c>
      <c r="AN66">
        <f t="shared" si="2"/>
        <v>3</v>
      </c>
      <c r="AO66">
        <f t="shared" si="3"/>
        <v>64.69</v>
      </c>
    </row>
    <row r="67" spans="1:41">
      <c r="A67" t="s">
        <v>1095</v>
      </c>
      <c r="B67" s="3" t="s">
        <v>576</v>
      </c>
      <c r="C67" s="3" t="s">
        <v>576</v>
      </c>
      <c r="D67" s="3" t="s">
        <v>13</v>
      </c>
      <c r="E67" s="3" t="s">
        <v>6</v>
      </c>
      <c r="F67" s="3" t="s">
        <v>12</v>
      </c>
      <c r="G67" s="3" t="s">
        <v>11</v>
      </c>
      <c r="H67" s="3" t="s">
        <v>575</v>
      </c>
      <c r="I67" s="3" t="s">
        <v>2</v>
      </c>
      <c r="J67" s="3" t="s">
        <v>9</v>
      </c>
      <c r="K67" s="4">
        <v>3000</v>
      </c>
      <c r="L67" s="4">
        <v>70</v>
      </c>
      <c r="M67" s="3">
        <v>525</v>
      </c>
      <c r="N67" s="3">
        <v>225</v>
      </c>
      <c r="O67" s="3">
        <v>70</v>
      </c>
      <c r="P67" s="3">
        <v>4.2</v>
      </c>
      <c r="Q67" s="3">
        <v>3.67</v>
      </c>
      <c r="R67" s="3">
        <v>2.7</v>
      </c>
      <c r="S67" s="3">
        <f>O67*0.2</f>
        <v>14</v>
      </c>
      <c r="T67" s="3">
        <f>2*O67</f>
        <v>140</v>
      </c>
      <c r="U67" s="6">
        <v>1</v>
      </c>
      <c r="V67" s="3">
        <v>1150</v>
      </c>
      <c r="X67" s="3">
        <v>70</v>
      </c>
      <c r="Y67" s="3">
        <f>O67*0.2</f>
        <v>14</v>
      </c>
      <c r="Z67" s="6">
        <v>1</v>
      </c>
      <c r="AA67" s="10" t="s">
        <v>759</v>
      </c>
      <c r="AB67" s="4">
        <v>227</v>
      </c>
      <c r="AC67" s="4">
        <v>12.3</v>
      </c>
      <c r="AD67" s="4">
        <v>226</v>
      </c>
      <c r="AE67" s="7" t="s">
        <v>1024</v>
      </c>
      <c r="AF67" s="4">
        <v>2020</v>
      </c>
      <c r="AG67" s="4" t="s">
        <v>0</v>
      </c>
      <c r="AH67" s="4" t="s">
        <v>0</v>
      </c>
      <c r="AI67" s="13" t="s">
        <v>770</v>
      </c>
      <c r="AK67" s="10" t="s">
        <v>939</v>
      </c>
      <c r="AL67" s="10" t="s">
        <v>759</v>
      </c>
      <c r="AM67" s="12">
        <v>0.9</v>
      </c>
      <c r="AN67">
        <f t="shared" si="2"/>
        <v>1</v>
      </c>
      <c r="AO67">
        <f t="shared" si="3"/>
        <v>60.25</v>
      </c>
    </row>
    <row r="68" spans="1:41">
      <c r="A68" t="s">
        <v>1096</v>
      </c>
      <c r="B68" s="3" t="s">
        <v>574</v>
      </c>
      <c r="C68" s="3" t="s">
        <v>574</v>
      </c>
      <c r="D68" s="3" t="s">
        <v>571</v>
      </c>
      <c r="G68" s="3" t="s">
        <v>4</v>
      </c>
      <c r="H68" s="3" t="s">
        <v>573</v>
      </c>
      <c r="I68" s="3" t="s">
        <v>2</v>
      </c>
      <c r="J68" s="3" t="s">
        <v>1</v>
      </c>
      <c r="K68" s="4">
        <v>1000</v>
      </c>
      <c r="L68" s="4">
        <v>80</v>
      </c>
      <c r="M68" s="4" t="s">
        <v>759</v>
      </c>
      <c r="N68" s="4" t="s">
        <v>759</v>
      </c>
      <c r="O68" s="3">
        <v>5</v>
      </c>
      <c r="P68" s="3">
        <v>4.2</v>
      </c>
      <c r="Q68" s="3">
        <v>3.7</v>
      </c>
      <c r="R68" s="3">
        <v>2.75</v>
      </c>
      <c r="S68" s="3">
        <f>0.2*O68</f>
        <v>1</v>
      </c>
      <c r="T68" s="3">
        <v>5</v>
      </c>
      <c r="U68" s="6">
        <v>0.2</v>
      </c>
      <c r="V68" s="3">
        <v>80</v>
      </c>
      <c r="X68" s="3">
        <v>2.5</v>
      </c>
      <c r="Y68" s="3">
        <f>0.2*O68</f>
        <v>1</v>
      </c>
      <c r="Z68" s="6">
        <v>0.2</v>
      </c>
      <c r="AA68" s="10">
        <v>0.5</v>
      </c>
      <c r="AB68" s="4" t="s">
        <v>1024</v>
      </c>
      <c r="AC68" s="4">
        <v>65</v>
      </c>
      <c r="AD68" s="8"/>
      <c r="AE68" s="8">
        <v>26</v>
      </c>
      <c r="AF68" s="4">
        <v>2018</v>
      </c>
      <c r="AG68" s="4" t="s">
        <v>0</v>
      </c>
      <c r="AI68" s="11" t="s">
        <v>850</v>
      </c>
      <c r="AJ68" s="4" t="s">
        <v>569</v>
      </c>
      <c r="AK68" s="10" t="s">
        <v>939</v>
      </c>
      <c r="AL68" s="10">
        <v>0.01</v>
      </c>
      <c r="AM68" s="10" t="s">
        <v>759</v>
      </c>
      <c r="AN68">
        <f t="shared" ref="AN68:AN131" si="10">IF(G68="Pouch",1,IF(G68="Prismatic",2,IF(G68="Cylindrical",3,"")))</f>
        <v>3</v>
      </c>
      <c r="AO68">
        <f t="shared" ref="AO68:AO131" si="11">IF(AN68=1, 60.25, IF(AN68=2, 60.79, IF(AN68=3, 64.69, 0)))</f>
        <v>64.69</v>
      </c>
    </row>
    <row r="69" spans="1:41">
      <c r="A69" t="s">
        <v>1097</v>
      </c>
      <c r="B69" s="3" t="s">
        <v>572</v>
      </c>
      <c r="C69" s="3" t="s">
        <v>572</v>
      </c>
      <c r="D69" s="3" t="s">
        <v>571</v>
      </c>
      <c r="G69" s="3" t="s">
        <v>4</v>
      </c>
      <c r="H69" s="3" t="s">
        <v>570</v>
      </c>
      <c r="I69" s="3" t="s">
        <v>2</v>
      </c>
      <c r="J69" s="3" t="s">
        <v>1</v>
      </c>
      <c r="K69" s="4">
        <v>1000</v>
      </c>
      <c r="L69" s="4">
        <v>80</v>
      </c>
      <c r="M69" s="4" t="s">
        <v>759</v>
      </c>
      <c r="N69" s="4" t="s">
        <v>759</v>
      </c>
      <c r="O69" s="3">
        <v>6</v>
      </c>
      <c r="P69" s="3">
        <v>4.2</v>
      </c>
      <c r="Q69" s="3">
        <v>3.7</v>
      </c>
      <c r="R69" s="3">
        <v>2.75</v>
      </c>
      <c r="S69" s="3">
        <v>3</v>
      </c>
      <c r="T69" s="3">
        <v>6</v>
      </c>
      <c r="U69" s="6">
        <v>0.2</v>
      </c>
      <c r="V69" s="3">
        <v>140</v>
      </c>
      <c r="X69" s="3">
        <v>3</v>
      </c>
      <c r="Y69" s="3">
        <f>0.2*O69</f>
        <v>1.2000000000000002</v>
      </c>
      <c r="Z69" s="6">
        <v>0.2</v>
      </c>
      <c r="AA69" s="10">
        <v>0.5</v>
      </c>
      <c r="AB69" s="4" t="s">
        <v>1024</v>
      </c>
      <c r="AC69" s="4">
        <v>65</v>
      </c>
      <c r="AD69" s="8"/>
      <c r="AE69" s="8">
        <v>32</v>
      </c>
      <c r="AF69" s="4">
        <v>2018</v>
      </c>
      <c r="AG69" s="4" t="s">
        <v>0</v>
      </c>
      <c r="AI69" s="11" t="s">
        <v>816</v>
      </c>
      <c r="AJ69" s="4" t="s">
        <v>569</v>
      </c>
      <c r="AK69" s="10" t="s">
        <v>939</v>
      </c>
      <c r="AL69" s="10">
        <v>0.01</v>
      </c>
      <c r="AM69" s="10" t="s">
        <v>759</v>
      </c>
      <c r="AN69">
        <f t="shared" si="10"/>
        <v>3</v>
      </c>
      <c r="AO69">
        <f t="shared" si="11"/>
        <v>64.69</v>
      </c>
    </row>
    <row r="70" spans="1:41">
      <c r="A70" t="s">
        <v>1098</v>
      </c>
      <c r="B70" s="3" t="s">
        <v>568</v>
      </c>
      <c r="C70" s="3" t="s">
        <v>568</v>
      </c>
      <c r="D70" s="3" t="s">
        <v>567</v>
      </c>
      <c r="G70" s="3" t="s">
        <v>4</v>
      </c>
      <c r="H70" s="3" t="s">
        <v>566</v>
      </c>
      <c r="I70" s="3" t="s">
        <v>2</v>
      </c>
      <c r="J70" s="3" t="s">
        <v>1</v>
      </c>
      <c r="K70" s="4">
        <v>1000</v>
      </c>
      <c r="L70" s="4">
        <v>80</v>
      </c>
      <c r="M70" s="4" t="s">
        <v>759</v>
      </c>
      <c r="N70" s="4" t="s">
        <v>759</v>
      </c>
      <c r="O70" s="3">
        <v>4.7</v>
      </c>
      <c r="P70" s="3">
        <v>4.2</v>
      </c>
      <c r="Q70" s="3">
        <v>3.7</v>
      </c>
      <c r="R70" s="3">
        <v>2.75</v>
      </c>
      <c r="S70" s="3">
        <f>0.2*O70</f>
        <v>0.94000000000000006</v>
      </c>
      <c r="T70" s="3">
        <f>1.5*O70</f>
        <v>7.0500000000000007</v>
      </c>
      <c r="U70" s="6">
        <v>0.2</v>
      </c>
      <c r="V70" s="3">
        <v>140</v>
      </c>
      <c r="X70" s="3">
        <v>2.4</v>
      </c>
      <c r="Y70" s="3">
        <v>0.96</v>
      </c>
      <c r="Z70" s="6">
        <v>0.2</v>
      </c>
      <c r="AA70" s="10" t="s">
        <v>759</v>
      </c>
      <c r="AB70" s="4" t="s">
        <v>1024</v>
      </c>
      <c r="AC70" s="4">
        <v>70.5</v>
      </c>
      <c r="AD70" s="8"/>
      <c r="AE70" s="8">
        <v>21.8</v>
      </c>
      <c r="AF70" s="4">
        <v>2018</v>
      </c>
      <c r="AG70" s="4" t="s">
        <v>0</v>
      </c>
      <c r="AI70" s="11" t="s">
        <v>851</v>
      </c>
      <c r="AJ70" s="4" t="s">
        <v>565</v>
      </c>
      <c r="AK70" s="10" t="s">
        <v>939</v>
      </c>
      <c r="AL70" s="10" t="s">
        <v>759</v>
      </c>
      <c r="AM70" s="10" t="s">
        <v>759</v>
      </c>
      <c r="AN70">
        <f t="shared" si="10"/>
        <v>3</v>
      </c>
      <c r="AO70">
        <f t="shared" si="11"/>
        <v>64.69</v>
      </c>
    </row>
    <row r="71" spans="1:41">
      <c r="A71" t="s">
        <v>1099</v>
      </c>
      <c r="B71" s="3" t="s">
        <v>564</v>
      </c>
      <c r="C71" s="3" t="s">
        <v>564</v>
      </c>
      <c r="D71" s="3" t="s">
        <v>559</v>
      </c>
      <c r="G71" s="3" t="s">
        <v>11</v>
      </c>
      <c r="H71" s="3" t="s">
        <v>563</v>
      </c>
      <c r="I71" s="3" t="s">
        <v>2</v>
      </c>
      <c r="J71" s="3" t="s">
        <v>9</v>
      </c>
      <c r="K71" s="4">
        <v>1000</v>
      </c>
      <c r="L71" s="4">
        <v>80</v>
      </c>
      <c r="M71" s="4" t="s">
        <v>759</v>
      </c>
      <c r="N71" s="4" t="s">
        <v>759</v>
      </c>
      <c r="O71" s="3">
        <v>5</v>
      </c>
      <c r="P71" s="3">
        <v>4.2</v>
      </c>
      <c r="Q71" s="3">
        <v>3.7</v>
      </c>
      <c r="R71" s="3">
        <v>2.75</v>
      </c>
      <c r="S71" s="3">
        <f>0.2*O71</f>
        <v>1</v>
      </c>
      <c r="T71" s="3">
        <v>15</v>
      </c>
      <c r="U71" s="6">
        <v>2</v>
      </c>
      <c r="V71" s="3">
        <v>137</v>
      </c>
      <c r="X71" s="3">
        <v>7.5</v>
      </c>
      <c r="Y71" s="3">
        <f>0.2*O71</f>
        <v>1</v>
      </c>
      <c r="Z71" s="6">
        <v>2</v>
      </c>
      <c r="AA71" s="10" t="s">
        <v>759</v>
      </c>
      <c r="AB71" s="4">
        <v>161</v>
      </c>
      <c r="AC71" s="4">
        <v>6.5</v>
      </c>
      <c r="AD71" s="4">
        <v>78</v>
      </c>
      <c r="AE71" s="7" t="s">
        <v>1024</v>
      </c>
      <c r="AH71" s="4" t="s">
        <v>0</v>
      </c>
      <c r="AI71" s="11" t="s">
        <v>789</v>
      </c>
      <c r="AK71" s="10" t="s">
        <v>939</v>
      </c>
      <c r="AL71" s="10">
        <v>0.1</v>
      </c>
      <c r="AM71" s="10" t="s">
        <v>759</v>
      </c>
      <c r="AN71">
        <f t="shared" si="10"/>
        <v>1</v>
      </c>
      <c r="AO71">
        <f t="shared" si="11"/>
        <v>60.25</v>
      </c>
    </row>
    <row r="72" spans="1:41" ht="15.6" customHeight="1">
      <c r="A72" t="s">
        <v>1100</v>
      </c>
      <c r="B72" s="3" t="s">
        <v>562</v>
      </c>
      <c r="C72" s="3" t="s">
        <v>562</v>
      </c>
      <c r="D72" s="3" t="s">
        <v>559</v>
      </c>
      <c r="G72" s="3" t="s">
        <v>11</v>
      </c>
      <c r="H72" s="3" t="s">
        <v>561</v>
      </c>
      <c r="I72" s="3" t="s">
        <v>2</v>
      </c>
      <c r="J72" s="3" t="s">
        <v>9</v>
      </c>
      <c r="K72" s="4">
        <v>1000</v>
      </c>
      <c r="L72" s="4">
        <v>80</v>
      </c>
      <c r="M72" s="4" t="s">
        <v>759</v>
      </c>
      <c r="N72" s="4" t="s">
        <v>759</v>
      </c>
      <c r="O72" s="3">
        <v>13</v>
      </c>
      <c r="P72" s="3">
        <v>4.2</v>
      </c>
      <c r="Q72" s="3">
        <v>3.7</v>
      </c>
      <c r="R72" s="3">
        <v>2.75</v>
      </c>
      <c r="S72" s="3">
        <f>0.2*O72</f>
        <v>2.6</v>
      </c>
      <c r="T72" s="3">
        <v>39</v>
      </c>
      <c r="U72" s="6">
        <v>2</v>
      </c>
      <c r="V72" s="3">
        <v>270</v>
      </c>
      <c r="X72" s="3">
        <v>13</v>
      </c>
      <c r="Y72" s="3">
        <f>0.2*O72</f>
        <v>2.6</v>
      </c>
      <c r="Z72" s="6">
        <v>2</v>
      </c>
      <c r="AA72" s="10" t="s">
        <v>759</v>
      </c>
      <c r="AB72" s="4">
        <v>222</v>
      </c>
      <c r="AC72" s="4">
        <v>6.7</v>
      </c>
      <c r="AD72" s="4">
        <v>100</v>
      </c>
      <c r="AE72" s="7" t="s">
        <v>1024</v>
      </c>
      <c r="AH72" s="4" t="s">
        <v>0</v>
      </c>
      <c r="AI72" s="11" t="s">
        <v>789</v>
      </c>
      <c r="AK72" s="10" t="s">
        <v>939</v>
      </c>
      <c r="AL72" s="10">
        <v>0.1</v>
      </c>
      <c r="AM72" s="10" t="s">
        <v>759</v>
      </c>
      <c r="AN72">
        <f t="shared" si="10"/>
        <v>1</v>
      </c>
      <c r="AO72">
        <f t="shared" si="11"/>
        <v>60.25</v>
      </c>
    </row>
    <row r="73" spans="1:41">
      <c r="A73" t="s">
        <v>1101</v>
      </c>
      <c r="B73" s="3" t="s">
        <v>560</v>
      </c>
      <c r="C73" s="3" t="s">
        <v>560</v>
      </c>
      <c r="D73" s="3" t="s">
        <v>559</v>
      </c>
      <c r="G73" s="3" t="s">
        <v>11</v>
      </c>
      <c r="H73" s="3" t="s">
        <v>558</v>
      </c>
      <c r="I73" s="3" t="s">
        <v>2</v>
      </c>
      <c r="J73" s="3" t="s">
        <v>9</v>
      </c>
      <c r="K73" s="4">
        <v>1000</v>
      </c>
      <c r="L73" s="4">
        <v>80</v>
      </c>
      <c r="M73" s="4" t="s">
        <v>759</v>
      </c>
      <c r="N73" s="4" t="s">
        <v>759</v>
      </c>
      <c r="O73" s="3">
        <v>15</v>
      </c>
      <c r="P73" s="3">
        <v>4.2</v>
      </c>
      <c r="Q73" s="3">
        <v>3.7</v>
      </c>
      <c r="R73" s="3">
        <v>2.75</v>
      </c>
      <c r="S73" s="3">
        <f>0.2*O73</f>
        <v>3</v>
      </c>
      <c r="T73" s="3">
        <v>45</v>
      </c>
      <c r="U73" s="6">
        <v>2</v>
      </c>
      <c r="V73" s="3">
        <v>307</v>
      </c>
      <c r="X73" s="3">
        <v>15</v>
      </c>
      <c r="Y73" s="3">
        <f>0.2*O73</f>
        <v>3</v>
      </c>
      <c r="Z73" s="6">
        <v>2</v>
      </c>
      <c r="AA73" s="10" t="s">
        <v>759</v>
      </c>
      <c r="AB73" s="4">
        <v>222</v>
      </c>
      <c r="AC73" s="4">
        <v>7.5</v>
      </c>
      <c r="AD73" s="4">
        <v>100</v>
      </c>
      <c r="AE73" s="7" t="s">
        <v>1024</v>
      </c>
      <c r="AH73" s="4" t="s">
        <v>0</v>
      </c>
      <c r="AI73" s="11" t="s">
        <v>789</v>
      </c>
      <c r="AK73" s="10" t="s">
        <v>939</v>
      </c>
      <c r="AL73" s="10">
        <v>0.1</v>
      </c>
      <c r="AM73" s="10" t="s">
        <v>759</v>
      </c>
      <c r="AN73">
        <f t="shared" si="10"/>
        <v>1</v>
      </c>
      <c r="AO73">
        <f t="shared" si="11"/>
        <v>60.25</v>
      </c>
    </row>
    <row r="74" spans="1:41">
      <c r="A74" t="s">
        <v>1102</v>
      </c>
      <c r="B74" s="3" t="s">
        <v>557</v>
      </c>
      <c r="C74" s="3" t="s">
        <v>557</v>
      </c>
      <c r="D74" s="3" t="s">
        <v>556</v>
      </c>
      <c r="G74" s="3" t="s">
        <v>4</v>
      </c>
      <c r="H74" s="3" t="s">
        <v>555</v>
      </c>
      <c r="I74" s="3" t="s">
        <v>2</v>
      </c>
      <c r="J74" s="3" t="s">
        <v>1</v>
      </c>
      <c r="K74" s="4">
        <v>500</v>
      </c>
      <c r="L74" s="4">
        <v>80</v>
      </c>
      <c r="M74" s="4" t="s">
        <v>759</v>
      </c>
      <c r="N74" s="4" t="s">
        <v>759</v>
      </c>
      <c r="O74" s="3">
        <v>4</v>
      </c>
      <c r="P74" s="3">
        <v>4.2</v>
      </c>
      <c r="Q74" s="3">
        <v>3.7</v>
      </c>
      <c r="R74" s="3">
        <v>2.75</v>
      </c>
      <c r="S74" s="3">
        <f>0.2*O74</f>
        <v>0.8</v>
      </c>
      <c r="T74" s="3">
        <v>4</v>
      </c>
      <c r="U74" s="6">
        <v>0.2</v>
      </c>
      <c r="V74" s="3">
        <v>69</v>
      </c>
      <c r="X74" s="3">
        <v>2</v>
      </c>
      <c r="Y74" s="3">
        <v>0.96</v>
      </c>
      <c r="Z74" s="6">
        <v>0.2</v>
      </c>
      <c r="AA74" s="10" t="s">
        <v>759</v>
      </c>
      <c r="AB74" s="4" t="s">
        <v>1024</v>
      </c>
      <c r="AC74" s="4">
        <v>70.5</v>
      </c>
      <c r="AD74" s="8"/>
      <c r="AE74" s="8">
        <v>21.8</v>
      </c>
      <c r="AH74" s="4" t="s">
        <v>0</v>
      </c>
      <c r="AI74" s="11" t="s">
        <v>760</v>
      </c>
      <c r="AK74" s="10" t="s">
        <v>939</v>
      </c>
      <c r="AL74" s="10" t="s">
        <v>759</v>
      </c>
      <c r="AM74" s="10" t="s">
        <v>759</v>
      </c>
      <c r="AN74">
        <f t="shared" si="10"/>
        <v>3</v>
      </c>
      <c r="AO74">
        <f t="shared" si="11"/>
        <v>64.69</v>
      </c>
    </row>
    <row r="75" spans="1:41">
      <c r="A75" t="s">
        <v>1103</v>
      </c>
      <c r="B75" s="3" t="s">
        <v>554</v>
      </c>
      <c r="C75" s="3" t="s">
        <v>553</v>
      </c>
      <c r="D75" s="3" t="s">
        <v>175</v>
      </c>
      <c r="E75" s="3" t="s">
        <v>24</v>
      </c>
      <c r="F75" s="3" t="s">
        <v>23</v>
      </c>
      <c r="G75" s="3" t="s">
        <v>11</v>
      </c>
      <c r="H75" s="3" t="s">
        <v>552</v>
      </c>
      <c r="I75" s="3" t="s">
        <v>2</v>
      </c>
      <c r="J75" s="3" t="s">
        <v>9</v>
      </c>
      <c r="K75" s="4">
        <v>20000</v>
      </c>
      <c r="L75" s="4">
        <v>80</v>
      </c>
      <c r="M75" s="4" t="s">
        <v>759</v>
      </c>
      <c r="N75" s="4" t="s">
        <v>759</v>
      </c>
      <c r="O75" s="3">
        <v>34</v>
      </c>
      <c r="P75" s="3">
        <v>2.8</v>
      </c>
      <c r="Q75" s="3">
        <v>2.2000000000000002</v>
      </c>
      <c r="R75" s="3">
        <v>1.5</v>
      </c>
      <c r="S75" s="3">
        <f>1*O75</f>
        <v>34</v>
      </c>
      <c r="T75" s="3">
        <v>204</v>
      </c>
      <c r="U75" s="6">
        <v>4</v>
      </c>
      <c r="V75" s="3">
        <v>1080</v>
      </c>
      <c r="W75" s="3">
        <v>475</v>
      </c>
      <c r="X75" s="3">
        <v>204</v>
      </c>
      <c r="Y75" s="3">
        <f>1*O75</f>
        <v>34</v>
      </c>
      <c r="Z75" s="6">
        <v>4</v>
      </c>
      <c r="AA75" s="10" t="s">
        <v>759</v>
      </c>
      <c r="AB75" s="4">
        <v>286</v>
      </c>
      <c r="AC75" s="8">
        <v>12</v>
      </c>
      <c r="AD75" s="8">
        <v>178.5</v>
      </c>
      <c r="AE75" s="7" t="s">
        <v>1024</v>
      </c>
      <c r="AG75" s="4" t="s">
        <v>0</v>
      </c>
      <c r="AI75" s="11" t="s">
        <v>854</v>
      </c>
      <c r="AJ75" s="9" t="s">
        <v>543</v>
      </c>
      <c r="AK75" s="10" t="s">
        <v>939</v>
      </c>
      <c r="AL75" s="10" t="s">
        <v>759</v>
      </c>
      <c r="AM75" s="12">
        <v>0.8</v>
      </c>
      <c r="AN75">
        <f t="shared" si="10"/>
        <v>1</v>
      </c>
      <c r="AO75">
        <f t="shared" si="11"/>
        <v>60.25</v>
      </c>
    </row>
    <row r="76" spans="1:41">
      <c r="A76" t="s">
        <v>1104</v>
      </c>
      <c r="B76" s="3" t="s">
        <v>551</v>
      </c>
      <c r="C76" s="3" t="s">
        <v>550</v>
      </c>
      <c r="D76" s="3" t="s">
        <v>175</v>
      </c>
      <c r="E76" s="3" t="s">
        <v>6</v>
      </c>
      <c r="F76" s="3" t="s">
        <v>12</v>
      </c>
      <c r="G76" s="3" t="s">
        <v>11</v>
      </c>
      <c r="H76" s="3" t="s">
        <v>549</v>
      </c>
      <c r="I76" s="3" t="s">
        <v>2</v>
      </c>
      <c r="J76" s="3" t="s">
        <v>9</v>
      </c>
      <c r="K76" s="4">
        <v>8000</v>
      </c>
      <c r="L76" s="4">
        <v>80</v>
      </c>
      <c r="M76" s="4" t="s">
        <v>759</v>
      </c>
      <c r="N76" s="4" t="s">
        <v>759</v>
      </c>
      <c r="O76" s="3">
        <v>60</v>
      </c>
      <c r="P76" s="3">
        <v>4.2</v>
      </c>
      <c r="Q76" s="3">
        <v>3.7</v>
      </c>
      <c r="R76" s="3">
        <v>3</v>
      </c>
      <c r="S76" s="3">
        <f>0.2*O76</f>
        <v>12</v>
      </c>
      <c r="T76" s="3">
        <v>180</v>
      </c>
      <c r="U76" s="6">
        <v>1</v>
      </c>
      <c r="V76" s="3">
        <v>1120</v>
      </c>
      <c r="W76" s="3">
        <v>475</v>
      </c>
      <c r="X76" s="3">
        <v>60</v>
      </c>
      <c r="Y76" s="3">
        <f>0.2*O76</f>
        <v>12</v>
      </c>
      <c r="Z76" s="6">
        <v>1</v>
      </c>
      <c r="AA76" s="10" t="s">
        <v>759</v>
      </c>
      <c r="AB76" s="4">
        <v>286</v>
      </c>
      <c r="AC76" s="8">
        <v>12</v>
      </c>
      <c r="AD76" s="8">
        <v>178.5</v>
      </c>
      <c r="AE76" s="7" t="s">
        <v>1024</v>
      </c>
      <c r="AG76" s="4" t="s">
        <v>0</v>
      </c>
      <c r="AI76" s="11" t="s">
        <v>855</v>
      </c>
      <c r="AJ76" s="9" t="s">
        <v>547</v>
      </c>
      <c r="AK76" s="10" t="s">
        <v>939</v>
      </c>
      <c r="AL76" s="10" t="s">
        <v>759</v>
      </c>
      <c r="AM76" s="12">
        <v>1</v>
      </c>
      <c r="AN76">
        <f t="shared" si="10"/>
        <v>1</v>
      </c>
      <c r="AO76">
        <f t="shared" si="11"/>
        <v>60.25</v>
      </c>
    </row>
    <row r="77" spans="1:41">
      <c r="A77" t="s">
        <v>1105</v>
      </c>
      <c r="B77" s="3" t="s">
        <v>548</v>
      </c>
      <c r="C77" s="3" t="s">
        <v>546</v>
      </c>
      <c r="D77" s="3" t="s">
        <v>175</v>
      </c>
      <c r="E77" s="3" t="s">
        <v>6</v>
      </c>
      <c r="F77" s="3" t="s">
        <v>545</v>
      </c>
      <c r="G77" s="3" t="s">
        <v>11</v>
      </c>
      <c r="H77" s="3" t="s">
        <v>544</v>
      </c>
      <c r="I77" s="3" t="s">
        <v>2</v>
      </c>
      <c r="J77" s="3" t="s">
        <v>9</v>
      </c>
      <c r="K77" s="4">
        <v>7000</v>
      </c>
      <c r="L77" s="4">
        <v>80</v>
      </c>
      <c r="M77" s="4" t="s">
        <v>759</v>
      </c>
      <c r="N77" s="4" t="s">
        <v>759</v>
      </c>
      <c r="O77" s="3">
        <v>65</v>
      </c>
      <c r="P77" s="3">
        <v>4.3499999999999996</v>
      </c>
      <c r="Q77" s="3">
        <v>3.72</v>
      </c>
      <c r="R77" s="3">
        <v>3</v>
      </c>
      <c r="S77" s="3">
        <f>0.2*O77</f>
        <v>13</v>
      </c>
      <c r="T77" s="3">
        <f>3*O77</f>
        <v>195</v>
      </c>
      <c r="U77" s="6">
        <v>1</v>
      </c>
      <c r="V77" s="3">
        <v>1120</v>
      </c>
      <c r="W77" s="3">
        <v>475</v>
      </c>
      <c r="X77" s="3">
        <v>65</v>
      </c>
      <c r="Y77" s="3">
        <f>0.2*O77</f>
        <v>13</v>
      </c>
      <c r="Z77" s="6">
        <v>1</v>
      </c>
      <c r="AA77" s="10" t="s">
        <v>759</v>
      </c>
      <c r="AB77" s="4">
        <v>286</v>
      </c>
      <c r="AC77" s="8">
        <v>12</v>
      </c>
      <c r="AD77" s="8">
        <v>178.5</v>
      </c>
      <c r="AE77" s="7" t="s">
        <v>1024</v>
      </c>
      <c r="AG77" s="4" t="s">
        <v>0</v>
      </c>
      <c r="AI77" s="11" t="s">
        <v>856</v>
      </c>
      <c r="AJ77" s="9" t="s">
        <v>547</v>
      </c>
      <c r="AK77" s="10" t="s">
        <v>939</v>
      </c>
      <c r="AL77" s="10" t="s">
        <v>759</v>
      </c>
      <c r="AM77" s="12">
        <v>1</v>
      </c>
      <c r="AN77">
        <f t="shared" si="10"/>
        <v>1</v>
      </c>
      <c r="AO77">
        <f t="shared" si="11"/>
        <v>60.25</v>
      </c>
    </row>
    <row r="78" spans="1:41">
      <c r="A78" t="s">
        <v>1106</v>
      </c>
      <c r="B78" s="3" t="s">
        <v>542</v>
      </c>
      <c r="C78" s="3" t="s">
        <v>542</v>
      </c>
      <c r="D78" s="3" t="s">
        <v>13</v>
      </c>
      <c r="E78" s="3" t="s">
        <v>6</v>
      </c>
      <c r="F78" s="3" t="s">
        <v>12</v>
      </c>
      <c r="G78" s="3" t="s">
        <v>11</v>
      </c>
      <c r="H78" s="3" t="s">
        <v>541</v>
      </c>
      <c r="I78" s="3" t="s">
        <v>2</v>
      </c>
      <c r="J78" s="3" t="s">
        <v>9</v>
      </c>
      <c r="K78" s="4">
        <v>6000</v>
      </c>
      <c r="L78" s="4">
        <v>70</v>
      </c>
      <c r="M78" s="3">
        <v>423</v>
      </c>
      <c r="N78" s="3">
        <v>182</v>
      </c>
      <c r="O78" s="3">
        <v>75</v>
      </c>
      <c r="P78" s="3">
        <v>4.2</v>
      </c>
      <c r="Q78" s="3">
        <v>3.7</v>
      </c>
      <c r="R78" s="3">
        <v>2.7</v>
      </c>
      <c r="S78" s="3">
        <f>O78*0.2</f>
        <v>15</v>
      </c>
      <c r="T78" s="3">
        <f>3*O78</f>
        <v>225</v>
      </c>
      <c r="U78" s="6">
        <v>1</v>
      </c>
      <c r="V78" s="3">
        <v>1535</v>
      </c>
      <c r="X78" s="3">
        <v>75</v>
      </c>
      <c r="Y78" s="3">
        <f>O78*0.2</f>
        <v>15</v>
      </c>
      <c r="Z78" s="6">
        <v>1</v>
      </c>
      <c r="AA78" s="10" t="s">
        <v>759</v>
      </c>
      <c r="AB78" s="4">
        <v>265</v>
      </c>
      <c r="AC78" s="4">
        <v>11.8</v>
      </c>
      <c r="AD78" s="4">
        <v>268</v>
      </c>
      <c r="AE78" s="7" t="s">
        <v>1024</v>
      </c>
      <c r="AF78" s="4">
        <v>2020</v>
      </c>
      <c r="AG78" s="4" t="s">
        <v>0</v>
      </c>
      <c r="AH78" s="4" t="s">
        <v>0</v>
      </c>
      <c r="AI78" s="13" t="s">
        <v>772</v>
      </c>
      <c r="AK78" s="10" t="s">
        <v>939</v>
      </c>
      <c r="AL78" s="10" t="s">
        <v>759</v>
      </c>
      <c r="AM78" s="12">
        <v>0.9</v>
      </c>
      <c r="AN78">
        <f t="shared" si="10"/>
        <v>1</v>
      </c>
      <c r="AO78">
        <f t="shared" si="11"/>
        <v>60.25</v>
      </c>
    </row>
    <row r="79" spans="1:41">
      <c r="A79" t="s">
        <v>1107</v>
      </c>
      <c r="B79" s="3" t="s">
        <v>539</v>
      </c>
      <c r="C79" s="3" t="s">
        <v>539</v>
      </c>
      <c r="D79" s="3" t="s">
        <v>63</v>
      </c>
      <c r="E79" s="3" t="s">
        <v>6</v>
      </c>
      <c r="F79" s="3" t="s">
        <v>12</v>
      </c>
      <c r="G79" s="3" t="s">
        <v>4</v>
      </c>
      <c r="H79" s="3" t="s">
        <v>538</v>
      </c>
      <c r="I79" s="3" t="s">
        <v>2</v>
      </c>
      <c r="J79" s="3" t="s">
        <v>1</v>
      </c>
      <c r="K79" s="4">
        <v>400</v>
      </c>
      <c r="L79" s="4">
        <v>80</v>
      </c>
      <c r="M79" s="4" t="s">
        <v>759</v>
      </c>
      <c r="N79" s="3">
        <v>259.60000000000002</v>
      </c>
      <c r="O79" s="3">
        <v>3.5</v>
      </c>
      <c r="P79" s="3">
        <v>4.2</v>
      </c>
      <c r="Q79" s="3">
        <v>3.6349999999999998</v>
      </c>
      <c r="R79" s="3">
        <v>2.5</v>
      </c>
      <c r="S79" s="3">
        <f>0.2*O79</f>
        <v>0.70000000000000007</v>
      </c>
      <c r="T79" s="3">
        <v>10</v>
      </c>
      <c r="U79" s="6">
        <f>4/O79</f>
        <v>1.1428571428571428</v>
      </c>
      <c r="V79" s="3">
        <v>49</v>
      </c>
      <c r="X79" s="3">
        <v>3.4</v>
      </c>
      <c r="Y79" s="3">
        <v>0.96</v>
      </c>
      <c r="Z79" s="6">
        <f>1.5/O79</f>
        <v>0.42857142857142855</v>
      </c>
      <c r="AA79" s="10" t="s">
        <v>759</v>
      </c>
      <c r="AB79" s="4" t="s">
        <v>1024</v>
      </c>
      <c r="AC79" s="4">
        <v>65</v>
      </c>
      <c r="AD79" s="8"/>
      <c r="AE79" s="8">
        <v>18</v>
      </c>
      <c r="AF79" s="4">
        <v>2014</v>
      </c>
      <c r="AG79" s="4" t="s">
        <v>0</v>
      </c>
      <c r="AJ79" s="4" t="s">
        <v>537</v>
      </c>
      <c r="AK79" s="10" t="s">
        <v>939</v>
      </c>
      <c r="AL79" s="10" t="s">
        <v>759</v>
      </c>
      <c r="AM79" s="10" t="s">
        <v>759</v>
      </c>
      <c r="AN79">
        <f t="shared" si="10"/>
        <v>3</v>
      </c>
      <c r="AO79">
        <f t="shared" si="11"/>
        <v>64.69</v>
      </c>
    </row>
    <row r="80" spans="1:41">
      <c r="A80" t="s">
        <v>1108</v>
      </c>
      <c r="B80" s="3" t="s">
        <v>536</v>
      </c>
      <c r="C80" s="3" t="s">
        <v>536</v>
      </c>
      <c r="D80" s="3" t="s">
        <v>63</v>
      </c>
      <c r="E80" s="3" t="s">
        <v>6</v>
      </c>
      <c r="F80" s="3" t="s">
        <v>12</v>
      </c>
      <c r="G80" s="3" t="s">
        <v>4</v>
      </c>
      <c r="H80" s="3" t="s">
        <v>535</v>
      </c>
      <c r="I80" s="3" t="s">
        <v>2</v>
      </c>
      <c r="J80" s="3" t="s">
        <v>1</v>
      </c>
      <c r="K80" s="4">
        <v>300</v>
      </c>
      <c r="L80" s="4">
        <v>80</v>
      </c>
      <c r="M80" s="4" t="s">
        <v>759</v>
      </c>
      <c r="N80" s="4" t="s">
        <v>759</v>
      </c>
      <c r="O80" s="3">
        <v>4.8</v>
      </c>
      <c r="P80" s="3">
        <v>4.2</v>
      </c>
      <c r="Q80" s="3">
        <v>3.6349999999999998</v>
      </c>
      <c r="R80" s="3">
        <v>2.5</v>
      </c>
      <c r="S80" s="3">
        <f>0.2*O80</f>
        <v>0.96</v>
      </c>
      <c r="T80" s="3">
        <v>14.55</v>
      </c>
      <c r="U80" s="6">
        <v>0.33</v>
      </c>
      <c r="V80" s="3">
        <v>69</v>
      </c>
      <c r="X80" s="3">
        <v>3.395</v>
      </c>
      <c r="Y80" s="3">
        <v>1.4550000000000001</v>
      </c>
      <c r="Z80" s="6">
        <v>0.33</v>
      </c>
      <c r="AA80" s="10">
        <v>0.5</v>
      </c>
      <c r="AB80" s="4" t="s">
        <v>1024</v>
      </c>
      <c r="AC80" s="4">
        <v>70</v>
      </c>
      <c r="AD80" s="8"/>
      <c r="AE80" s="8">
        <v>21</v>
      </c>
      <c r="AF80" s="4">
        <v>2018</v>
      </c>
      <c r="AG80" s="4" t="s">
        <v>0</v>
      </c>
      <c r="AI80" s="11" t="s">
        <v>864</v>
      </c>
      <c r="AK80" s="10" t="s">
        <v>939</v>
      </c>
      <c r="AL80" s="10" t="s">
        <v>759</v>
      </c>
      <c r="AM80" s="10" t="s">
        <v>759</v>
      </c>
      <c r="AN80">
        <f t="shared" si="10"/>
        <v>3</v>
      </c>
      <c r="AO80">
        <f t="shared" si="11"/>
        <v>64.69</v>
      </c>
    </row>
    <row r="81" spans="1:41">
      <c r="A81" t="s">
        <v>1109</v>
      </c>
      <c r="B81" s="3" t="s">
        <v>534</v>
      </c>
      <c r="C81" s="3" t="s">
        <v>534</v>
      </c>
      <c r="D81" s="3" t="s">
        <v>63</v>
      </c>
      <c r="E81" s="3" t="s">
        <v>6</v>
      </c>
      <c r="F81" s="3" t="s">
        <v>446</v>
      </c>
      <c r="G81" s="3" t="s">
        <v>4</v>
      </c>
      <c r="H81" s="3" t="s">
        <v>533</v>
      </c>
      <c r="I81" s="3" t="s">
        <v>2</v>
      </c>
      <c r="J81" s="3" t="s">
        <v>1</v>
      </c>
      <c r="K81" s="4">
        <v>500</v>
      </c>
      <c r="L81" s="4">
        <v>80</v>
      </c>
      <c r="M81" s="4" t="s">
        <v>759</v>
      </c>
      <c r="N81" s="3">
        <v>248.7</v>
      </c>
      <c r="O81" s="3">
        <v>4.8</v>
      </c>
      <c r="P81" s="3">
        <v>4.2</v>
      </c>
      <c r="Q81" s="3">
        <v>3.6349999999999998</v>
      </c>
      <c r="R81" s="3">
        <v>2.5</v>
      </c>
      <c r="S81" s="3">
        <f>0.2*O81</f>
        <v>0.96</v>
      </c>
      <c r="T81" s="3">
        <v>14.55</v>
      </c>
      <c r="U81" s="6">
        <v>0.33</v>
      </c>
      <c r="V81" s="3">
        <v>68.5</v>
      </c>
      <c r="X81" s="3">
        <v>3.395</v>
      </c>
      <c r="Y81" s="3">
        <v>1.4550000000000001</v>
      </c>
      <c r="Z81" s="6">
        <v>0.33</v>
      </c>
      <c r="AA81" s="10">
        <v>0.5</v>
      </c>
      <c r="AB81" s="4" t="s">
        <v>1024</v>
      </c>
      <c r="AC81" s="4">
        <v>70</v>
      </c>
      <c r="AD81" s="8"/>
      <c r="AE81" s="8">
        <v>21</v>
      </c>
      <c r="AF81" s="4">
        <v>2017</v>
      </c>
      <c r="AG81" s="4" t="s">
        <v>0</v>
      </c>
      <c r="AI81" s="11" t="s">
        <v>865</v>
      </c>
      <c r="AK81" s="10" t="s">
        <v>939</v>
      </c>
      <c r="AL81" s="10" t="s">
        <v>759</v>
      </c>
      <c r="AM81" s="10" t="s">
        <v>759</v>
      </c>
      <c r="AN81">
        <f t="shared" si="10"/>
        <v>3</v>
      </c>
      <c r="AO81">
        <f t="shared" si="11"/>
        <v>64.69</v>
      </c>
    </row>
    <row r="82" spans="1:41">
      <c r="A82" t="s">
        <v>1110</v>
      </c>
      <c r="B82" s="3" t="s">
        <v>532</v>
      </c>
      <c r="C82" s="3" t="s">
        <v>532</v>
      </c>
      <c r="D82" s="3" t="s">
        <v>53</v>
      </c>
      <c r="E82" s="3" t="s">
        <v>6</v>
      </c>
      <c r="F82" s="3" t="s">
        <v>5</v>
      </c>
      <c r="G82" s="3" t="s">
        <v>4</v>
      </c>
      <c r="H82" s="3" t="s">
        <v>531</v>
      </c>
      <c r="I82" s="3" t="s">
        <v>2</v>
      </c>
      <c r="J82" s="3" t="s">
        <v>1</v>
      </c>
      <c r="K82" s="4">
        <v>1000</v>
      </c>
      <c r="L82" s="4">
        <v>80</v>
      </c>
      <c r="M82" s="4" t="s">
        <v>759</v>
      </c>
      <c r="N82" s="4" t="s">
        <v>759</v>
      </c>
      <c r="O82" s="3">
        <v>4</v>
      </c>
      <c r="P82" s="3">
        <v>4.2</v>
      </c>
      <c r="Q82" s="3">
        <v>3.65</v>
      </c>
      <c r="R82" s="3">
        <v>2.5</v>
      </c>
      <c r="S82" s="3">
        <v>2</v>
      </c>
      <c r="T82" s="3">
        <v>12</v>
      </c>
      <c r="U82" s="6">
        <v>1</v>
      </c>
      <c r="V82" s="3">
        <v>68</v>
      </c>
      <c r="X82" s="3">
        <v>2</v>
      </c>
      <c r="Y82" s="3">
        <v>0.8</v>
      </c>
      <c r="Z82" s="6">
        <v>0.5</v>
      </c>
      <c r="AA82" s="10">
        <v>0.5</v>
      </c>
      <c r="AB82" s="4" t="s">
        <v>1024</v>
      </c>
      <c r="AC82" s="4">
        <v>70</v>
      </c>
      <c r="AD82" s="8"/>
      <c r="AE82" s="8">
        <v>21</v>
      </c>
      <c r="AF82" s="4">
        <v>2017</v>
      </c>
      <c r="AG82" s="4" t="s">
        <v>0</v>
      </c>
      <c r="AI82" s="11" t="s">
        <v>876</v>
      </c>
      <c r="AJ82" s="3" t="s">
        <v>530</v>
      </c>
      <c r="AK82" s="10" t="s">
        <v>939</v>
      </c>
      <c r="AL82" s="10">
        <v>0.02</v>
      </c>
      <c r="AM82" s="10" t="s">
        <v>759</v>
      </c>
      <c r="AN82">
        <f t="shared" si="10"/>
        <v>3</v>
      </c>
      <c r="AO82">
        <f t="shared" si="11"/>
        <v>64.69</v>
      </c>
    </row>
    <row r="83" spans="1:41">
      <c r="A83" t="s">
        <v>1111</v>
      </c>
      <c r="B83" s="3" t="s">
        <v>526</v>
      </c>
      <c r="C83" s="3" t="s">
        <v>526</v>
      </c>
      <c r="D83" s="3" t="s">
        <v>413</v>
      </c>
      <c r="E83" s="3" t="s">
        <v>6</v>
      </c>
      <c r="F83" s="3" t="s">
        <v>5</v>
      </c>
      <c r="G83" s="3" t="s">
        <v>4</v>
      </c>
      <c r="H83" s="3" t="s">
        <v>525</v>
      </c>
      <c r="I83" s="3" t="s">
        <v>2</v>
      </c>
      <c r="J83" s="3" t="s">
        <v>1</v>
      </c>
      <c r="K83" s="4">
        <v>1000</v>
      </c>
      <c r="L83" s="4">
        <v>80</v>
      </c>
      <c r="M83" s="4" t="s">
        <v>759</v>
      </c>
      <c r="N83" s="4" t="s">
        <v>759</v>
      </c>
      <c r="O83" s="3">
        <v>5</v>
      </c>
      <c r="P83" s="3">
        <v>4.2</v>
      </c>
      <c r="Q83" s="3">
        <v>3.65</v>
      </c>
      <c r="R83" s="3">
        <v>2.5</v>
      </c>
      <c r="S83" s="3">
        <f>0.2*O83</f>
        <v>1</v>
      </c>
      <c r="T83" s="3">
        <v>15</v>
      </c>
      <c r="U83" s="6" t="s">
        <v>759</v>
      </c>
      <c r="V83" s="3">
        <v>70</v>
      </c>
      <c r="X83" s="3">
        <v>3</v>
      </c>
      <c r="Y83" s="3">
        <f>0.2*O83</f>
        <v>1</v>
      </c>
      <c r="Z83" s="6" t="s">
        <v>759</v>
      </c>
      <c r="AA83" s="10" t="s">
        <v>759</v>
      </c>
      <c r="AB83" s="4" t="s">
        <v>1024</v>
      </c>
      <c r="AC83" s="4">
        <v>70</v>
      </c>
      <c r="AD83" s="8"/>
      <c r="AE83" s="8">
        <v>21</v>
      </c>
      <c r="AH83" s="4" t="s">
        <v>0</v>
      </c>
      <c r="AI83" s="11" t="s">
        <v>824</v>
      </c>
      <c r="AK83" s="10" t="s">
        <v>939</v>
      </c>
      <c r="AL83" s="10" t="s">
        <v>759</v>
      </c>
      <c r="AM83" s="10" t="s">
        <v>759</v>
      </c>
      <c r="AN83">
        <f t="shared" si="10"/>
        <v>3</v>
      </c>
      <c r="AO83">
        <f t="shared" si="11"/>
        <v>64.69</v>
      </c>
    </row>
    <row r="84" spans="1:41">
      <c r="A84" t="s">
        <v>1112</v>
      </c>
      <c r="B84" s="3" t="s">
        <v>524</v>
      </c>
      <c r="C84" s="3" t="s">
        <v>524</v>
      </c>
      <c r="D84" s="3" t="s">
        <v>413</v>
      </c>
      <c r="E84" s="3" t="s">
        <v>6</v>
      </c>
      <c r="F84" s="3" t="s">
        <v>5</v>
      </c>
      <c r="G84" s="3" t="s">
        <v>4</v>
      </c>
      <c r="H84" s="3" t="s">
        <v>523</v>
      </c>
      <c r="I84" s="3" t="s">
        <v>2</v>
      </c>
      <c r="J84" s="3" t="s">
        <v>1</v>
      </c>
      <c r="K84" s="4">
        <v>300</v>
      </c>
      <c r="L84" s="4">
        <v>80</v>
      </c>
      <c r="M84" s="5">
        <v>512</v>
      </c>
      <c r="N84" s="3">
        <v>192</v>
      </c>
      <c r="O84" s="3">
        <v>3.3</v>
      </c>
      <c r="P84" s="3">
        <v>4.2</v>
      </c>
      <c r="Q84" s="3">
        <v>3.65</v>
      </c>
      <c r="R84" s="3">
        <v>2.5</v>
      </c>
      <c r="S84" s="3">
        <f>0.2*O84</f>
        <v>0.66</v>
      </c>
      <c r="T84" s="3">
        <v>20</v>
      </c>
      <c r="U84" s="6">
        <v>3</v>
      </c>
      <c r="V84" s="3">
        <v>60</v>
      </c>
      <c r="X84" s="3">
        <v>2.2000000000000002</v>
      </c>
      <c r="Y84" s="3">
        <f>0.2*O84</f>
        <v>0.66</v>
      </c>
      <c r="Z84" s="6">
        <v>1</v>
      </c>
      <c r="AA84" s="10" t="s">
        <v>759</v>
      </c>
      <c r="AB84" s="4" t="s">
        <v>1024</v>
      </c>
      <c r="AC84" s="4">
        <v>70</v>
      </c>
      <c r="AD84" s="8"/>
      <c r="AE84" s="8">
        <v>20</v>
      </c>
      <c r="AH84" s="4" t="s">
        <v>0</v>
      </c>
      <c r="AK84" s="10" t="s">
        <v>939</v>
      </c>
      <c r="AL84" s="10">
        <v>0.03</v>
      </c>
      <c r="AM84" s="10" t="s">
        <v>759</v>
      </c>
      <c r="AN84">
        <f t="shared" si="10"/>
        <v>3</v>
      </c>
      <c r="AO84">
        <f t="shared" si="11"/>
        <v>64.69</v>
      </c>
    </row>
    <row r="85" spans="1:41">
      <c r="A85" t="s">
        <v>1113</v>
      </c>
      <c r="B85" s="3" t="s">
        <v>522</v>
      </c>
      <c r="C85" s="3" t="s">
        <v>522</v>
      </c>
      <c r="D85" s="3" t="s">
        <v>413</v>
      </c>
      <c r="E85" s="3" t="s">
        <v>6</v>
      </c>
      <c r="F85" s="3" t="s">
        <v>5</v>
      </c>
      <c r="G85" s="3" t="s">
        <v>4</v>
      </c>
      <c r="H85" s="3" t="s">
        <v>521</v>
      </c>
      <c r="I85" s="3" t="s">
        <v>2</v>
      </c>
      <c r="J85" s="3" t="s">
        <v>1</v>
      </c>
      <c r="K85" s="4">
        <v>500</v>
      </c>
      <c r="L85" s="4">
        <v>80</v>
      </c>
      <c r="M85" s="3">
        <v>659</v>
      </c>
      <c r="N85" s="3">
        <v>224</v>
      </c>
      <c r="O85" s="3">
        <v>4</v>
      </c>
      <c r="P85" s="3">
        <v>4.2</v>
      </c>
      <c r="Q85" s="3">
        <v>3.65</v>
      </c>
      <c r="R85" s="3">
        <v>2.5</v>
      </c>
      <c r="S85" s="3">
        <f>0.2*O85</f>
        <v>0.8</v>
      </c>
      <c r="T85" s="3">
        <v>12</v>
      </c>
      <c r="U85" s="6">
        <v>2</v>
      </c>
      <c r="V85" s="3">
        <v>63</v>
      </c>
      <c r="X85" s="3">
        <v>2</v>
      </c>
      <c r="Y85" s="3">
        <f>0.2*O85</f>
        <v>0.8</v>
      </c>
      <c r="Z85" s="6">
        <v>0.5</v>
      </c>
      <c r="AA85" s="10" t="s">
        <v>759</v>
      </c>
      <c r="AB85" s="4" t="s">
        <v>1024</v>
      </c>
      <c r="AC85" s="4">
        <v>70</v>
      </c>
      <c r="AD85" s="8"/>
      <c r="AE85" s="8">
        <v>20</v>
      </c>
      <c r="AG85" s="4" t="s">
        <v>0</v>
      </c>
      <c r="AH85" s="4" t="s">
        <v>0</v>
      </c>
      <c r="AI85" s="11" t="s">
        <v>760</v>
      </c>
      <c r="AJ85" s="3" t="s">
        <v>520</v>
      </c>
      <c r="AK85" s="10" t="s">
        <v>939</v>
      </c>
      <c r="AL85" s="10">
        <v>0.03</v>
      </c>
      <c r="AM85" s="10" t="s">
        <v>759</v>
      </c>
      <c r="AN85">
        <f t="shared" si="10"/>
        <v>3</v>
      </c>
      <c r="AO85">
        <f t="shared" si="11"/>
        <v>64.69</v>
      </c>
    </row>
    <row r="86" spans="1:41">
      <c r="A86" t="s">
        <v>1114</v>
      </c>
      <c r="B86" s="3" t="s">
        <v>519</v>
      </c>
      <c r="C86" s="3" t="s">
        <v>519</v>
      </c>
      <c r="D86" s="3" t="s">
        <v>7</v>
      </c>
      <c r="E86" s="3" t="s">
        <v>6</v>
      </c>
      <c r="F86" s="3" t="s">
        <v>5</v>
      </c>
      <c r="G86" s="3" t="s">
        <v>4</v>
      </c>
      <c r="H86" s="3" t="s">
        <v>518</v>
      </c>
      <c r="I86" s="3" t="s">
        <v>2</v>
      </c>
      <c r="J86" s="3" t="s">
        <v>1</v>
      </c>
      <c r="K86" s="4">
        <v>250</v>
      </c>
      <c r="L86" s="4">
        <v>60</v>
      </c>
      <c r="M86" s="4" t="s">
        <v>759</v>
      </c>
      <c r="N86" s="4" t="s">
        <v>759</v>
      </c>
      <c r="O86" s="3">
        <v>4</v>
      </c>
      <c r="P86" s="3">
        <v>4.2</v>
      </c>
      <c r="Q86" s="3">
        <v>3.6349999999999998</v>
      </c>
      <c r="R86" s="3">
        <v>2.5</v>
      </c>
      <c r="S86" s="3">
        <f>0.2*O86</f>
        <v>0.8</v>
      </c>
      <c r="T86" s="3">
        <v>10</v>
      </c>
      <c r="U86" s="6">
        <v>8</v>
      </c>
      <c r="V86" s="3">
        <v>70</v>
      </c>
      <c r="X86" s="3">
        <v>6</v>
      </c>
      <c r="Y86" s="3">
        <v>2</v>
      </c>
      <c r="Z86" s="6">
        <f>6/O86</f>
        <v>1.5</v>
      </c>
      <c r="AA86" s="10" t="s">
        <v>759</v>
      </c>
      <c r="AB86" s="4" t="s">
        <v>1024</v>
      </c>
      <c r="AC86" s="4">
        <v>70</v>
      </c>
      <c r="AD86" s="8"/>
      <c r="AE86" s="8">
        <v>21</v>
      </c>
      <c r="AF86" s="4">
        <v>2017</v>
      </c>
      <c r="AG86" s="4" t="s">
        <v>0</v>
      </c>
      <c r="AI86" s="11" t="s">
        <v>879</v>
      </c>
      <c r="AK86" s="10" t="s">
        <v>939</v>
      </c>
      <c r="AL86" s="10">
        <v>0.03</v>
      </c>
      <c r="AM86" s="10" t="s">
        <v>759</v>
      </c>
      <c r="AN86">
        <f t="shared" si="10"/>
        <v>3</v>
      </c>
      <c r="AO86">
        <f t="shared" si="11"/>
        <v>64.69</v>
      </c>
    </row>
    <row r="87" spans="1:41">
      <c r="A87" t="s">
        <v>1115</v>
      </c>
      <c r="B87" s="3" t="s">
        <v>517</v>
      </c>
      <c r="C87" s="3" t="s">
        <v>517</v>
      </c>
      <c r="D87" s="3" t="s">
        <v>7</v>
      </c>
      <c r="E87" s="3" t="s">
        <v>6</v>
      </c>
      <c r="F87" s="3" t="s">
        <v>5</v>
      </c>
      <c r="G87" s="3" t="s">
        <v>4</v>
      </c>
      <c r="H87" s="3" t="s">
        <v>516</v>
      </c>
      <c r="I87" s="3" t="s">
        <v>2</v>
      </c>
      <c r="J87" s="3" t="s">
        <v>1</v>
      </c>
      <c r="K87" s="4">
        <v>500</v>
      </c>
      <c r="L87" s="4">
        <v>60</v>
      </c>
      <c r="M87" s="4" t="s">
        <v>759</v>
      </c>
      <c r="N87" s="3">
        <v>250.4</v>
      </c>
      <c r="O87" s="3">
        <v>4.8</v>
      </c>
      <c r="P87" s="3">
        <v>4.2</v>
      </c>
      <c r="Q87" s="3">
        <v>3.6349999999999998</v>
      </c>
      <c r="R87" s="3">
        <v>2.5</v>
      </c>
      <c r="S87" s="3">
        <f>0.2*O87</f>
        <v>0.96</v>
      </c>
      <c r="T87" s="3">
        <v>9.6</v>
      </c>
      <c r="U87" s="6">
        <f>4.8/O87</f>
        <v>1</v>
      </c>
      <c r="V87" s="3">
        <v>70</v>
      </c>
      <c r="X87" s="3">
        <v>4.8</v>
      </c>
      <c r="Y87" s="3">
        <f>0.3*O87</f>
        <v>1.44</v>
      </c>
      <c r="Z87" s="6">
        <f>1.44/O87</f>
        <v>0.3</v>
      </c>
      <c r="AA87" s="10" t="s">
        <v>759</v>
      </c>
      <c r="AB87" s="4" t="s">
        <v>1024</v>
      </c>
      <c r="AC87" s="4">
        <v>70</v>
      </c>
      <c r="AD87" s="8"/>
      <c r="AE87" s="8">
        <v>21</v>
      </c>
      <c r="AF87" s="4">
        <v>2015</v>
      </c>
      <c r="AG87" s="4" t="s">
        <v>0</v>
      </c>
      <c r="AI87" s="11" t="s">
        <v>881</v>
      </c>
      <c r="AK87" s="10" t="s">
        <v>939</v>
      </c>
      <c r="AL87" s="10" t="s">
        <v>759</v>
      </c>
      <c r="AM87" s="10" t="s">
        <v>759</v>
      </c>
      <c r="AN87">
        <f t="shared" si="10"/>
        <v>3</v>
      </c>
      <c r="AO87">
        <f t="shared" si="11"/>
        <v>64.69</v>
      </c>
    </row>
    <row r="88" spans="1:41">
      <c r="A88" t="s">
        <v>1116</v>
      </c>
      <c r="B88" s="3" t="s">
        <v>515</v>
      </c>
      <c r="C88" s="3" t="s">
        <v>515</v>
      </c>
      <c r="D88" s="3" t="s">
        <v>13</v>
      </c>
      <c r="E88" s="3" t="s">
        <v>6</v>
      </c>
      <c r="F88" s="3" t="s">
        <v>12</v>
      </c>
      <c r="G88" s="3" t="s">
        <v>11</v>
      </c>
      <c r="H88" s="3" t="s">
        <v>514</v>
      </c>
      <c r="I88" s="3" t="s">
        <v>2</v>
      </c>
      <c r="J88" s="3" t="s">
        <v>9</v>
      </c>
      <c r="K88" s="4">
        <v>6000</v>
      </c>
      <c r="L88" s="4">
        <v>70</v>
      </c>
      <c r="M88" s="5">
        <v>503</v>
      </c>
      <c r="N88" s="3">
        <v>211</v>
      </c>
      <c r="O88" s="3">
        <v>103</v>
      </c>
      <c r="P88" s="3">
        <v>4.2</v>
      </c>
      <c r="Q88" s="3">
        <v>3.7</v>
      </c>
      <c r="R88" s="3">
        <v>2.7</v>
      </c>
      <c r="S88" s="3">
        <f>O88*0.2</f>
        <v>20.6</v>
      </c>
      <c r="T88" s="3">
        <f>2*O88</f>
        <v>206</v>
      </c>
      <c r="U88" s="6">
        <v>1</v>
      </c>
      <c r="V88" s="3">
        <v>1810</v>
      </c>
      <c r="X88" s="3">
        <v>103</v>
      </c>
      <c r="Y88" s="3">
        <f>O88*0.2</f>
        <v>20.6</v>
      </c>
      <c r="Z88" s="6">
        <v>1</v>
      </c>
      <c r="AA88" s="10" t="s">
        <v>759</v>
      </c>
      <c r="AB88" s="4">
        <v>265</v>
      </c>
      <c r="AC88" s="4">
        <v>13.3</v>
      </c>
      <c r="AD88" s="4">
        <v>268</v>
      </c>
      <c r="AE88" s="7" t="s">
        <v>1024</v>
      </c>
      <c r="AF88" s="4">
        <v>2020</v>
      </c>
      <c r="AG88" s="4" t="s">
        <v>0</v>
      </c>
      <c r="AH88" s="4" t="s">
        <v>0</v>
      </c>
      <c r="AI88" s="11" t="s">
        <v>760</v>
      </c>
      <c r="AK88" s="10" t="s">
        <v>939</v>
      </c>
      <c r="AL88" s="10" t="s">
        <v>759</v>
      </c>
      <c r="AM88" s="12">
        <v>0.9</v>
      </c>
      <c r="AN88">
        <f t="shared" si="10"/>
        <v>1</v>
      </c>
      <c r="AO88">
        <f t="shared" si="11"/>
        <v>60.25</v>
      </c>
    </row>
    <row r="89" spans="1:41">
      <c r="A89" t="s">
        <v>1117</v>
      </c>
      <c r="B89" s="3" t="s">
        <v>513</v>
      </c>
      <c r="C89" s="3" t="s">
        <v>513</v>
      </c>
      <c r="D89" s="3" t="s">
        <v>512</v>
      </c>
      <c r="E89" s="3" t="s">
        <v>6</v>
      </c>
      <c r="F89" s="3" t="s">
        <v>12</v>
      </c>
      <c r="G89" s="3" t="s">
        <v>4</v>
      </c>
      <c r="H89" s="3" t="s">
        <v>511</v>
      </c>
      <c r="I89" s="3" t="s">
        <v>2</v>
      </c>
      <c r="J89" s="3" t="s">
        <v>1</v>
      </c>
      <c r="K89" s="4" t="s">
        <v>759</v>
      </c>
      <c r="L89" s="4" t="s">
        <v>759</v>
      </c>
      <c r="M89" s="4" t="s">
        <v>759</v>
      </c>
      <c r="N89" s="4" t="s">
        <v>759</v>
      </c>
      <c r="O89" s="3">
        <v>4.5</v>
      </c>
      <c r="P89" s="3">
        <v>4.2</v>
      </c>
      <c r="Q89" s="3">
        <v>3.6</v>
      </c>
      <c r="R89" s="3">
        <v>2.5</v>
      </c>
      <c r="S89" s="3">
        <f>0.2*O89</f>
        <v>0.9</v>
      </c>
      <c r="T89" s="3">
        <v>20</v>
      </c>
      <c r="U89" s="6" t="s">
        <v>759</v>
      </c>
      <c r="V89" s="3">
        <v>72</v>
      </c>
      <c r="X89" s="3">
        <v>3</v>
      </c>
      <c r="Y89" s="3">
        <v>1.5</v>
      </c>
      <c r="Z89" s="6" t="s">
        <v>759</v>
      </c>
      <c r="AA89" s="10" t="s">
        <v>759</v>
      </c>
      <c r="AB89" s="4" t="s">
        <v>1024</v>
      </c>
      <c r="AC89" s="4">
        <v>70</v>
      </c>
      <c r="AD89" s="8"/>
      <c r="AE89" s="8">
        <v>21</v>
      </c>
      <c r="AH89" s="4" t="s">
        <v>0</v>
      </c>
      <c r="AI89" s="11" t="s">
        <v>883</v>
      </c>
      <c r="AK89" s="10" t="s">
        <v>939</v>
      </c>
      <c r="AL89" s="10" t="s">
        <v>759</v>
      </c>
      <c r="AM89" s="10" t="s">
        <v>759</v>
      </c>
      <c r="AN89">
        <f t="shared" si="10"/>
        <v>3</v>
      </c>
      <c r="AO89">
        <f t="shared" si="11"/>
        <v>64.69</v>
      </c>
    </row>
    <row r="90" spans="1:41">
      <c r="A90" t="s">
        <v>1118</v>
      </c>
      <c r="B90" s="3" t="s">
        <v>510</v>
      </c>
      <c r="C90" s="3" t="s">
        <v>510</v>
      </c>
      <c r="D90" s="3" t="s">
        <v>449</v>
      </c>
      <c r="E90" s="3" t="s">
        <v>6</v>
      </c>
      <c r="F90" s="3" t="s">
        <v>30</v>
      </c>
      <c r="G90" s="3" t="s">
        <v>9</v>
      </c>
      <c r="H90" s="3" t="s">
        <v>509</v>
      </c>
      <c r="I90" s="3" t="s">
        <v>2</v>
      </c>
      <c r="J90" s="3" t="s">
        <v>9</v>
      </c>
      <c r="K90" s="4">
        <v>2000</v>
      </c>
      <c r="L90" s="4">
        <v>80</v>
      </c>
      <c r="M90" s="3">
        <v>210</v>
      </c>
      <c r="N90" s="3">
        <v>80</v>
      </c>
      <c r="O90" s="3">
        <v>17</v>
      </c>
      <c r="P90" s="3">
        <v>4.0999999999999996</v>
      </c>
      <c r="Q90" s="3">
        <v>3.7</v>
      </c>
      <c r="R90" s="3">
        <v>2.5</v>
      </c>
      <c r="S90" s="3">
        <v>8.5</v>
      </c>
      <c r="T90" s="3">
        <v>2000</v>
      </c>
      <c r="U90" s="6">
        <v>0.5</v>
      </c>
      <c r="V90" s="3">
        <v>810</v>
      </c>
      <c r="X90" s="3">
        <v>27.5</v>
      </c>
      <c r="Y90" s="3">
        <v>1.1000000000000001</v>
      </c>
      <c r="Z90" s="6">
        <v>1</v>
      </c>
      <c r="AA90" s="10" t="s">
        <v>759</v>
      </c>
      <c r="AB90" s="4">
        <v>229</v>
      </c>
      <c r="AC90" s="4">
        <v>9.8000000000000007</v>
      </c>
      <c r="AD90" s="4">
        <v>142</v>
      </c>
      <c r="AE90" s="7" t="s">
        <v>1024</v>
      </c>
      <c r="AF90" s="4">
        <v>2020</v>
      </c>
      <c r="AG90" s="4" t="s">
        <v>0</v>
      </c>
      <c r="AJ90" s="4" t="s">
        <v>508</v>
      </c>
      <c r="AK90" s="10" t="s">
        <v>939</v>
      </c>
      <c r="AL90" s="10" t="s">
        <v>759</v>
      </c>
      <c r="AM90" s="10" t="s">
        <v>759</v>
      </c>
      <c r="AN90">
        <f t="shared" si="10"/>
        <v>2</v>
      </c>
      <c r="AO90">
        <f t="shared" si="11"/>
        <v>60.79</v>
      </c>
    </row>
    <row r="91" spans="1:41">
      <c r="A91" t="s">
        <v>1119</v>
      </c>
      <c r="B91" s="3" t="s">
        <v>507</v>
      </c>
      <c r="C91" s="3" t="s">
        <v>507</v>
      </c>
      <c r="D91" s="3" t="s">
        <v>449</v>
      </c>
      <c r="E91" s="3" t="s">
        <v>6</v>
      </c>
      <c r="F91" s="3" t="s">
        <v>30</v>
      </c>
      <c r="G91" s="3" t="s">
        <v>9</v>
      </c>
      <c r="H91" s="3" t="s">
        <v>506</v>
      </c>
      <c r="I91" s="3" t="s">
        <v>2</v>
      </c>
      <c r="J91" s="3" t="s">
        <v>9</v>
      </c>
      <c r="K91" s="4" t="s">
        <v>759</v>
      </c>
      <c r="L91" s="4" t="s">
        <v>759</v>
      </c>
      <c r="M91" s="3">
        <v>305.39999999999998</v>
      </c>
      <c r="N91" s="3">
        <v>121.3</v>
      </c>
      <c r="O91" s="3">
        <v>62.5</v>
      </c>
      <c r="P91" s="3">
        <v>4.0999999999999996</v>
      </c>
      <c r="Q91" s="3">
        <v>3.7</v>
      </c>
      <c r="R91" s="3">
        <v>3</v>
      </c>
      <c r="S91" s="3">
        <v>31.25</v>
      </c>
      <c r="T91" s="3">
        <v>62.5</v>
      </c>
      <c r="U91" s="6" t="s">
        <v>759</v>
      </c>
      <c r="V91" s="3">
        <v>2020</v>
      </c>
      <c r="X91" s="3">
        <v>125</v>
      </c>
      <c r="Y91" s="3">
        <v>31.25</v>
      </c>
      <c r="Z91" s="6" t="s">
        <v>759</v>
      </c>
      <c r="AA91" s="10" t="s">
        <v>759</v>
      </c>
      <c r="AB91" s="4">
        <v>172.7</v>
      </c>
      <c r="AC91" s="4">
        <v>58.4</v>
      </c>
      <c r="AD91" s="4">
        <v>81.5</v>
      </c>
      <c r="AE91" s="7" t="s">
        <v>1024</v>
      </c>
      <c r="AF91" s="4">
        <v>2016</v>
      </c>
      <c r="AG91" s="4" t="s">
        <v>0</v>
      </c>
      <c r="AJ91" s="4" t="s">
        <v>503</v>
      </c>
      <c r="AK91" s="10" t="s">
        <v>939</v>
      </c>
      <c r="AL91" s="10" t="s">
        <v>759</v>
      </c>
      <c r="AM91" s="10" t="s">
        <v>759</v>
      </c>
      <c r="AN91">
        <f t="shared" si="10"/>
        <v>2</v>
      </c>
      <c r="AO91">
        <f t="shared" si="11"/>
        <v>60.79</v>
      </c>
    </row>
    <row r="92" spans="1:41">
      <c r="A92" t="s">
        <v>1120</v>
      </c>
      <c r="B92" s="3" t="s">
        <v>505</v>
      </c>
      <c r="C92" s="3" t="s">
        <v>505</v>
      </c>
      <c r="D92" s="3" t="s">
        <v>449</v>
      </c>
      <c r="E92" s="3" t="s">
        <v>6</v>
      </c>
      <c r="F92" s="3" t="s">
        <v>30</v>
      </c>
      <c r="G92" s="3" t="s">
        <v>9</v>
      </c>
      <c r="H92" s="3" t="s">
        <v>504</v>
      </c>
      <c r="I92" s="3" t="s">
        <v>2</v>
      </c>
      <c r="J92" s="3" t="s">
        <v>9</v>
      </c>
      <c r="K92" s="4" t="s">
        <v>759</v>
      </c>
      <c r="L92" s="4" t="s">
        <v>759</v>
      </c>
      <c r="M92" s="3">
        <v>324.10000000000002</v>
      </c>
      <c r="N92" s="3">
        <v>131.69999999999999</v>
      </c>
      <c r="O92" s="3">
        <v>72</v>
      </c>
      <c r="P92" s="3">
        <v>4.0999999999999996</v>
      </c>
      <c r="Q92" s="3">
        <v>3.7</v>
      </c>
      <c r="R92" s="3">
        <v>3</v>
      </c>
      <c r="S92" s="3">
        <v>36</v>
      </c>
      <c r="T92" s="3">
        <v>72</v>
      </c>
      <c r="U92" s="6" t="s">
        <v>759</v>
      </c>
      <c r="V92" s="3">
        <v>1974</v>
      </c>
      <c r="X92" s="3">
        <v>146</v>
      </c>
      <c r="Y92" s="3">
        <v>36</v>
      </c>
      <c r="Z92" s="6" t="s">
        <v>759</v>
      </c>
      <c r="AA92" s="10" t="s">
        <v>759</v>
      </c>
      <c r="AB92" s="4">
        <v>173</v>
      </c>
      <c r="AC92" s="4">
        <v>56.9</v>
      </c>
      <c r="AD92" s="4">
        <v>81.5</v>
      </c>
      <c r="AE92" s="7" t="s">
        <v>1024</v>
      </c>
      <c r="AF92" s="4" t="s">
        <v>465</v>
      </c>
      <c r="AG92" s="4" t="s">
        <v>0</v>
      </c>
      <c r="AJ92" s="4" t="s">
        <v>503</v>
      </c>
      <c r="AK92" s="10" t="s">
        <v>939</v>
      </c>
      <c r="AL92" s="10" t="s">
        <v>759</v>
      </c>
      <c r="AM92" s="10" t="s">
        <v>759</v>
      </c>
      <c r="AN92">
        <f t="shared" si="10"/>
        <v>2</v>
      </c>
      <c r="AO92">
        <f t="shared" si="11"/>
        <v>60.79</v>
      </c>
    </row>
    <row r="93" spans="1:41">
      <c r="A93" t="s">
        <v>1121</v>
      </c>
      <c r="B93" s="3" t="s">
        <v>488</v>
      </c>
      <c r="C93" s="3" t="s">
        <v>488</v>
      </c>
      <c r="D93" s="3" t="s">
        <v>467</v>
      </c>
      <c r="E93" s="3" t="s">
        <v>6</v>
      </c>
      <c r="F93" s="3" t="s">
        <v>12</v>
      </c>
      <c r="G93" s="3" t="s">
        <v>11</v>
      </c>
      <c r="H93" s="3" t="s">
        <v>487</v>
      </c>
      <c r="I93" s="3" t="s">
        <v>2</v>
      </c>
      <c r="J93" s="3" t="s">
        <v>9</v>
      </c>
      <c r="K93" s="4">
        <v>1500</v>
      </c>
      <c r="L93" s="4">
        <v>70</v>
      </c>
      <c r="M93" s="3">
        <v>512</v>
      </c>
      <c r="N93" s="3">
        <v>246</v>
      </c>
      <c r="O93" s="3">
        <v>16.8</v>
      </c>
      <c r="P93" s="3">
        <v>4.2</v>
      </c>
      <c r="Q93" s="3">
        <v>3.7</v>
      </c>
      <c r="R93" s="3">
        <v>2.8</v>
      </c>
      <c r="S93" s="3">
        <v>3.2</v>
      </c>
      <c r="T93" s="3">
        <v>32</v>
      </c>
      <c r="U93" s="6">
        <v>1</v>
      </c>
      <c r="V93" s="3">
        <v>240</v>
      </c>
      <c r="X93" s="3">
        <v>16</v>
      </c>
      <c r="Y93" s="3">
        <v>3.2</v>
      </c>
      <c r="Z93" s="6">
        <v>1</v>
      </c>
      <c r="AA93" s="10">
        <v>0.33</v>
      </c>
      <c r="AB93" s="4">
        <v>130</v>
      </c>
      <c r="AC93" s="4">
        <v>9.1999999999999993</v>
      </c>
      <c r="AD93" s="4">
        <v>99</v>
      </c>
      <c r="AE93" s="7" t="s">
        <v>1024</v>
      </c>
      <c r="AF93" s="4" t="s">
        <v>465</v>
      </c>
      <c r="AG93" s="4" t="s">
        <v>0</v>
      </c>
      <c r="AI93" s="11" t="s">
        <v>760</v>
      </c>
      <c r="AJ93" s="4" t="s">
        <v>486</v>
      </c>
      <c r="AK93" s="10" t="s">
        <v>939</v>
      </c>
      <c r="AL93" s="10">
        <v>0.05</v>
      </c>
      <c r="AM93" s="12">
        <v>1</v>
      </c>
      <c r="AN93">
        <f t="shared" si="10"/>
        <v>1</v>
      </c>
      <c r="AO93">
        <f t="shared" si="11"/>
        <v>60.25</v>
      </c>
    </row>
    <row r="94" spans="1:41">
      <c r="A94" t="s">
        <v>1122</v>
      </c>
      <c r="B94" s="3" t="s">
        <v>485</v>
      </c>
      <c r="C94" s="3" t="s">
        <v>485</v>
      </c>
      <c r="D94" s="3" t="s">
        <v>467</v>
      </c>
      <c r="E94" s="3" t="s">
        <v>6</v>
      </c>
      <c r="F94" s="3" t="s">
        <v>484</v>
      </c>
      <c r="G94" s="15" t="s">
        <v>9</v>
      </c>
      <c r="H94" s="3" t="s">
        <v>946</v>
      </c>
      <c r="I94" s="3" t="s">
        <v>2</v>
      </c>
      <c r="J94" s="3" t="s">
        <v>9</v>
      </c>
      <c r="K94" s="4">
        <v>7500</v>
      </c>
      <c r="L94" s="4">
        <v>80</v>
      </c>
      <c r="M94" s="3">
        <v>198</v>
      </c>
      <c r="N94" s="3">
        <v>90</v>
      </c>
      <c r="O94" s="3">
        <v>42</v>
      </c>
      <c r="P94" s="3">
        <v>2.7</v>
      </c>
      <c r="Q94" s="3">
        <v>2.2000000000000002</v>
      </c>
      <c r="R94" s="3">
        <v>1.6</v>
      </c>
      <c r="S94" s="3">
        <v>8</v>
      </c>
      <c r="T94" s="3">
        <v>200</v>
      </c>
      <c r="U94" s="6">
        <v>1</v>
      </c>
      <c r="V94" s="3">
        <v>980</v>
      </c>
      <c r="X94" s="3">
        <v>120</v>
      </c>
      <c r="Y94" s="3">
        <v>8</v>
      </c>
      <c r="Z94" s="6">
        <v>1</v>
      </c>
      <c r="AA94" s="10" t="s">
        <v>759</v>
      </c>
      <c r="AB94" s="4">
        <v>250</v>
      </c>
      <c r="AC94" s="4">
        <v>12</v>
      </c>
      <c r="AD94" s="4">
        <v>155</v>
      </c>
      <c r="AE94" s="7" t="s">
        <v>1024</v>
      </c>
      <c r="AF94" s="4">
        <v>2019</v>
      </c>
      <c r="AG94" s="4" t="s">
        <v>0</v>
      </c>
      <c r="AI94" s="11" t="s">
        <v>832</v>
      </c>
      <c r="AJ94" s="4" t="s">
        <v>483</v>
      </c>
      <c r="AK94" s="10" t="s">
        <v>939</v>
      </c>
      <c r="AL94" s="10" t="s">
        <v>759</v>
      </c>
      <c r="AM94" s="10" t="s">
        <v>759</v>
      </c>
      <c r="AN94">
        <f t="shared" si="10"/>
        <v>2</v>
      </c>
      <c r="AO94">
        <f t="shared" si="11"/>
        <v>60.79</v>
      </c>
    </row>
    <row r="95" spans="1:41">
      <c r="A95" t="s">
        <v>1123</v>
      </c>
      <c r="B95" s="3" t="s">
        <v>482</v>
      </c>
      <c r="C95" s="3" t="s">
        <v>482</v>
      </c>
      <c r="D95" s="3" t="s">
        <v>467</v>
      </c>
      <c r="E95" s="3" t="s">
        <v>78</v>
      </c>
      <c r="F95" s="3" t="s">
        <v>77</v>
      </c>
      <c r="G95" s="15" t="s">
        <v>9</v>
      </c>
      <c r="H95" s="3" t="s">
        <v>947</v>
      </c>
      <c r="I95" s="3" t="s">
        <v>2</v>
      </c>
      <c r="J95" s="3" t="s">
        <v>9</v>
      </c>
      <c r="K95" s="4">
        <v>4000</v>
      </c>
      <c r="L95" s="4">
        <v>80</v>
      </c>
      <c r="M95" s="3">
        <v>275</v>
      </c>
      <c r="N95" s="3">
        <v>128</v>
      </c>
      <c r="O95" s="3">
        <v>40</v>
      </c>
      <c r="P95" s="3">
        <v>3.65</v>
      </c>
      <c r="Q95" s="3">
        <v>3.2</v>
      </c>
      <c r="R95" s="3">
        <v>2.5</v>
      </c>
      <c r="S95" s="3">
        <v>8</v>
      </c>
      <c r="T95" s="3">
        <v>120</v>
      </c>
      <c r="U95" s="6">
        <v>1</v>
      </c>
      <c r="V95" s="3">
        <v>980</v>
      </c>
      <c r="X95" s="3">
        <v>120</v>
      </c>
      <c r="Y95" s="3">
        <v>8</v>
      </c>
      <c r="Z95" s="6">
        <v>1</v>
      </c>
      <c r="AA95" s="10">
        <v>0.33</v>
      </c>
      <c r="AB95" s="4">
        <v>250</v>
      </c>
      <c r="AC95" s="4">
        <v>12.2</v>
      </c>
      <c r="AD95" s="4">
        <v>155</v>
      </c>
      <c r="AE95" s="7" t="s">
        <v>1024</v>
      </c>
      <c r="AF95" s="4">
        <v>2020</v>
      </c>
      <c r="AG95" s="4" t="s">
        <v>0</v>
      </c>
      <c r="AI95" s="11" t="s">
        <v>831</v>
      </c>
      <c r="AK95" s="10" t="s">
        <v>939</v>
      </c>
      <c r="AL95" s="10" t="s">
        <v>759</v>
      </c>
      <c r="AM95" s="10" t="s">
        <v>759</v>
      </c>
      <c r="AN95">
        <f t="shared" si="10"/>
        <v>2</v>
      </c>
      <c r="AO95">
        <f t="shared" si="11"/>
        <v>60.79</v>
      </c>
    </row>
    <row r="96" spans="1:41">
      <c r="A96" t="s">
        <v>1124</v>
      </c>
      <c r="B96" s="3" t="s">
        <v>950</v>
      </c>
      <c r="C96" s="3" t="s">
        <v>481</v>
      </c>
      <c r="D96" s="3" t="s">
        <v>467</v>
      </c>
      <c r="E96" s="3" t="s">
        <v>6</v>
      </c>
      <c r="F96" s="3" t="s">
        <v>12</v>
      </c>
      <c r="G96" s="15" t="s">
        <v>9</v>
      </c>
      <c r="H96" s="3" t="s">
        <v>949</v>
      </c>
      <c r="I96" s="3" t="s">
        <v>2</v>
      </c>
      <c r="J96" s="3" t="s">
        <v>9</v>
      </c>
      <c r="K96" s="4">
        <v>5000</v>
      </c>
      <c r="L96" s="4">
        <v>80</v>
      </c>
      <c r="M96" s="3">
        <v>384.6</v>
      </c>
      <c r="N96" s="3">
        <v>202</v>
      </c>
      <c r="O96" s="3">
        <v>49</v>
      </c>
      <c r="P96" s="3">
        <v>4.2</v>
      </c>
      <c r="Q96" s="3">
        <v>3.65</v>
      </c>
      <c r="R96" s="3">
        <v>2.8</v>
      </c>
      <c r="S96" s="3">
        <v>9.6</v>
      </c>
      <c r="T96" s="3">
        <v>144</v>
      </c>
      <c r="U96" s="6">
        <v>1</v>
      </c>
      <c r="V96" s="3">
        <v>885</v>
      </c>
      <c r="X96" s="3">
        <v>9.6</v>
      </c>
      <c r="Y96" s="3">
        <v>144</v>
      </c>
      <c r="Z96" s="6">
        <v>1</v>
      </c>
      <c r="AA96" s="10" t="s">
        <v>759</v>
      </c>
      <c r="AB96" s="4">
        <v>250</v>
      </c>
      <c r="AC96" s="4">
        <v>12.2</v>
      </c>
      <c r="AD96" s="4">
        <v>155</v>
      </c>
      <c r="AE96" s="7" t="s">
        <v>1024</v>
      </c>
      <c r="AF96" s="4">
        <v>2020</v>
      </c>
      <c r="AG96" s="4" t="s">
        <v>0</v>
      </c>
      <c r="AI96" s="11" t="s">
        <v>831</v>
      </c>
      <c r="AK96" s="10" t="s">
        <v>939</v>
      </c>
      <c r="AL96" s="10">
        <v>0.05</v>
      </c>
      <c r="AM96" s="12">
        <v>0.9</v>
      </c>
      <c r="AN96">
        <f t="shared" si="10"/>
        <v>2</v>
      </c>
      <c r="AO96">
        <f t="shared" si="11"/>
        <v>60.79</v>
      </c>
    </row>
    <row r="97" spans="1:41">
      <c r="A97" t="s">
        <v>1125</v>
      </c>
      <c r="B97" s="3" t="s">
        <v>480</v>
      </c>
      <c r="C97" s="3" t="s">
        <v>480</v>
      </c>
      <c r="D97" s="3" t="s">
        <v>467</v>
      </c>
      <c r="E97" s="3" t="s">
        <v>6</v>
      </c>
      <c r="F97" s="3" t="s">
        <v>12</v>
      </c>
      <c r="G97" s="15" t="s">
        <v>9</v>
      </c>
      <c r="H97" s="3" t="s">
        <v>948</v>
      </c>
      <c r="I97" s="3" t="s">
        <v>2</v>
      </c>
      <c r="J97" s="3" t="s">
        <v>9</v>
      </c>
      <c r="K97" s="4">
        <v>3000</v>
      </c>
      <c r="L97" s="4">
        <v>85</v>
      </c>
      <c r="M97" s="3">
        <v>348.3</v>
      </c>
      <c r="N97" s="3">
        <v>175</v>
      </c>
      <c r="O97" s="3">
        <v>45</v>
      </c>
      <c r="P97" s="3">
        <v>4.2</v>
      </c>
      <c r="Q97" s="3">
        <v>3.6</v>
      </c>
      <c r="R97" s="3">
        <v>2.4</v>
      </c>
      <c r="S97" s="3">
        <v>8.8000000000000007</v>
      </c>
      <c r="T97" s="3">
        <v>176</v>
      </c>
      <c r="U97" s="6">
        <v>1</v>
      </c>
      <c r="V97" s="3">
        <v>928</v>
      </c>
      <c r="X97" s="3">
        <v>176</v>
      </c>
      <c r="Y97" s="3">
        <v>8.8000000000000007</v>
      </c>
      <c r="Z97" s="6">
        <v>4</v>
      </c>
      <c r="AA97" s="10" t="s">
        <v>759</v>
      </c>
      <c r="AB97" s="4">
        <v>250</v>
      </c>
      <c r="AC97" s="4">
        <v>12.2</v>
      </c>
      <c r="AD97" s="4">
        <v>155</v>
      </c>
      <c r="AE97" s="7" t="s">
        <v>1024</v>
      </c>
      <c r="AF97" s="4">
        <v>2020</v>
      </c>
      <c r="AG97" s="4" t="s">
        <v>0</v>
      </c>
      <c r="AI97" s="11" t="s">
        <v>831</v>
      </c>
      <c r="AK97" s="10" t="s">
        <v>939</v>
      </c>
      <c r="AL97" s="10">
        <v>0.05</v>
      </c>
      <c r="AM97" s="10" t="s">
        <v>759</v>
      </c>
      <c r="AN97">
        <f t="shared" si="10"/>
        <v>2</v>
      </c>
      <c r="AO97">
        <f t="shared" si="11"/>
        <v>60.79</v>
      </c>
    </row>
    <row r="98" spans="1:41">
      <c r="A98" t="s">
        <v>1126</v>
      </c>
      <c r="B98" s="3" t="s">
        <v>479</v>
      </c>
      <c r="C98" s="3" t="s">
        <v>479</v>
      </c>
      <c r="D98" s="3" t="s">
        <v>467</v>
      </c>
      <c r="E98" s="3" t="s">
        <v>6</v>
      </c>
      <c r="F98" s="3" t="s">
        <v>12</v>
      </c>
      <c r="G98" s="3" t="s">
        <v>11</v>
      </c>
      <c r="H98" s="3" t="s">
        <v>478</v>
      </c>
      <c r="I98" s="3" t="s">
        <v>2</v>
      </c>
      <c r="J98" s="3" t="s">
        <v>9</v>
      </c>
      <c r="K98" s="4">
        <v>2000</v>
      </c>
      <c r="L98" s="4">
        <v>80</v>
      </c>
      <c r="M98" s="3">
        <v>333</v>
      </c>
      <c r="N98" s="3">
        <v>152</v>
      </c>
      <c r="O98" s="3">
        <v>5.5</v>
      </c>
      <c r="P98" s="3">
        <v>4.2</v>
      </c>
      <c r="Q98" s="3">
        <v>3.7</v>
      </c>
      <c r="R98" s="3">
        <v>2.8</v>
      </c>
      <c r="S98" s="8"/>
      <c r="T98" s="3">
        <v>44</v>
      </c>
      <c r="U98" s="6">
        <v>1</v>
      </c>
      <c r="V98" s="3">
        <v>141</v>
      </c>
      <c r="X98" s="3">
        <v>27.5</v>
      </c>
      <c r="Y98" s="8"/>
      <c r="Z98" s="6">
        <v>1</v>
      </c>
      <c r="AA98" s="10" t="s">
        <v>759</v>
      </c>
      <c r="AB98" s="4">
        <v>130</v>
      </c>
      <c r="AC98" s="4">
        <v>5.23</v>
      </c>
      <c r="AD98" s="4">
        <v>98</v>
      </c>
      <c r="AE98" s="7" t="s">
        <v>1024</v>
      </c>
      <c r="AF98" s="4" t="s">
        <v>465</v>
      </c>
      <c r="AG98" s="4" t="s">
        <v>0</v>
      </c>
      <c r="AI98" s="11" t="s">
        <v>812</v>
      </c>
      <c r="AJ98" s="4" t="s">
        <v>473</v>
      </c>
      <c r="AK98" s="10" t="s">
        <v>939</v>
      </c>
      <c r="AL98" s="10" t="s">
        <v>759</v>
      </c>
      <c r="AM98" s="10" t="s">
        <v>759</v>
      </c>
      <c r="AN98">
        <f t="shared" si="10"/>
        <v>1</v>
      </c>
      <c r="AO98">
        <f t="shared" si="11"/>
        <v>60.25</v>
      </c>
    </row>
    <row r="99" spans="1:41">
      <c r="A99" t="s">
        <v>1127</v>
      </c>
      <c r="B99" s="3" t="s">
        <v>477</v>
      </c>
      <c r="C99" s="3" t="s">
        <v>477</v>
      </c>
      <c r="D99" s="3" t="s">
        <v>467</v>
      </c>
      <c r="E99" s="3" t="s">
        <v>6</v>
      </c>
      <c r="F99" s="3" t="s">
        <v>12</v>
      </c>
      <c r="G99" s="3" t="s">
        <v>11</v>
      </c>
      <c r="H99" s="3" t="s">
        <v>476</v>
      </c>
      <c r="I99" s="3" t="s">
        <v>2</v>
      </c>
      <c r="J99" s="3" t="s">
        <v>9</v>
      </c>
      <c r="K99" s="4">
        <v>2000</v>
      </c>
      <c r="L99" s="4" t="s">
        <v>759</v>
      </c>
      <c r="M99" s="3">
        <v>388</v>
      </c>
      <c r="N99" s="3">
        <v>181</v>
      </c>
      <c r="O99" s="3">
        <v>10.3</v>
      </c>
      <c r="P99" s="3">
        <v>4.2</v>
      </c>
      <c r="Q99" s="3">
        <v>3.7</v>
      </c>
      <c r="R99" s="3">
        <v>2.8</v>
      </c>
      <c r="S99" s="8"/>
      <c r="T99" s="3">
        <v>30.9</v>
      </c>
      <c r="U99" s="6">
        <v>1</v>
      </c>
      <c r="V99" s="3">
        <v>218</v>
      </c>
      <c r="X99" s="3">
        <v>10.3</v>
      </c>
      <c r="Y99" s="8"/>
      <c r="Z99" s="6">
        <v>1</v>
      </c>
      <c r="AA99" s="10" t="s">
        <v>759</v>
      </c>
      <c r="AB99" s="4">
        <v>130</v>
      </c>
      <c r="AC99" s="4">
        <v>8.1999999999999993</v>
      </c>
      <c r="AD99" s="4">
        <v>98</v>
      </c>
      <c r="AE99" s="7" t="s">
        <v>1024</v>
      </c>
      <c r="AF99" s="4" t="s">
        <v>465</v>
      </c>
      <c r="AG99" s="4" t="s">
        <v>0</v>
      </c>
      <c r="AI99" s="11" t="s">
        <v>760</v>
      </c>
      <c r="AJ99" s="4" t="s">
        <v>473</v>
      </c>
      <c r="AK99" s="10" t="s">
        <v>939</v>
      </c>
      <c r="AL99" s="10" t="s">
        <v>759</v>
      </c>
      <c r="AM99" s="10" t="s">
        <v>759</v>
      </c>
      <c r="AN99">
        <f t="shared" si="10"/>
        <v>1</v>
      </c>
      <c r="AO99">
        <f t="shared" si="11"/>
        <v>60.25</v>
      </c>
    </row>
    <row r="100" spans="1:41">
      <c r="A100" t="s">
        <v>1128</v>
      </c>
      <c r="B100" s="3" t="s">
        <v>475</v>
      </c>
      <c r="C100" s="3" t="s">
        <v>475</v>
      </c>
      <c r="D100" s="3" t="s">
        <v>467</v>
      </c>
      <c r="E100" s="3" t="s">
        <v>6</v>
      </c>
      <c r="F100" s="3" t="s">
        <v>5</v>
      </c>
      <c r="G100" s="3" t="s">
        <v>11</v>
      </c>
      <c r="H100" s="3" t="s">
        <v>474</v>
      </c>
      <c r="I100" s="3" t="s">
        <v>2</v>
      </c>
      <c r="J100" s="3" t="s">
        <v>9</v>
      </c>
      <c r="K100" s="4">
        <v>700</v>
      </c>
      <c r="L100" s="4" t="s">
        <v>759</v>
      </c>
      <c r="M100" s="3">
        <v>521</v>
      </c>
      <c r="N100" s="3">
        <v>235</v>
      </c>
      <c r="O100" s="3">
        <v>14.5</v>
      </c>
      <c r="P100" s="3">
        <v>4.2</v>
      </c>
      <c r="Q100" s="3">
        <v>3.7</v>
      </c>
      <c r="R100" s="3">
        <v>2.8</v>
      </c>
      <c r="S100" s="8"/>
      <c r="T100" s="3">
        <v>14.5</v>
      </c>
      <c r="U100" s="6">
        <v>1</v>
      </c>
      <c r="V100" s="3">
        <v>235</v>
      </c>
      <c r="X100" s="3">
        <v>14.5</v>
      </c>
      <c r="Y100" s="8"/>
      <c r="Z100" s="6">
        <v>1</v>
      </c>
      <c r="AA100" s="10" t="s">
        <v>759</v>
      </c>
      <c r="AB100" s="4">
        <v>130</v>
      </c>
      <c r="AC100" s="4">
        <v>8.3000000000000007</v>
      </c>
      <c r="AD100" s="4">
        <v>99</v>
      </c>
      <c r="AE100" s="7" t="s">
        <v>1024</v>
      </c>
      <c r="AF100" s="4" t="s">
        <v>465</v>
      </c>
      <c r="AG100" s="4" t="s">
        <v>0</v>
      </c>
      <c r="AI100" s="11" t="s">
        <v>760</v>
      </c>
      <c r="AJ100" s="4" t="s">
        <v>473</v>
      </c>
      <c r="AK100" s="10" t="s">
        <v>939</v>
      </c>
      <c r="AL100" s="10" t="s">
        <v>759</v>
      </c>
      <c r="AM100" s="10" t="s">
        <v>759</v>
      </c>
      <c r="AN100">
        <f t="shared" si="10"/>
        <v>1</v>
      </c>
      <c r="AO100">
        <f t="shared" si="11"/>
        <v>60.25</v>
      </c>
    </row>
    <row r="101" spans="1:41">
      <c r="A101" t="s">
        <v>1129</v>
      </c>
      <c r="B101" s="3" t="s">
        <v>472</v>
      </c>
      <c r="C101" s="3" t="s">
        <v>472</v>
      </c>
      <c r="D101" s="3" t="s">
        <v>467</v>
      </c>
      <c r="E101" s="3" t="s">
        <v>6</v>
      </c>
      <c r="F101" s="3" t="s">
        <v>12</v>
      </c>
      <c r="G101" s="15" t="s">
        <v>11</v>
      </c>
      <c r="H101" s="3" t="s">
        <v>471</v>
      </c>
      <c r="I101" s="3" t="s">
        <v>2</v>
      </c>
      <c r="J101" s="3" t="s">
        <v>9</v>
      </c>
      <c r="K101" s="4">
        <v>2000</v>
      </c>
      <c r="L101" s="4" t="s">
        <v>759</v>
      </c>
      <c r="M101" s="3">
        <v>440</v>
      </c>
      <c r="N101" s="3">
        <v>202</v>
      </c>
      <c r="O101" s="3">
        <v>11.7</v>
      </c>
      <c r="P101" s="3">
        <v>4.2</v>
      </c>
      <c r="Q101" s="3">
        <v>3.7</v>
      </c>
      <c r="R101" s="3">
        <v>2.8</v>
      </c>
      <c r="S101" s="8"/>
      <c r="T101" s="3">
        <v>35.1</v>
      </c>
      <c r="U101" s="6">
        <v>1</v>
      </c>
      <c r="V101" s="3">
        <v>221</v>
      </c>
      <c r="X101" s="3">
        <v>11.7</v>
      </c>
      <c r="Y101" s="8"/>
      <c r="Z101" s="6">
        <v>1</v>
      </c>
      <c r="AA101" s="10" t="s">
        <v>759</v>
      </c>
      <c r="AB101" s="4">
        <v>130</v>
      </c>
      <c r="AC101" s="4">
        <v>8.1</v>
      </c>
      <c r="AD101" s="4">
        <v>98</v>
      </c>
      <c r="AE101" s="7" t="s">
        <v>1024</v>
      </c>
      <c r="AF101" s="4" t="s">
        <v>465</v>
      </c>
      <c r="AG101" s="4" t="s">
        <v>0</v>
      </c>
      <c r="AI101" s="11" t="s">
        <v>760</v>
      </c>
      <c r="AK101" s="10" t="s">
        <v>939</v>
      </c>
      <c r="AL101" s="10" t="s">
        <v>759</v>
      </c>
      <c r="AM101" s="10" t="s">
        <v>759</v>
      </c>
      <c r="AN101">
        <f t="shared" si="10"/>
        <v>1</v>
      </c>
      <c r="AO101">
        <f t="shared" si="11"/>
        <v>60.25</v>
      </c>
    </row>
    <row r="102" spans="1:41">
      <c r="A102" t="s">
        <v>1130</v>
      </c>
      <c r="B102" s="3" t="s">
        <v>470</v>
      </c>
      <c r="C102" s="3" t="s">
        <v>470</v>
      </c>
      <c r="D102" s="3" t="s">
        <v>467</v>
      </c>
      <c r="E102" s="3" t="s">
        <v>78</v>
      </c>
      <c r="F102" s="3" t="s">
        <v>77</v>
      </c>
      <c r="G102" s="15" t="s">
        <v>11</v>
      </c>
      <c r="H102" s="3" t="s">
        <v>469</v>
      </c>
      <c r="I102" s="3" t="s">
        <v>2</v>
      </c>
      <c r="J102" s="3" t="s">
        <v>9</v>
      </c>
      <c r="K102" s="4">
        <v>3000</v>
      </c>
      <c r="L102" s="4" t="s">
        <v>759</v>
      </c>
      <c r="M102" s="3">
        <v>266</v>
      </c>
      <c r="N102" s="3">
        <v>135</v>
      </c>
      <c r="O102" s="3">
        <v>7.5</v>
      </c>
      <c r="P102" s="3">
        <v>3.65</v>
      </c>
      <c r="Q102" s="3">
        <v>3.2</v>
      </c>
      <c r="R102" s="3">
        <v>2.5</v>
      </c>
      <c r="S102" s="8"/>
      <c r="T102" s="3">
        <v>37.5</v>
      </c>
      <c r="U102" s="6" t="s">
        <v>759</v>
      </c>
      <c r="V102" s="3">
        <v>195</v>
      </c>
      <c r="X102" s="3">
        <v>15</v>
      </c>
      <c r="Y102" s="8"/>
      <c r="Z102" s="6" t="s">
        <v>759</v>
      </c>
      <c r="AA102" s="10" t="s">
        <v>759</v>
      </c>
      <c r="AB102" s="4">
        <v>130</v>
      </c>
      <c r="AC102" s="4">
        <v>7.9</v>
      </c>
      <c r="AD102" s="4">
        <v>98</v>
      </c>
      <c r="AE102" s="7" t="s">
        <v>1024</v>
      </c>
      <c r="AF102" s="4" t="s">
        <v>465</v>
      </c>
      <c r="AG102" s="4" t="s">
        <v>0</v>
      </c>
      <c r="AI102" s="11" t="s">
        <v>760</v>
      </c>
      <c r="AK102" s="10" t="s">
        <v>939</v>
      </c>
      <c r="AL102" s="10" t="s">
        <v>759</v>
      </c>
      <c r="AM102" s="10" t="s">
        <v>759</v>
      </c>
      <c r="AN102">
        <f t="shared" si="10"/>
        <v>1</v>
      </c>
      <c r="AO102">
        <f t="shared" si="11"/>
        <v>60.25</v>
      </c>
    </row>
    <row r="103" spans="1:41">
      <c r="A103" t="s">
        <v>1131</v>
      </c>
      <c r="B103" s="3" t="s">
        <v>468</v>
      </c>
      <c r="C103" s="3" t="s">
        <v>468</v>
      </c>
      <c r="D103" s="3" t="s">
        <v>467</v>
      </c>
      <c r="E103" s="3" t="s">
        <v>6</v>
      </c>
      <c r="F103" s="3" t="s">
        <v>12</v>
      </c>
      <c r="G103" s="15" t="s">
        <v>11</v>
      </c>
      <c r="H103" s="3" t="s">
        <v>466</v>
      </c>
      <c r="I103" s="3" t="s">
        <v>2</v>
      </c>
      <c r="J103" s="3" t="s">
        <v>9</v>
      </c>
      <c r="K103" s="4">
        <v>2000</v>
      </c>
      <c r="L103" s="4" t="s">
        <v>759</v>
      </c>
      <c r="M103" s="3">
        <v>404</v>
      </c>
      <c r="N103" s="3">
        <v>184</v>
      </c>
      <c r="O103" s="3">
        <v>13</v>
      </c>
      <c r="P103" s="3">
        <v>4.2</v>
      </c>
      <c r="Q103" s="3">
        <v>3.7</v>
      </c>
      <c r="R103" s="3">
        <v>2.8</v>
      </c>
      <c r="S103" s="8"/>
      <c r="T103" s="3">
        <v>39</v>
      </c>
      <c r="U103" s="6">
        <v>1</v>
      </c>
      <c r="V103" s="3">
        <v>260</v>
      </c>
      <c r="X103" s="3">
        <v>13</v>
      </c>
      <c r="Y103" s="8"/>
      <c r="Z103" s="6">
        <v>1</v>
      </c>
      <c r="AA103" s="10" t="s">
        <v>759</v>
      </c>
      <c r="AB103" s="4">
        <v>130</v>
      </c>
      <c r="AC103" s="4">
        <v>9.0500000000000007</v>
      </c>
      <c r="AD103" s="4">
        <v>98</v>
      </c>
      <c r="AE103" s="7" t="s">
        <v>1024</v>
      </c>
      <c r="AF103" s="4" t="s">
        <v>465</v>
      </c>
      <c r="AG103" s="4" t="s">
        <v>0</v>
      </c>
      <c r="AI103" s="11" t="s">
        <v>760</v>
      </c>
      <c r="AK103" s="10" t="s">
        <v>939</v>
      </c>
      <c r="AL103" s="10" t="s">
        <v>759</v>
      </c>
      <c r="AM103" s="10" t="s">
        <v>759</v>
      </c>
      <c r="AN103">
        <f t="shared" si="10"/>
        <v>1</v>
      </c>
      <c r="AO103">
        <f t="shared" si="11"/>
        <v>60.25</v>
      </c>
    </row>
    <row r="104" spans="1:41">
      <c r="A104" t="s">
        <v>1132</v>
      </c>
      <c r="B104" s="3" t="s">
        <v>464</v>
      </c>
      <c r="C104" s="3" t="s">
        <v>464</v>
      </c>
      <c r="D104" s="3" t="s">
        <v>203</v>
      </c>
      <c r="E104" s="3" t="s">
        <v>78</v>
      </c>
      <c r="F104" s="3" t="s">
        <v>77</v>
      </c>
      <c r="G104" s="3" t="s">
        <v>9</v>
      </c>
      <c r="H104" s="3" t="s">
        <v>452</v>
      </c>
      <c r="I104" s="3" t="s">
        <v>2</v>
      </c>
      <c r="J104" s="3" t="s">
        <v>9</v>
      </c>
      <c r="K104" s="4">
        <v>2000</v>
      </c>
      <c r="L104" s="4" t="s">
        <v>759</v>
      </c>
      <c r="M104" s="4" t="s">
        <v>759</v>
      </c>
      <c r="N104" s="4" t="s">
        <v>759</v>
      </c>
      <c r="O104" s="3">
        <v>3.5</v>
      </c>
      <c r="P104" s="3">
        <v>3.65</v>
      </c>
      <c r="Q104" s="3">
        <v>3.2</v>
      </c>
      <c r="R104" s="3">
        <v>2</v>
      </c>
      <c r="S104" s="3">
        <f t="shared" ref="S104:S114" si="12">0.2*O104</f>
        <v>0.70000000000000007</v>
      </c>
      <c r="T104" s="3">
        <v>7</v>
      </c>
      <c r="U104" s="6">
        <v>0.5</v>
      </c>
      <c r="V104" s="3">
        <v>87.5</v>
      </c>
      <c r="X104" s="3">
        <v>3.5</v>
      </c>
      <c r="Y104" s="15">
        <f t="shared" ref="Y104:Y110" si="13">0.2*P104</f>
        <v>0.73</v>
      </c>
      <c r="Z104" s="6">
        <v>0.5</v>
      </c>
      <c r="AA104" s="10">
        <v>0.33</v>
      </c>
      <c r="AB104" s="4">
        <v>120</v>
      </c>
      <c r="AC104" s="4">
        <v>8.1</v>
      </c>
      <c r="AD104" s="4">
        <v>51.5</v>
      </c>
      <c r="AE104" s="7" t="s">
        <v>1024</v>
      </c>
      <c r="AF104" s="4">
        <v>2015</v>
      </c>
      <c r="AG104" s="4" t="s">
        <v>0</v>
      </c>
      <c r="AJ104" s="4" t="s">
        <v>451</v>
      </c>
      <c r="AK104" s="10" t="s">
        <v>939</v>
      </c>
      <c r="AL104" s="10" t="s">
        <v>759</v>
      </c>
      <c r="AM104" s="10" t="s">
        <v>759</v>
      </c>
      <c r="AN104">
        <f t="shared" si="10"/>
        <v>2</v>
      </c>
      <c r="AO104">
        <f t="shared" si="11"/>
        <v>60.79</v>
      </c>
    </row>
    <row r="105" spans="1:41">
      <c r="A105" t="s">
        <v>1133</v>
      </c>
      <c r="B105" s="3" t="s">
        <v>463</v>
      </c>
      <c r="C105" s="3" t="s">
        <v>463</v>
      </c>
      <c r="D105" s="3" t="s">
        <v>203</v>
      </c>
      <c r="E105" s="3" t="s">
        <v>78</v>
      </c>
      <c r="F105" s="3" t="s">
        <v>77</v>
      </c>
      <c r="G105" s="3" t="s">
        <v>9</v>
      </c>
      <c r="H105" s="3" t="s">
        <v>462</v>
      </c>
      <c r="I105" s="3" t="s">
        <v>2</v>
      </c>
      <c r="J105" s="3" t="s">
        <v>9</v>
      </c>
      <c r="K105" s="4">
        <v>2000</v>
      </c>
      <c r="L105" s="4" t="s">
        <v>759</v>
      </c>
      <c r="M105" s="4" t="s">
        <v>759</v>
      </c>
      <c r="N105" s="4" t="s">
        <v>759</v>
      </c>
      <c r="O105" s="3">
        <v>11</v>
      </c>
      <c r="P105" s="3">
        <v>3.65</v>
      </c>
      <c r="Q105" s="3">
        <v>3.2</v>
      </c>
      <c r="R105" s="3">
        <v>2</v>
      </c>
      <c r="S105" s="3">
        <f t="shared" si="12"/>
        <v>2.2000000000000002</v>
      </c>
      <c r="T105" s="3">
        <v>22</v>
      </c>
      <c r="U105" s="6">
        <v>0.5</v>
      </c>
      <c r="V105" s="3">
        <v>275</v>
      </c>
      <c r="X105" s="3">
        <v>11</v>
      </c>
      <c r="Y105" s="15">
        <f t="shared" si="13"/>
        <v>0.73</v>
      </c>
      <c r="Z105" s="6">
        <v>0.5</v>
      </c>
      <c r="AA105" s="10">
        <v>0.33</v>
      </c>
      <c r="AB105" s="4">
        <v>224</v>
      </c>
      <c r="AC105" s="4">
        <v>11.3</v>
      </c>
      <c r="AD105" s="4">
        <v>67.5</v>
      </c>
      <c r="AE105" s="7" t="s">
        <v>1024</v>
      </c>
      <c r="AF105" s="4">
        <v>2016</v>
      </c>
      <c r="AG105" s="4" t="s">
        <v>0</v>
      </c>
      <c r="AI105" s="11" t="s">
        <v>871</v>
      </c>
      <c r="AJ105" s="4" t="s">
        <v>451</v>
      </c>
      <c r="AK105" s="10" t="s">
        <v>939</v>
      </c>
      <c r="AL105" s="10" t="s">
        <v>759</v>
      </c>
      <c r="AM105" s="12">
        <v>1</v>
      </c>
      <c r="AN105">
        <f t="shared" si="10"/>
        <v>2</v>
      </c>
      <c r="AO105">
        <f t="shared" si="11"/>
        <v>60.79</v>
      </c>
    </row>
    <row r="106" spans="1:41">
      <c r="A106" t="s">
        <v>1134</v>
      </c>
      <c r="B106" s="3" t="s">
        <v>461</v>
      </c>
      <c r="C106" s="3" t="s">
        <v>461</v>
      </c>
      <c r="D106" s="3" t="s">
        <v>203</v>
      </c>
      <c r="E106" s="3" t="s">
        <v>78</v>
      </c>
      <c r="F106" s="3" t="s">
        <v>77</v>
      </c>
      <c r="G106" s="3" t="s">
        <v>9</v>
      </c>
      <c r="H106" s="3" t="s">
        <v>460</v>
      </c>
      <c r="I106" s="3" t="s">
        <v>2</v>
      </c>
      <c r="J106" s="3" t="s">
        <v>9</v>
      </c>
      <c r="K106" s="4">
        <v>2000</v>
      </c>
      <c r="L106" s="4" t="s">
        <v>759</v>
      </c>
      <c r="M106" s="4" t="s">
        <v>759</v>
      </c>
      <c r="N106" s="4" t="s">
        <v>759</v>
      </c>
      <c r="O106" s="3">
        <v>5</v>
      </c>
      <c r="P106" s="3">
        <v>3.65</v>
      </c>
      <c r="Q106" s="3">
        <v>3.2</v>
      </c>
      <c r="R106" s="3">
        <v>2</v>
      </c>
      <c r="S106" s="3">
        <f t="shared" si="12"/>
        <v>1</v>
      </c>
      <c r="T106" s="3">
        <v>10</v>
      </c>
      <c r="U106" s="6">
        <v>0.5</v>
      </c>
      <c r="V106" s="3">
        <v>125</v>
      </c>
      <c r="X106" s="3">
        <v>5</v>
      </c>
      <c r="Y106" s="15">
        <f t="shared" si="13"/>
        <v>0.73</v>
      </c>
      <c r="Z106" s="6">
        <v>0.5</v>
      </c>
      <c r="AA106" s="10">
        <v>0.33</v>
      </c>
      <c r="AB106" s="4">
        <v>131</v>
      </c>
      <c r="AC106" s="4">
        <v>7.8</v>
      </c>
      <c r="AD106" s="4">
        <v>68.5</v>
      </c>
      <c r="AE106" s="7" t="s">
        <v>1024</v>
      </c>
      <c r="AF106" s="4">
        <v>2015</v>
      </c>
      <c r="AG106" s="4" t="s">
        <v>0</v>
      </c>
      <c r="AI106" s="11" t="s">
        <v>872</v>
      </c>
      <c r="AJ106" s="4" t="s">
        <v>451</v>
      </c>
      <c r="AK106" s="10" t="s">
        <v>939</v>
      </c>
      <c r="AL106" s="10" t="s">
        <v>759</v>
      </c>
      <c r="AM106" s="12">
        <v>1</v>
      </c>
      <c r="AN106">
        <f t="shared" si="10"/>
        <v>2</v>
      </c>
      <c r="AO106">
        <f t="shared" si="11"/>
        <v>60.79</v>
      </c>
    </row>
    <row r="107" spans="1:41">
      <c r="A107" t="s">
        <v>1135</v>
      </c>
      <c r="B107" s="3" t="s">
        <v>459</v>
      </c>
      <c r="C107" s="3" t="s">
        <v>459</v>
      </c>
      <c r="D107" s="3" t="s">
        <v>203</v>
      </c>
      <c r="E107" s="3" t="s">
        <v>78</v>
      </c>
      <c r="F107" s="3" t="s">
        <v>77</v>
      </c>
      <c r="G107" s="3" t="s">
        <v>9</v>
      </c>
      <c r="H107" s="3" t="s">
        <v>458</v>
      </c>
      <c r="I107" s="3" t="s">
        <v>2</v>
      </c>
      <c r="J107" s="3" t="s">
        <v>9</v>
      </c>
      <c r="K107" s="4">
        <v>2000</v>
      </c>
      <c r="L107" s="4" t="s">
        <v>759</v>
      </c>
      <c r="M107" s="4" t="s">
        <v>759</v>
      </c>
      <c r="N107" s="4" t="s">
        <v>759</v>
      </c>
      <c r="O107" s="3">
        <v>8.5</v>
      </c>
      <c r="P107" s="3">
        <v>3.65</v>
      </c>
      <c r="Q107" s="3">
        <v>3.2</v>
      </c>
      <c r="R107" s="3">
        <v>2</v>
      </c>
      <c r="S107" s="3">
        <f t="shared" si="12"/>
        <v>1.7000000000000002</v>
      </c>
      <c r="T107" s="3">
        <v>17</v>
      </c>
      <c r="U107" s="6">
        <v>0.5</v>
      </c>
      <c r="V107" s="3">
        <v>170</v>
      </c>
      <c r="X107" s="3">
        <v>8.5</v>
      </c>
      <c r="Y107" s="15">
        <f t="shared" si="13"/>
        <v>0.73</v>
      </c>
      <c r="Z107" s="6">
        <v>0.5</v>
      </c>
      <c r="AA107" s="10">
        <v>0.33</v>
      </c>
      <c r="AB107" s="4">
        <v>121</v>
      </c>
      <c r="AC107" s="4">
        <v>9.8000000000000007</v>
      </c>
      <c r="AD107" s="4">
        <v>90.5</v>
      </c>
      <c r="AE107" s="7" t="s">
        <v>1024</v>
      </c>
      <c r="AF107" s="4">
        <v>2018</v>
      </c>
      <c r="AG107" s="4" t="s">
        <v>0</v>
      </c>
      <c r="AI107" s="11" t="s">
        <v>874</v>
      </c>
      <c r="AJ107" s="4" t="s">
        <v>451</v>
      </c>
      <c r="AK107" s="10" t="s">
        <v>939</v>
      </c>
      <c r="AL107" s="10" t="s">
        <v>759</v>
      </c>
      <c r="AM107" s="12">
        <v>1</v>
      </c>
      <c r="AN107">
        <f t="shared" si="10"/>
        <v>2</v>
      </c>
      <c r="AO107">
        <f t="shared" si="11"/>
        <v>60.79</v>
      </c>
    </row>
    <row r="108" spans="1:41">
      <c r="A108" t="s">
        <v>1136</v>
      </c>
      <c r="B108" s="3" t="s">
        <v>457</v>
      </c>
      <c r="C108" s="3" t="s">
        <v>457</v>
      </c>
      <c r="D108" s="3" t="s">
        <v>203</v>
      </c>
      <c r="E108" s="3" t="s">
        <v>78</v>
      </c>
      <c r="F108" s="3" t="s">
        <v>77</v>
      </c>
      <c r="G108" s="3" t="s">
        <v>9</v>
      </c>
      <c r="H108" s="3" t="s">
        <v>456</v>
      </c>
      <c r="I108" s="3" t="s">
        <v>2</v>
      </c>
      <c r="J108" s="3" t="s">
        <v>9</v>
      </c>
      <c r="K108" s="4">
        <v>2000</v>
      </c>
      <c r="L108" s="4" t="s">
        <v>759</v>
      </c>
      <c r="M108" s="4" t="s">
        <v>759</v>
      </c>
      <c r="N108" s="4" t="s">
        <v>759</v>
      </c>
      <c r="O108" s="3">
        <v>4.5</v>
      </c>
      <c r="P108" s="3">
        <v>3.65</v>
      </c>
      <c r="Q108" s="3">
        <v>3.2</v>
      </c>
      <c r="R108" s="3">
        <v>2</v>
      </c>
      <c r="S108" s="3">
        <f t="shared" si="12"/>
        <v>0.9</v>
      </c>
      <c r="T108" s="3">
        <v>9</v>
      </c>
      <c r="U108" s="6">
        <v>0.5</v>
      </c>
      <c r="V108" s="3">
        <v>112.5</v>
      </c>
      <c r="X108" s="3">
        <v>4.5</v>
      </c>
      <c r="Y108" s="15">
        <f t="shared" si="13"/>
        <v>0.73</v>
      </c>
      <c r="Z108" s="6">
        <v>0.5</v>
      </c>
      <c r="AA108" s="10">
        <v>0.33</v>
      </c>
      <c r="AB108" s="4">
        <v>101</v>
      </c>
      <c r="AC108" s="4">
        <v>6.3</v>
      </c>
      <c r="AD108" s="4">
        <v>100.5</v>
      </c>
      <c r="AE108" s="7" t="s">
        <v>1024</v>
      </c>
      <c r="AF108" s="4">
        <v>2015</v>
      </c>
      <c r="AG108" s="4" t="s">
        <v>0</v>
      </c>
      <c r="AI108" s="11" t="s">
        <v>872</v>
      </c>
      <c r="AJ108" s="4" t="s">
        <v>451</v>
      </c>
      <c r="AK108" s="10" t="s">
        <v>939</v>
      </c>
      <c r="AL108" s="10" t="s">
        <v>759</v>
      </c>
      <c r="AM108" s="12">
        <v>1</v>
      </c>
      <c r="AN108">
        <f t="shared" si="10"/>
        <v>2</v>
      </c>
      <c r="AO108">
        <f t="shared" si="11"/>
        <v>60.79</v>
      </c>
    </row>
    <row r="109" spans="1:41">
      <c r="A109" t="s">
        <v>1137</v>
      </c>
      <c r="B109" s="3" t="s">
        <v>455</v>
      </c>
      <c r="C109" s="3" t="s">
        <v>455</v>
      </c>
      <c r="D109" s="3" t="s">
        <v>203</v>
      </c>
      <c r="E109" s="3" t="s">
        <v>78</v>
      </c>
      <c r="F109" s="3" t="s">
        <v>77</v>
      </c>
      <c r="G109" s="3" t="s">
        <v>9</v>
      </c>
      <c r="H109" s="3" t="s">
        <v>454</v>
      </c>
      <c r="I109" s="3" t="s">
        <v>2</v>
      </c>
      <c r="J109" s="3" t="s">
        <v>9</v>
      </c>
      <c r="K109" s="4">
        <v>2000</v>
      </c>
      <c r="L109" s="4" t="s">
        <v>759</v>
      </c>
      <c r="M109" s="4" t="s">
        <v>759</v>
      </c>
      <c r="N109" s="4" t="s">
        <v>759</v>
      </c>
      <c r="O109" s="3">
        <v>10</v>
      </c>
      <c r="P109" s="3">
        <v>3.65</v>
      </c>
      <c r="Q109" s="3">
        <v>3.2</v>
      </c>
      <c r="R109" s="3">
        <v>2</v>
      </c>
      <c r="S109" s="3">
        <f t="shared" si="12"/>
        <v>2</v>
      </c>
      <c r="T109" s="3">
        <v>20</v>
      </c>
      <c r="U109" s="6">
        <v>0.5</v>
      </c>
      <c r="V109" s="3">
        <v>250</v>
      </c>
      <c r="X109" s="3">
        <v>10</v>
      </c>
      <c r="Y109" s="15">
        <f t="shared" si="13"/>
        <v>0.73</v>
      </c>
      <c r="Z109" s="6">
        <v>0.5</v>
      </c>
      <c r="AA109" s="10">
        <v>0.33</v>
      </c>
      <c r="AB109" s="4">
        <v>166</v>
      </c>
      <c r="AC109" s="4">
        <v>9.5</v>
      </c>
      <c r="AD109" s="4">
        <v>101</v>
      </c>
      <c r="AE109" s="7" t="s">
        <v>1024</v>
      </c>
      <c r="AF109" s="4">
        <v>2017</v>
      </c>
      <c r="AG109" s="4" t="s">
        <v>0</v>
      </c>
      <c r="AI109" s="11" t="s">
        <v>875</v>
      </c>
      <c r="AJ109" s="4" t="s">
        <v>451</v>
      </c>
      <c r="AK109" s="10" t="s">
        <v>939</v>
      </c>
      <c r="AL109" s="10" t="s">
        <v>759</v>
      </c>
      <c r="AM109" s="12">
        <v>1</v>
      </c>
      <c r="AN109">
        <f t="shared" si="10"/>
        <v>2</v>
      </c>
      <c r="AO109">
        <f t="shared" si="11"/>
        <v>60.79</v>
      </c>
    </row>
    <row r="110" spans="1:41">
      <c r="A110" t="s">
        <v>1138</v>
      </c>
      <c r="B110" s="3" t="s">
        <v>453</v>
      </c>
      <c r="C110" s="3" t="s">
        <v>453</v>
      </c>
      <c r="D110" s="3" t="s">
        <v>203</v>
      </c>
      <c r="E110" s="3" t="s">
        <v>78</v>
      </c>
      <c r="F110" s="3" t="s">
        <v>77</v>
      </c>
      <c r="G110" s="3" t="s">
        <v>9</v>
      </c>
      <c r="H110" s="3" t="s">
        <v>452</v>
      </c>
      <c r="I110" s="3" t="s">
        <v>2</v>
      </c>
      <c r="J110" s="3" t="s">
        <v>9</v>
      </c>
      <c r="K110" s="4">
        <v>2000</v>
      </c>
      <c r="L110" s="4" t="s">
        <v>759</v>
      </c>
      <c r="M110" s="4" t="s">
        <v>759</v>
      </c>
      <c r="N110" s="4" t="s">
        <v>759</v>
      </c>
      <c r="O110" s="3">
        <v>7</v>
      </c>
      <c r="P110" s="3">
        <v>3.65</v>
      </c>
      <c r="Q110" s="3">
        <v>3.2</v>
      </c>
      <c r="R110" s="3">
        <v>2</v>
      </c>
      <c r="S110" s="3">
        <f t="shared" si="12"/>
        <v>1.4000000000000001</v>
      </c>
      <c r="T110" s="3">
        <v>14</v>
      </c>
      <c r="U110" s="6">
        <v>0.5</v>
      </c>
      <c r="V110" s="3">
        <v>175</v>
      </c>
      <c r="X110" s="3">
        <v>7</v>
      </c>
      <c r="Y110" s="15">
        <f t="shared" si="13"/>
        <v>0.73</v>
      </c>
      <c r="Z110" s="6">
        <v>0.5</v>
      </c>
      <c r="AA110" s="10">
        <v>0.33</v>
      </c>
      <c r="AB110" s="4">
        <v>123</v>
      </c>
      <c r="AC110" s="4">
        <v>7.8</v>
      </c>
      <c r="AD110" s="4">
        <v>103.5</v>
      </c>
      <c r="AE110" s="7" t="s">
        <v>1024</v>
      </c>
      <c r="AF110" s="4">
        <v>2014</v>
      </c>
      <c r="AG110" s="4" t="s">
        <v>0</v>
      </c>
      <c r="AI110" s="11" t="s">
        <v>873</v>
      </c>
      <c r="AJ110" s="4" t="s">
        <v>451</v>
      </c>
      <c r="AK110" s="10" t="s">
        <v>939</v>
      </c>
      <c r="AL110" s="10" t="s">
        <v>759</v>
      </c>
      <c r="AM110" s="12">
        <v>1</v>
      </c>
      <c r="AN110">
        <f t="shared" si="10"/>
        <v>2</v>
      </c>
      <c r="AO110">
        <f t="shared" si="11"/>
        <v>60.79</v>
      </c>
    </row>
    <row r="111" spans="1:41">
      <c r="A111" t="s">
        <v>1139</v>
      </c>
      <c r="B111" s="3" t="s">
        <v>450</v>
      </c>
      <c r="C111" s="3" t="s">
        <v>450</v>
      </c>
      <c r="D111" s="3" t="s">
        <v>449</v>
      </c>
      <c r="E111" s="3" t="s">
        <v>6</v>
      </c>
      <c r="F111" s="3" t="s">
        <v>5</v>
      </c>
      <c r="G111" s="3" t="s">
        <v>9</v>
      </c>
      <c r="H111" s="3" t="s">
        <v>448</v>
      </c>
      <c r="I111" s="3" t="s">
        <v>2</v>
      </c>
      <c r="J111" s="3" t="s">
        <v>9</v>
      </c>
      <c r="K111" s="4">
        <v>2000</v>
      </c>
      <c r="L111" s="4">
        <v>80</v>
      </c>
      <c r="M111" s="3">
        <v>343</v>
      </c>
      <c r="N111" s="3">
        <v>134</v>
      </c>
      <c r="O111" s="3">
        <v>55</v>
      </c>
      <c r="P111" s="3">
        <v>4.0999999999999996</v>
      </c>
      <c r="Q111" s="3">
        <v>3.7</v>
      </c>
      <c r="R111" s="3">
        <v>3</v>
      </c>
      <c r="S111" s="3">
        <f t="shared" si="12"/>
        <v>11</v>
      </c>
      <c r="T111" s="3">
        <v>440</v>
      </c>
      <c r="U111" s="6">
        <v>0.5</v>
      </c>
      <c r="V111" s="3">
        <v>1680</v>
      </c>
      <c r="X111" s="3">
        <v>27.5</v>
      </c>
      <c r="Y111" s="3">
        <f>0.2*O111</f>
        <v>11</v>
      </c>
      <c r="Z111" s="6">
        <v>0.5</v>
      </c>
      <c r="AA111" s="10" t="s">
        <v>759</v>
      </c>
      <c r="AB111" s="4">
        <v>141</v>
      </c>
      <c r="AC111" s="4">
        <v>34</v>
      </c>
      <c r="AD111" s="4">
        <v>137.69999999999999</v>
      </c>
      <c r="AE111" s="7" t="s">
        <v>1024</v>
      </c>
      <c r="AF111" s="4">
        <v>2016</v>
      </c>
      <c r="AG111" s="4" t="s">
        <v>0</v>
      </c>
      <c r="AK111" s="10" t="s">
        <v>939</v>
      </c>
      <c r="AL111" s="10" t="s">
        <v>759</v>
      </c>
      <c r="AM111" s="10" t="s">
        <v>759</v>
      </c>
      <c r="AN111">
        <f t="shared" si="10"/>
        <v>2</v>
      </c>
      <c r="AO111">
        <f t="shared" si="11"/>
        <v>60.79</v>
      </c>
    </row>
    <row r="112" spans="1:41">
      <c r="A112" t="s">
        <v>1140</v>
      </c>
      <c r="B112" s="3" t="s">
        <v>447</v>
      </c>
      <c r="C112" s="3" t="s">
        <v>447</v>
      </c>
      <c r="D112" s="3" t="s">
        <v>37</v>
      </c>
      <c r="E112" s="3" t="s">
        <v>6</v>
      </c>
      <c r="F112" s="3" t="s">
        <v>446</v>
      </c>
      <c r="G112" s="3" t="s">
        <v>4</v>
      </c>
      <c r="H112" s="3" t="s">
        <v>962</v>
      </c>
      <c r="I112" s="3" t="s">
        <v>2</v>
      </c>
      <c r="J112" s="3" t="s">
        <v>1</v>
      </c>
      <c r="K112" s="4">
        <v>1000</v>
      </c>
      <c r="L112" s="4">
        <v>90</v>
      </c>
      <c r="M112" s="4" t="s">
        <v>759</v>
      </c>
      <c r="N112" s="3">
        <v>257</v>
      </c>
      <c r="O112" s="3">
        <v>5</v>
      </c>
      <c r="P112" s="3">
        <v>4.2</v>
      </c>
      <c r="Q112" s="3">
        <v>3.6</v>
      </c>
      <c r="R112" s="3">
        <v>2.5</v>
      </c>
      <c r="S112" s="3">
        <f t="shared" si="12"/>
        <v>1</v>
      </c>
      <c r="T112" s="3">
        <v>14</v>
      </c>
      <c r="U112" s="6">
        <v>0.33</v>
      </c>
      <c r="V112" s="3">
        <v>68.5</v>
      </c>
      <c r="X112" s="3">
        <v>2.38</v>
      </c>
      <c r="Y112" s="3">
        <v>1.45</v>
      </c>
      <c r="Z112" s="6">
        <v>0.33</v>
      </c>
      <c r="AA112" s="10" t="s">
        <v>759</v>
      </c>
      <c r="AB112" s="4" t="s">
        <v>1024</v>
      </c>
      <c r="AC112" s="4">
        <v>70.150000000000006</v>
      </c>
      <c r="AE112" s="4">
        <v>21.1</v>
      </c>
      <c r="AF112" s="4">
        <v>2018</v>
      </c>
      <c r="AG112" s="4" t="s">
        <v>0</v>
      </c>
      <c r="AK112" s="10" t="s">
        <v>939</v>
      </c>
      <c r="AL112" s="10" t="s">
        <v>759</v>
      </c>
      <c r="AM112" s="10" t="s">
        <v>759</v>
      </c>
      <c r="AN112">
        <f t="shared" si="10"/>
        <v>3</v>
      </c>
      <c r="AO112">
        <f t="shared" si="11"/>
        <v>64.69</v>
      </c>
    </row>
    <row r="113" spans="1:41">
      <c r="A113" t="s">
        <v>1141</v>
      </c>
      <c r="B113" s="3" t="s">
        <v>445</v>
      </c>
      <c r="C113" s="3" t="s">
        <v>445</v>
      </c>
      <c r="D113" s="3" t="s">
        <v>58</v>
      </c>
      <c r="E113" s="3" t="s">
        <v>6</v>
      </c>
      <c r="F113" s="3" t="s">
        <v>446</v>
      </c>
      <c r="G113" s="3" t="s">
        <v>11</v>
      </c>
      <c r="H113" s="3" t="s">
        <v>444</v>
      </c>
      <c r="I113" s="3" t="s">
        <v>2</v>
      </c>
      <c r="J113" s="3" t="s">
        <v>9</v>
      </c>
      <c r="K113" s="4">
        <v>800</v>
      </c>
      <c r="L113" s="4">
        <v>80</v>
      </c>
      <c r="M113" s="3">
        <v>850</v>
      </c>
      <c r="N113" s="3">
        <v>340</v>
      </c>
      <c r="O113" s="3">
        <v>12</v>
      </c>
      <c r="P113" s="3">
        <v>4.2</v>
      </c>
      <c r="Q113" s="3">
        <v>3.45</v>
      </c>
      <c r="R113" s="3">
        <v>2.5</v>
      </c>
      <c r="S113" s="3">
        <f t="shared" si="12"/>
        <v>2.4000000000000004</v>
      </c>
      <c r="T113" s="3">
        <f>5*O113</f>
        <v>60</v>
      </c>
      <c r="U113" s="6">
        <v>1</v>
      </c>
      <c r="V113" s="3">
        <v>121</v>
      </c>
      <c r="X113" s="3">
        <f>1*O113</f>
        <v>12</v>
      </c>
      <c r="Y113" s="3">
        <f>0.2*O113</f>
        <v>2.4000000000000004</v>
      </c>
      <c r="Z113" s="6">
        <v>1</v>
      </c>
      <c r="AA113" s="10" t="s">
        <v>759</v>
      </c>
      <c r="AB113" s="4">
        <v>145</v>
      </c>
      <c r="AC113" s="4">
        <v>6</v>
      </c>
      <c r="AD113" s="4">
        <v>64</v>
      </c>
      <c r="AE113" s="7" t="s">
        <v>1024</v>
      </c>
      <c r="AF113" s="4">
        <v>2019</v>
      </c>
      <c r="AG113" s="4" t="s">
        <v>0</v>
      </c>
      <c r="AI113" s="11" t="s">
        <v>884</v>
      </c>
      <c r="AK113" s="10" t="s">
        <v>939</v>
      </c>
      <c r="AL113" s="10" t="s">
        <v>759</v>
      </c>
      <c r="AM113" s="10" t="s">
        <v>759</v>
      </c>
      <c r="AN113">
        <f t="shared" si="10"/>
        <v>1</v>
      </c>
      <c r="AO113">
        <f t="shared" si="11"/>
        <v>60.25</v>
      </c>
    </row>
    <row r="114" spans="1:41">
      <c r="A114" t="s">
        <v>1142</v>
      </c>
      <c r="B114" s="3" t="s">
        <v>443</v>
      </c>
      <c r="C114" s="3" t="s">
        <v>443</v>
      </c>
      <c r="D114" s="3" t="s">
        <v>58</v>
      </c>
      <c r="E114" s="3" t="s">
        <v>6</v>
      </c>
      <c r="F114" s="3" t="s">
        <v>12</v>
      </c>
      <c r="G114" s="3" t="s">
        <v>11</v>
      </c>
      <c r="H114" s="3" t="s">
        <v>442</v>
      </c>
      <c r="I114" s="3" t="s">
        <v>2</v>
      </c>
      <c r="J114" s="3" t="s">
        <v>9</v>
      </c>
      <c r="K114" s="4">
        <v>1000</v>
      </c>
      <c r="L114" s="4">
        <v>80</v>
      </c>
      <c r="M114" s="3">
        <v>640</v>
      </c>
      <c r="N114" s="3">
        <v>300</v>
      </c>
      <c r="O114" s="3">
        <v>51</v>
      </c>
      <c r="P114" s="3">
        <v>4.3</v>
      </c>
      <c r="Q114" s="3">
        <v>3.46</v>
      </c>
      <c r="R114" s="3">
        <v>2.5</v>
      </c>
      <c r="S114" s="3">
        <f t="shared" si="12"/>
        <v>10.200000000000001</v>
      </c>
      <c r="T114" s="3">
        <f>5*O114</f>
        <v>255</v>
      </c>
      <c r="U114" s="6">
        <v>1</v>
      </c>
      <c r="V114" s="3">
        <v>592</v>
      </c>
      <c r="X114" s="3">
        <f>1*O114</f>
        <v>51</v>
      </c>
      <c r="Y114" s="3">
        <f>0.2*O114</f>
        <v>10.200000000000001</v>
      </c>
      <c r="Z114" s="6">
        <v>1</v>
      </c>
      <c r="AA114" s="10" t="s">
        <v>759</v>
      </c>
      <c r="AB114" s="4">
        <v>320</v>
      </c>
      <c r="AC114" s="4">
        <v>7</v>
      </c>
      <c r="AD114" s="4">
        <v>102</v>
      </c>
      <c r="AE114" s="7" t="s">
        <v>1024</v>
      </c>
      <c r="AF114" s="4">
        <v>2019</v>
      </c>
      <c r="AG114" s="4" t="s">
        <v>0</v>
      </c>
      <c r="AK114" s="10" t="s">
        <v>939</v>
      </c>
      <c r="AL114" s="10" t="s">
        <v>759</v>
      </c>
      <c r="AM114" s="10" t="s">
        <v>759</v>
      </c>
      <c r="AN114">
        <f t="shared" si="10"/>
        <v>1</v>
      </c>
      <c r="AO114">
        <f t="shared" si="11"/>
        <v>60.25</v>
      </c>
    </row>
    <row r="115" spans="1:41">
      <c r="A115" t="s">
        <v>1143</v>
      </c>
      <c r="B115" s="3" t="s">
        <v>441</v>
      </c>
      <c r="C115" s="3" t="s">
        <v>441</v>
      </c>
      <c r="D115" s="3" t="s">
        <v>333</v>
      </c>
      <c r="G115" s="3" t="s">
        <v>11</v>
      </c>
      <c r="H115" s="3">
        <v>2895129</v>
      </c>
      <c r="I115" s="3" t="s">
        <v>2</v>
      </c>
      <c r="J115" s="3" t="s">
        <v>9</v>
      </c>
      <c r="K115" s="4">
        <v>800</v>
      </c>
      <c r="L115" s="4">
        <v>80</v>
      </c>
      <c r="M115" s="4" t="s">
        <v>759</v>
      </c>
      <c r="N115" s="4" t="s">
        <v>759</v>
      </c>
      <c r="O115" s="3">
        <v>4.42</v>
      </c>
      <c r="P115" s="3">
        <v>4.3499999999999996</v>
      </c>
      <c r="Q115" s="3">
        <v>3.85</v>
      </c>
      <c r="R115" s="3">
        <v>2.5</v>
      </c>
      <c r="S115" s="3">
        <v>1</v>
      </c>
      <c r="T115" s="3">
        <v>8.8000000000000007</v>
      </c>
      <c r="U115" s="6">
        <v>0.5</v>
      </c>
      <c r="V115" s="3">
        <v>79</v>
      </c>
      <c r="X115" s="3">
        <v>4.4000000000000004</v>
      </c>
      <c r="Y115" s="3">
        <v>1</v>
      </c>
      <c r="Z115" s="6">
        <v>0.33</v>
      </c>
      <c r="AA115" s="10" t="s">
        <v>759</v>
      </c>
      <c r="AB115" s="4">
        <v>129</v>
      </c>
      <c r="AC115" s="4">
        <v>2.8</v>
      </c>
      <c r="AD115" s="4">
        <v>95</v>
      </c>
      <c r="AE115" s="7" t="s">
        <v>1024</v>
      </c>
      <c r="AG115" s="4" t="s">
        <v>18</v>
      </c>
      <c r="AH115" s="4" t="s">
        <v>0</v>
      </c>
      <c r="AK115" s="10" t="s">
        <v>939</v>
      </c>
      <c r="AL115" s="10" t="s">
        <v>759</v>
      </c>
      <c r="AM115" s="10" t="s">
        <v>759</v>
      </c>
      <c r="AN115">
        <f t="shared" si="10"/>
        <v>1</v>
      </c>
      <c r="AO115">
        <f t="shared" si="11"/>
        <v>60.25</v>
      </c>
    </row>
    <row r="116" spans="1:41">
      <c r="A116" t="s">
        <v>1144</v>
      </c>
      <c r="B116" s="3" t="s">
        <v>440</v>
      </c>
      <c r="C116" s="3" t="s">
        <v>440</v>
      </c>
      <c r="D116" s="3" t="s">
        <v>437</v>
      </c>
      <c r="E116" s="3" t="s">
        <v>78</v>
      </c>
      <c r="F116" s="3" t="s">
        <v>77</v>
      </c>
      <c r="G116" s="3" t="s">
        <v>9</v>
      </c>
      <c r="H116" s="3" t="s">
        <v>439</v>
      </c>
      <c r="I116" s="3" t="s">
        <v>2</v>
      </c>
      <c r="J116" s="3" t="s">
        <v>9</v>
      </c>
      <c r="K116" s="4">
        <v>3500</v>
      </c>
      <c r="L116" s="4">
        <v>80</v>
      </c>
      <c r="M116" s="4" t="s">
        <v>759</v>
      </c>
      <c r="N116" s="4" t="s">
        <v>759</v>
      </c>
      <c r="O116" s="3">
        <v>106.5</v>
      </c>
      <c r="P116" s="3">
        <v>3.65</v>
      </c>
      <c r="Q116" s="3">
        <v>3.2</v>
      </c>
      <c r="R116" s="3">
        <v>2.5</v>
      </c>
      <c r="S116" s="3">
        <f>0.5*O116</f>
        <v>53.25</v>
      </c>
      <c r="T116" s="3">
        <f>3*O116</f>
        <v>319.5</v>
      </c>
      <c r="U116" s="6">
        <v>1</v>
      </c>
      <c r="V116" s="3">
        <v>1980</v>
      </c>
      <c r="X116" s="3">
        <f>1*O116</f>
        <v>106.5</v>
      </c>
      <c r="Y116" s="3">
        <f>0.5*O116</f>
        <v>53.25</v>
      </c>
      <c r="Z116" s="6">
        <v>1</v>
      </c>
      <c r="AA116" s="10" t="s">
        <v>759</v>
      </c>
      <c r="AB116" s="4">
        <v>200.5</v>
      </c>
      <c r="AC116" s="4">
        <v>36.700000000000003</v>
      </c>
      <c r="AD116" s="4">
        <v>130.30000000000001</v>
      </c>
      <c r="AE116" s="7" t="s">
        <v>1024</v>
      </c>
      <c r="AF116" s="4">
        <v>2017</v>
      </c>
      <c r="AG116" s="4" t="s">
        <v>0</v>
      </c>
      <c r="AI116" s="11" t="s">
        <v>857</v>
      </c>
      <c r="AK116" s="10" t="s">
        <v>939</v>
      </c>
      <c r="AL116" s="10">
        <v>0.05</v>
      </c>
      <c r="AM116" s="10" t="s">
        <v>759</v>
      </c>
      <c r="AN116">
        <f t="shared" si="10"/>
        <v>2</v>
      </c>
      <c r="AO116">
        <f t="shared" si="11"/>
        <v>60.79</v>
      </c>
    </row>
    <row r="117" spans="1:41">
      <c r="A117" t="s">
        <v>1145</v>
      </c>
      <c r="B117" s="3" t="s">
        <v>438</v>
      </c>
      <c r="C117" s="3" t="s">
        <v>438</v>
      </c>
      <c r="D117" s="3" t="s">
        <v>437</v>
      </c>
      <c r="E117" s="3" t="s">
        <v>78</v>
      </c>
      <c r="F117" s="3" t="s">
        <v>77</v>
      </c>
      <c r="G117" s="3" t="s">
        <v>9</v>
      </c>
      <c r="H117" s="3" t="s">
        <v>436</v>
      </c>
      <c r="I117" s="3" t="s">
        <v>2</v>
      </c>
      <c r="J117" s="3" t="s">
        <v>9</v>
      </c>
      <c r="K117" s="4">
        <v>3500</v>
      </c>
      <c r="L117" s="4">
        <v>80</v>
      </c>
      <c r="M117" s="5">
        <v>318</v>
      </c>
      <c r="N117" s="3">
        <v>147</v>
      </c>
      <c r="O117" s="3">
        <v>91.5</v>
      </c>
      <c r="P117" s="3">
        <v>3.65</v>
      </c>
      <c r="Q117" s="3">
        <v>3.2</v>
      </c>
      <c r="R117" s="3">
        <v>2.5</v>
      </c>
      <c r="S117" s="3">
        <v>265</v>
      </c>
      <c r="T117" s="3">
        <v>681</v>
      </c>
      <c r="U117" s="6">
        <v>1</v>
      </c>
      <c r="V117" s="3">
        <v>1990</v>
      </c>
      <c r="X117" s="3">
        <f>1*O117</f>
        <v>91.5</v>
      </c>
      <c r="Y117" s="3">
        <f>0.5*O117</f>
        <v>45.75</v>
      </c>
      <c r="Z117" s="6">
        <v>1</v>
      </c>
      <c r="AA117" s="10" t="s">
        <v>759</v>
      </c>
      <c r="AB117" s="4">
        <v>195.3</v>
      </c>
      <c r="AC117" s="4">
        <v>36.200000000000003</v>
      </c>
      <c r="AD117" s="4">
        <v>130.1</v>
      </c>
      <c r="AE117" s="7" t="s">
        <v>1024</v>
      </c>
      <c r="AH117" s="4" t="s">
        <v>0</v>
      </c>
      <c r="AK117" s="10" t="s">
        <v>939</v>
      </c>
      <c r="AL117" s="10" t="s">
        <v>759</v>
      </c>
      <c r="AM117" s="10" t="s">
        <v>759</v>
      </c>
      <c r="AN117">
        <f t="shared" si="10"/>
        <v>2</v>
      </c>
      <c r="AO117">
        <f t="shared" si="11"/>
        <v>60.79</v>
      </c>
    </row>
    <row r="118" spans="1:41">
      <c r="A118" t="s">
        <v>1146</v>
      </c>
      <c r="B118" s="3" t="s">
        <v>435</v>
      </c>
      <c r="C118" s="3" t="s">
        <v>435</v>
      </c>
      <c r="D118" s="3" t="s">
        <v>434</v>
      </c>
      <c r="E118" s="3" t="s">
        <v>6</v>
      </c>
      <c r="F118" s="3" t="s">
        <v>5</v>
      </c>
      <c r="G118" s="3" t="s">
        <v>4</v>
      </c>
      <c r="H118" s="3" t="s">
        <v>433</v>
      </c>
      <c r="I118" s="3" t="s">
        <v>2</v>
      </c>
      <c r="J118" s="3" t="s">
        <v>1</v>
      </c>
      <c r="K118" s="4">
        <v>800</v>
      </c>
      <c r="L118" s="4">
        <v>80</v>
      </c>
      <c r="M118" s="3">
        <v>727</v>
      </c>
      <c r="N118" s="3">
        <v>264</v>
      </c>
      <c r="O118" s="3">
        <v>5</v>
      </c>
      <c r="P118" s="3">
        <v>4.2</v>
      </c>
      <c r="Q118" s="3">
        <v>3.6</v>
      </c>
      <c r="R118" s="3">
        <v>2.75</v>
      </c>
      <c r="S118" s="3">
        <v>1</v>
      </c>
      <c r="T118" s="3">
        <v>15</v>
      </c>
      <c r="U118" s="6">
        <v>1</v>
      </c>
      <c r="V118" s="3">
        <v>72</v>
      </c>
      <c r="X118" s="3">
        <v>3.5</v>
      </c>
      <c r="Y118" s="3">
        <v>0.2</v>
      </c>
      <c r="Z118" s="6">
        <v>0.5</v>
      </c>
      <c r="AA118" s="10" t="s">
        <v>759</v>
      </c>
      <c r="AB118" s="4" t="s">
        <v>1024</v>
      </c>
      <c r="AC118" s="4">
        <v>70.900000000000006</v>
      </c>
      <c r="AD118" s="8"/>
      <c r="AE118" s="4">
        <v>21.7</v>
      </c>
      <c r="AF118" s="4">
        <v>2021</v>
      </c>
      <c r="AG118" s="4" t="s">
        <v>0</v>
      </c>
      <c r="AI118" s="11" t="s">
        <v>882</v>
      </c>
      <c r="AK118" s="10" t="s">
        <v>939</v>
      </c>
      <c r="AL118" s="10">
        <v>0.02</v>
      </c>
      <c r="AM118" s="10" t="s">
        <v>759</v>
      </c>
      <c r="AN118">
        <f t="shared" si="10"/>
        <v>3</v>
      </c>
      <c r="AO118">
        <f t="shared" si="11"/>
        <v>64.69</v>
      </c>
    </row>
    <row r="119" spans="1:41">
      <c r="A119" t="s">
        <v>1147</v>
      </c>
      <c r="B119" s="3" t="s">
        <v>432</v>
      </c>
      <c r="C119" s="3" t="s">
        <v>432</v>
      </c>
      <c r="D119" s="3" t="s">
        <v>431</v>
      </c>
      <c r="E119" s="3" t="s">
        <v>6</v>
      </c>
      <c r="G119" s="3" t="s">
        <v>11</v>
      </c>
      <c r="H119" s="3" t="s">
        <v>430</v>
      </c>
      <c r="I119" s="3" t="s">
        <v>2</v>
      </c>
      <c r="J119" s="3" t="s">
        <v>9</v>
      </c>
      <c r="K119" s="4">
        <v>1000</v>
      </c>
      <c r="L119" s="4">
        <v>80</v>
      </c>
      <c r="M119" s="3">
        <v>607</v>
      </c>
      <c r="N119" s="3">
        <v>257</v>
      </c>
      <c r="O119" s="3">
        <v>60</v>
      </c>
      <c r="P119" s="3">
        <v>4.3499999999999996</v>
      </c>
      <c r="Q119" s="3">
        <v>3.6</v>
      </c>
      <c r="R119" s="3">
        <v>2.75</v>
      </c>
      <c r="S119" s="3">
        <f t="shared" ref="S119:S127" si="14">0.5*O119</f>
        <v>30</v>
      </c>
      <c r="T119" s="3">
        <v>120</v>
      </c>
      <c r="U119" s="6">
        <v>1</v>
      </c>
      <c r="V119" s="3">
        <v>899.3</v>
      </c>
      <c r="X119" s="3">
        <f>1*O119</f>
        <v>60</v>
      </c>
      <c r="Y119" s="3">
        <f>0.5*O119</f>
        <v>30</v>
      </c>
      <c r="Z119" s="6">
        <v>1</v>
      </c>
      <c r="AA119" s="10" t="s">
        <v>759</v>
      </c>
      <c r="AB119" s="4">
        <v>300</v>
      </c>
      <c r="AC119" s="4">
        <v>15</v>
      </c>
      <c r="AD119" s="4">
        <v>108.5</v>
      </c>
      <c r="AE119" s="7" t="s">
        <v>1024</v>
      </c>
      <c r="AF119" s="4">
        <v>2019</v>
      </c>
      <c r="AH119" s="4" t="s">
        <v>0</v>
      </c>
      <c r="AK119" s="10" t="s">
        <v>939</v>
      </c>
      <c r="AL119" s="10" t="s">
        <v>759</v>
      </c>
      <c r="AM119" s="10" t="s">
        <v>759</v>
      </c>
      <c r="AN119">
        <f t="shared" si="10"/>
        <v>1</v>
      </c>
      <c r="AO119">
        <f t="shared" si="11"/>
        <v>60.25</v>
      </c>
    </row>
    <row r="120" spans="1:41">
      <c r="A120" t="s">
        <v>1148</v>
      </c>
      <c r="B120" s="3" t="s">
        <v>429</v>
      </c>
      <c r="C120" s="3" t="s">
        <v>429</v>
      </c>
      <c r="D120" s="3" t="s">
        <v>379</v>
      </c>
      <c r="E120" s="3" t="s">
        <v>6</v>
      </c>
      <c r="F120" s="3" t="s">
        <v>12</v>
      </c>
      <c r="G120" s="3" t="s">
        <v>9</v>
      </c>
      <c r="H120" s="3" t="s">
        <v>428</v>
      </c>
      <c r="I120" s="3" t="s">
        <v>2</v>
      </c>
      <c r="J120" s="3" t="s">
        <v>9</v>
      </c>
      <c r="K120" s="4">
        <v>2000</v>
      </c>
      <c r="L120" s="4">
        <v>80</v>
      </c>
      <c r="M120" s="4" t="s">
        <v>759</v>
      </c>
      <c r="N120" s="3">
        <v>212</v>
      </c>
      <c r="O120" s="3">
        <v>50</v>
      </c>
      <c r="P120" s="3">
        <v>4.3499999999999996</v>
      </c>
      <c r="Q120" s="3">
        <v>3.66</v>
      </c>
      <c r="R120" s="3">
        <v>2.75</v>
      </c>
      <c r="S120" s="3">
        <f t="shared" si="14"/>
        <v>25</v>
      </c>
      <c r="T120" s="3">
        <v>50</v>
      </c>
      <c r="U120" s="6">
        <v>1</v>
      </c>
      <c r="V120" s="3">
        <v>861</v>
      </c>
      <c r="X120" s="3">
        <v>50</v>
      </c>
      <c r="Y120" s="3">
        <v>25</v>
      </c>
      <c r="Z120" s="6">
        <v>1</v>
      </c>
      <c r="AA120" s="10" t="s">
        <v>759</v>
      </c>
      <c r="AB120" s="4">
        <v>148</v>
      </c>
      <c r="AC120" s="4">
        <v>26.5</v>
      </c>
      <c r="AD120" s="4">
        <v>97.5</v>
      </c>
      <c r="AE120" s="7" t="s">
        <v>1024</v>
      </c>
      <c r="AF120" s="4">
        <v>2019</v>
      </c>
      <c r="AG120" s="4" t="s">
        <v>0</v>
      </c>
      <c r="AI120" s="11" t="s">
        <v>761</v>
      </c>
      <c r="AK120" s="10" t="s">
        <v>939</v>
      </c>
      <c r="AL120" s="10" t="s">
        <v>759</v>
      </c>
      <c r="AM120" s="12">
        <v>0.8</v>
      </c>
      <c r="AN120">
        <f t="shared" si="10"/>
        <v>2</v>
      </c>
      <c r="AO120">
        <f t="shared" si="11"/>
        <v>60.79</v>
      </c>
    </row>
    <row r="121" spans="1:41">
      <c r="A121" t="s">
        <v>1149</v>
      </c>
      <c r="B121" s="3" t="s">
        <v>427</v>
      </c>
      <c r="C121" s="3" t="s">
        <v>427</v>
      </c>
      <c r="D121" s="3" t="s">
        <v>379</v>
      </c>
      <c r="E121" s="3" t="s">
        <v>78</v>
      </c>
      <c r="F121" s="3" t="s">
        <v>77</v>
      </c>
      <c r="G121" s="3" t="s">
        <v>9</v>
      </c>
      <c r="H121" s="3" t="s">
        <v>426</v>
      </c>
      <c r="I121" s="3" t="s">
        <v>2</v>
      </c>
      <c r="J121" s="3" t="s">
        <v>9</v>
      </c>
      <c r="K121" s="4">
        <v>2000</v>
      </c>
      <c r="L121" s="4">
        <v>80</v>
      </c>
      <c r="M121" s="4" t="s">
        <v>759</v>
      </c>
      <c r="N121" s="3">
        <v>132</v>
      </c>
      <c r="O121" s="3">
        <v>72</v>
      </c>
      <c r="P121" s="3">
        <v>3.65</v>
      </c>
      <c r="Q121" s="3">
        <v>3.2</v>
      </c>
      <c r="R121" s="3">
        <v>2.5</v>
      </c>
      <c r="S121" s="3">
        <f t="shared" si="14"/>
        <v>36</v>
      </c>
      <c r="T121" s="3">
        <f>1*O121</f>
        <v>72</v>
      </c>
      <c r="U121" s="6">
        <v>1</v>
      </c>
      <c r="V121" s="3">
        <v>1780</v>
      </c>
      <c r="X121" s="3">
        <f>1*O121</f>
        <v>72</v>
      </c>
      <c r="Y121" s="3">
        <f t="shared" ref="Y121:Y127" si="15">0.5*O121</f>
        <v>36</v>
      </c>
      <c r="Z121" s="6">
        <v>1</v>
      </c>
      <c r="AA121" s="10" t="s">
        <v>759</v>
      </c>
      <c r="AB121" s="4">
        <v>215</v>
      </c>
      <c r="AC121" s="4">
        <v>30</v>
      </c>
      <c r="AD121" s="4">
        <v>135</v>
      </c>
      <c r="AE121" s="7" t="s">
        <v>1024</v>
      </c>
      <c r="AF121" s="4">
        <v>2019</v>
      </c>
      <c r="AG121" s="4" t="s">
        <v>0</v>
      </c>
      <c r="AI121" s="11" t="s">
        <v>761</v>
      </c>
      <c r="AK121" s="10" t="s">
        <v>939</v>
      </c>
      <c r="AL121" s="10" t="s">
        <v>759</v>
      </c>
      <c r="AM121" s="12">
        <v>0.8</v>
      </c>
      <c r="AN121">
        <f t="shared" si="10"/>
        <v>2</v>
      </c>
      <c r="AO121">
        <f t="shared" si="11"/>
        <v>60.79</v>
      </c>
    </row>
    <row r="122" spans="1:41">
      <c r="A122" t="s">
        <v>1150</v>
      </c>
      <c r="B122" s="3" t="s">
        <v>425</v>
      </c>
      <c r="C122" s="3" t="s">
        <v>425</v>
      </c>
      <c r="D122" s="3" t="s">
        <v>379</v>
      </c>
      <c r="E122" s="3" t="s">
        <v>78</v>
      </c>
      <c r="F122" s="3" t="s">
        <v>77</v>
      </c>
      <c r="G122" s="3" t="s">
        <v>9</v>
      </c>
      <c r="H122" s="3" t="s">
        <v>424</v>
      </c>
      <c r="I122" s="3" t="s">
        <v>2</v>
      </c>
      <c r="J122" s="3" t="s">
        <v>9</v>
      </c>
      <c r="K122" s="4">
        <v>3000</v>
      </c>
      <c r="L122" s="4">
        <v>80</v>
      </c>
      <c r="M122" s="4" t="s">
        <v>759</v>
      </c>
      <c r="N122" s="3">
        <v>160</v>
      </c>
      <c r="O122" s="3">
        <v>100</v>
      </c>
      <c r="P122" s="3">
        <v>3.65</v>
      </c>
      <c r="Q122" s="3">
        <v>3.2</v>
      </c>
      <c r="R122" s="3">
        <v>2.5</v>
      </c>
      <c r="S122" s="3">
        <f t="shared" si="14"/>
        <v>50</v>
      </c>
      <c r="T122" s="3">
        <f>1*O122</f>
        <v>100</v>
      </c>
      <c r="U122" s="6">
        <v>1</v>
      </c>
      <c r="V122" s="3">
        <v>1970</v>
      </c>
      <c r="X122" s="3">
        <f>1*O122</f>
        <v>100</v>
      </c>
      <c r="Y122" s="3">
        <f t="shared" si="15"/>
        <v>50</v>
      </c>
      <c r="Z122" s="6">
        <v>1</v>
      </c>
      <c r="AA122" s="10" t="s">
        <v>759</v>
      </c>
      <c r="AB122" s="4">
        <v>160</v>
      </c>
      <c r="AC122" s="4">
        <v>49.9</v>
      </c>
      <c r="AD122" s="4">
        <v>116</v>
      </c>
      <c r="AE122" s="7" t="s">
        <v>1024</v>
      </c>
      <c r="AF122" s="4">
        <v>2019</v>
      </c>
      <c r="AG122" s="4" t="s">
        <v>0</v>
      </c>
      <c r="AI122" s="11" t="s">
        <v>761</v>
      </c>
      <c r="AK122" s="10" t="s">
        <v>939</v>
      </c>
      <c r="AL122" s="10" t="s">
        <v>759</v>
      </c>
      <c r="AM122" s="12">
        <v>0.8</v>
      </c>
      <c r="AN122">
        <f t="shared" si="10"/>
        <v>2</v>
      </c>
      <c r="AO122">
        <f t="shared" si="11"/>
        <v>60.79</v>
      </c>
    </row>
    <row r="123" spans="1:41">
      <c r="A123" t="s">
        <v>1151</v>
      </c>
      <c r="B123" s="3" t="s">
        <v>423</v>
      </c>
      <c r="C123" s="3" t="s">
        <v>423</v>
      </c>
      <c r="D123" s="3" t="s">
        <v>379</v>
      </c>
      <c r="E123" s="3" t="s">
        <v>78</v>
      </c>
      <c r="F123" s="3" t="s">
        <v>77</v>
      </c>
      <c r="G123" s="3" t="s">
        <v>9</v>
      </c>
      <c r="H123" s="3" t="s">
        <v>422</v>
      </c>
      <c r="I123" s="3" t="s">
        <v>2</v>
      </c>
      <c r="J123" s="3" t="s">
        <v>9</v>
      </c>
      <c r="K123" s="4">
        <v>2000</v>
      </c>
      <c r="L123" s="4">
        <v>80</v>
      </c>
      <c r="M123" s="4" t="s">
        <v>759</v>
      </c>
      <c r="N123" s="3">
        <v>141</v>
      </c>
      <c r="O123" s="3">
        <v>176</v>
      </c>
      <c r="P123" s="3">
        <v>3.65</v>
      </c>
      <c r="Q123" s="3">
        <v>3.2</v>
      </c>
      <c r="R123" s="3">
        <v>2.5</v>
      </c>
      <c r="S123" s="3">
        <f t="shared" si="14"/>
        <v>88</v>
      </c>
      <c r="T123" s="3">
        <f>1*O123</f>
        <v>176</v>
      </c>
      <c r="U123" s="6">
        <v>1</v>
      </c>
      <c r="V123" s="3">
        <v>3984</v>
      </c>
      <c r="X123" s="3">
        <f>1*O123</f>
        <v>176</v>
      </c>
      <c r="Y123" s="3">
        <f t="shared" si="15"/>
        <v>88</v>
      </c>
      <c r="Z123" s="6">
        <v>1</v>
      </c>
      <c r="AA123" s="10" t="s">
        <v>759</v>
      </c>
      <c r="AB123" s="4">
        <v>207</v>
      </c>
      <c r="AC123" s="4">
        <v>53.7</v>
      </c>
      <c r="AD123" s="4">
        <v>174</v>
      </c>
      <c r="AE123" s="7" t="s">
        <v>1024</v>
      </c>
      <c r="AF123" s="4">
        <v>2019</v>
      </c>
      <c r="AG123" s="4" t="s">
        <v>0</v>
      </c>
      <c r="AI123" s="11" t="s">
        <v>761</v>
      </c>
      <c r="AK123" s="10" t="s">
        <v>939</v>
      </c>
      <c r="AL123" s="10" t="s">
        <v>759</v>
      </c>
      <c r="AM123" s="12">
        <v>0.8</v>
      </c>
      <c r="AN123">
        <f t="shared" si="10"/>
        <v>2</v>
      </c>
      <c r="AO123">
        <f t="shared" si="11"/>
        <v>60.79</v>
      </c>
    </row>
    <row r="124" spans="1:41">
      <c r="A124" t="s">
        <v>1152</v>
      </c>
      <c r="B124" s="3" t="s">
        <v>421</v>
      </c>
      <c r="C124" s="3" t="s">
        <v>421</v>
      </c>
      <c r="D124" s="3" t="s">
        <v>379</v>
      </c>
      <c r="E124" s="3" t="s">
        <v>78</v>
      </c>
      <c r="F124" s="3" t="s">
        <v>77</v>
      </c>
      <c r="G124" s="3" t="s">
        <v>9</v>
      </c>
      <c r="H124" s="3" t="s">
        <v>420</v>
      </c>
      <c r="I124" s="3" t="s">
        <v>2</v>
      </c>
      <c r="J124" s="3" t="s">
        <v>9</v>
      </c>
      <c r="K124" s="4">
        <v>2000</v>
      </c>
      <c r="L124" s="4">
        <v>80</v>
      </c>
      <c r="M124" s="4" t="s">
        <v>759</v>
      </c>
      <c r="N124" s="3">
        <v>129</v>
      </c>
      <c r="O124" s="3">
        <v>3.6</v>
      </c>
      <c r="P124" s="3">
        <v>3.65</v>
      </c>
      <c r="Q124" s="3">
        <v>3.2</v>
      </c>
      <c r="R124" s="3">
        <v>2</v>
      </c>
      <c r="S124" s="3">
        <f t="shared" si="14"/>
        <v>1.8</v>
      </c>
      <c r="T124" s="3">
        <v>10.8</v>
      </c>
      <c r="U124" s="6">
        <v>0.5</v>
      </c>
      <c r="V124" s="3">
        <v>89</v>
      </c>
      <c r="X124" s="3">
        <v>5.4</v>
      </c>
      <c r="Y124" s="3">
        <f t="shared" si="15"/>
        <v>1.8</v>
      </c>
      <c r="Z124" s="6">
        <v>0.5</v>
      </c>
      <c r="AA124" s="10" t="s">
        <v>759</v>
      </c>
      <c r="AB124" s="4" t="s">
        <v>1024</v>
      </c>
      <c r="AC124" s="4">
        <v>65</v>
      </c>
      <c r="AE124" s="8">
        <v>26</v>
      </c>
      <c r="AF124" s="4">
        <v>2019</v>
      </c>
      <c r="AG124" s="4" t="s">
        <v>0</v>
      </c>
      <c r="AI124" s="11" t="s">
        <v>761</v>
      </c>
      <c r="AK124" s="10" t="s">
        <v>939</v>
      </c>
      <c r="AL124" s="10" t="s">
        <v>759</v>
      </c>
      <c r="AM124" s="12">
        <v>0.8</v>
      </c>
      <c r="AN124">
        <f t="shared" si="10"/>
        <v>2</v>
      </c>
      <c r="AO124">
        <f t="shared" si="11"/>
        <v>60.79</v>
      </c>
    </row>
    <row r="125" spans="1:41">
      <c r="A125" t="s">
        <v>1153</v>
      </c>
      <c r="B125" s="3" t="s">
        <v>419</v>
      </c>
      <c r="C125" s="3" t="s">
        <v>419</v>
      </c>
      <c r="D125" s="3" t="s">
        <v>7</v>
      </c>
      <c r="E125" s="3" t="s">
        <v>6</v>
      </c>
      <c r="G125" s="3" t="s">
        <v>9</v>
      </c>
      <c r="H125" s="3" t="s">
        <v>418</v>
      </c>
      <c r="I125" s="3" t="s">
        <v>2</v>
      </c>
      <c r="J125" s="3" t="s">
        <v>9</v>
      </c>
      <c r="K125" s="4" t="s">
        <v>759</v>
      </c>
      <c r="L125" s="4" t="s">
        <v>759</v>
      </c>
      <c r="M125" s="3">
        <v>488</v>
      </c>
      <c r="N125" s="3">
        <v>208</v>
      </c>
      <c r="O125" s="3">
        <v>49.5</v>
      </c>
      <c r="P125" s="3">
        <v>4.3499999999999996</v>
      </c>
      <c r="Q125" s="3">
        <v>3.6</v>
      </c>
      <c r="R125" s="3">
        <v>2.75</v>
      </c>
      <c r="S125" s="3">
        <f t="shared" si="14"/>
        <v>24.75</v>
      </c>
      <c r="T125" s="3">
        <f>1*O125</f>
        <v>49.5</v>
      </c>
      <c r="U125" s="6">
        <v>1</v>
      </c>
      <c r="V125" s="3">
        <v>866</v>
      </c>
      <c r="X125" s="3">
        <f>1*O125</f>
        <v>49.5</v>
      </c>
      <c r="Y125" s="3">
        <f t="shared" si="15"/>
        <v>24.75</v>
      </c>
      <c r="Z125" s="6">
        <v>1</v>
      </c>
      <c r="AA125" s="10" t="s">
        <v>759</v>
      </c>
      <c r="AB125" s="4">
        <v>148</v>
      </c>
      <c r="AC125" s="4">
        <v>27</v>
      </c>
      <c r="AD125" s="4">
        <v>91</v>
      </c>
      <c r="AE125" s="7" t="s">
        <v>1024</v>
      </c>
      <c r="AF125" s="4">
        <v>2019</v>
      </c>
      <c r="AH125" s="4" t="s">
        <v>0</v>
      </c>
      <c r="AI125" s="11" t="s">
        <v>878</v>
      </c>
      <c r="AJ125" s="4" t="s">
        <v>398</v>
      </c>
      <c r="AK125" s="10" t="s">
        <v>939</v>
      </c>
      <c r="AL125" s="10" t="s">
        <v>759</v>
      </c>
      <c r="AM125" s="12" t="s">
        <v>759</v>
      </c>
      <c r="AN125">
        <f t="shared" si="10"/>
        <v>2</v>
      </c>
      <c r="AO125">
        <f t="shared" si="11"/>
        <v>60.79</v>
      </c>
    </row>
    <row r="126" spans="1:41">
      <c r="A126" t="s">
        <v>1154</v>
      </c>
      <c r="B126" s="3" t="s">
        <v>417</v>
      </c>
      <c r="C126" s="3" t="s">
        <v>417</v>
      </c>
      <c r="D126" s="3" t="s">
        <v>416</v>
      </c>
      <c r="E126" s="3" t="s">
        <v>6</v>
      </c>
      <c r="G126" s="3" t="s">
        <v>4</v>
      </c>
      <c r="H126" s="3" t="s">
        <v>415</v>
      </c>
      <c r="I126" s="3" t="s">
        <v>2</v>
      </c>
      <c r="J126" s="3" t="s">
        <v>1</v>
      </c>
      <c r="K126" s="4">
        <v>800</v>
      </c>
      <c r="L126" s="4">
        <v>80</v>
      </c>
      <c r="M126" s="5">
        <v>704</v>
      </c>
      <c r="N126" s="3">
        <v>260</v>
      </c>
      <c r="O126" s="3">
        <v>5</v>
      </c>
      <c r="P126" s="3">
        <v>4.2</v>
      </c>
      <c r="Q126" s="3">
        <v>3.6</v>
      </c>
      <c r="R126" s="3">
        <v>2.5</v>
      </c>
      <c r="S126" s="3">
        <f t="shared" si="14"/>
        <v>2.5</v>
      </c>
      <c r="T126" s="3">
        <f>3*O126</f>
        <v>15</v>
      </c>
      <c r="U126" s="6">
        <v>1</v>
      </c>
      <c r="V126" s="3">
        <v>70</v>
      </c>
      <c r="X126" s="3">
        <f>1*O126</f>
        <v>5</v>
      </c>
      <c r="Y126" s="3">
        <f t="shared" si="15"/>
        <v>2.5</v>
      </c>
      <c r="Z126" s="6">
        <f>Y126/O126</f>
        <v>0.5</v>
      </c>
      <c r="AA126" s="10" t="s">
        <v>759</v>
      </c>
      <c r="AB126" s="4" t="s">
        <v>1024</v>
      </c>
      <c r="AC126" s="4">
        <v>70</v>
      </c>
      <c r="AD126" s="8"/>
      <c r="AE126" s="8">
        <v>21</v>
      </c>
      <c r="AF126" s="4">
        <v>2020</v>
      </c>
      <c r="AH126" s="4" t="s">
        <v>0</v>
      </c>
      <c r="AI126" s="11" t="s">
        <v>827</v>
      </c>
      <c r="AJ126" s="4" t="s">
        <v>398</v>
      </c>
      <c r="AK126" s="10" t="s">
        <v>939</v>
      </c>
      <c r="AL126" s="10">
        <v>0.01</v>
      </c>
      <c r="AM126" s="10" t="s">
        <v>759</v>
      </c>
      <c r="AN126">
        <f t="shared" si="10"/>
        <v>3</v>
      </c>
      <c r="AO126">
        <f t="shared" si="11"/>
        <v>64.69</v>
      </c>
    </row>
    <row r="127" spans="1:41">
      <c r="A127" t="s">
        <v>1155</v>
      </c>
      <c r="B127" s="3" t="s">
        <v>414</v>
      </c>
      <c r="C127" s="3" t="s">
        <v>414</v>
      </c>
      <c r="D127" s="3" t="s">
        <v>413</v>
      </c>
      <c r="E127" s="3" t="s">
        <v>6</v>
      </c>
      <c r="G127" s="3" t="s">
        <v>4</v>
      </c>
      <c r="H127" s="3" t="s">
        <v>412</v>
      </c>
      <c r="I127" s="3" t="s">
        <v>2</v>
      </c>
      <c r="J127" s="3" t="s">
        <v>1</v>
      </c>
      <c r="K127" s="4" t="s">
        <v>759</v>
      </c>
      <c r="L127" s="4" t="s">
        <v>759</v>
      </c>
      <c r="M127" s="5">
        <v>755</v>
      </c>
      <c r="N127" s="3">
        <v>271</v>
      </c>
      <c r="O127" s="3">
        <v>5.0199999999999996</v>
      </c>
      <c r="P127" s="3">
        <v>4.2</v>
      </c>
      <c r="Q127" s="3">
        <v>3.6</v>
      </c>
      <c r="R127" s="3">
        <v>2.5</v>
      </c>
      <c r="S127" s="3">
        <f t="shared" si="14"/>
        <v>2.5099999999999998</v>
      </c>
      <c r="T127" s="3">
        <v>15.8</v>
      </c>
      <c r="U127" s="6">
        <v>1</v>
      </c>
      <c r="V127" s="3">
        <v>70</v>
      </c>
      <c r="X127" s="3">
        <f>1*O127</f>
        <v>5.0199999999999996</v>
      </c>
      <c r="Y127" s="3">
        <f t="shared" si="15"/>
        <v>2.5099999999999998</v>
      </c>
      <c r="Z127" s="6">
        <f>Y127/O127</f>
        <v>0.5</v>
      </c>
      <c r="AA127" s="10" t="s">
        <v>759</v>
      </c>
      <c r="AB127" s="4" t="s">
        <v>1024</v>
      </c>
      <c r="AC127" s="4">
        <v>70</v>
      </c>
      <c r="AD127" s="8"/>
      <c r="AE127" s="8">
        <v>21</v>
      </c>
      <c r="AF127" s="4">
        <v>2020</v>
      </c>
      <c r="AH127" s="4" t="s">
        <v>0</v>
      </c>
      <c r="AI127" s="11" t="s">
        <v>877</v>
      </c>
      <c r="AJ127" s="4" t="s">
        <v>398</v>
      </c>
      <c r="AK127" s="10" t="s">
        <v>939</v>
      </c>
      <c r="AL127" s="10" t="s">
        <v>759</v>
      </c>
      <c r="AM127" s="10" t="s">
        <v>759</v>
      </c>
      <c r="AN127">
        <f t="shared" si="10"/>
        <v>3</v>
      </c>
      <c r="AO127">
        <f t="shared" si="11"/>
        <v>64.69</v>
      </c>
    </row>
    <row r="128" spans="1:41">
      <c r="A128" t="s">
        <v>1156</v>
      </c>
      <c r="B128" s="3" t="s">
        <v>411</v>
      </c>
      <c r="C128" s="3" t="s">
        <v>411</v>
      </c>
      <c r="D128" s="3" t="s">
        <v>409</v>
      </c>
      <c r="E128" s="3" t="s">
        <v>6</v>
      </c>
      <c r="G128" s="3" t="s">
        <v>4</v>
      </c>
      <c r="H128" s="3" t="s">
        <v>410</v>
      </c>
      <c r="I128" s="3" t="s">
        <v>2</v>
      </c>
      <c r="J128" s="3" t="s">
        <v>1</v>
      </c>
      <c r="K128" s="4">
        <v>800</v>
      </c>
      <c r="L128" s="4">
        <v>80</v>
      </c>
      <c r="M128" s="5">
        <v>601</v>
      </c>
      <c r="N128" s="3">
        <v>226</v>
      </c>
      <c r="O128" s="3">
        <v>4.2</v>
      </c>
      <c r="P128" s="3">
        <v>4.2</v>
      </c>
      <c r="Q128" s="3">
        <v>3.6</v>
      </c>
      <c r="R128" s="3">
        <v>2.5</v>
      </c>
      <c r="S128" s="3">
        <f>1*O128</f>
        <v>4.2</v>
      </c>
      <c r="T128" s="3">
        <v>26</v>
      </c>
      <c r="U128" s="6">
        <v>1</v>
      </c>
      <c r="V128" s="3">
        <v>70</v>
      </c>
      <c r="X128" s="3">
        <v>6</v>
      </c>
      <c r="Y128" s="3">
        <v>4.2</v>
      </c>
      <c r="Z128" s="6">
        <v>1</v>
      </c>
      <c r="AA128" s="10" t="s">
        <v>759</v>
      </c>
      <c r="AB128" s="4" t="s">
        <v>1024</v>
      </c>
      <c r="AC128" s="4">
        <v>70</v>
      </c>
      <c r="AD128" s="8"/>
      <c r="AE128" s="8">
        <v>21</v>
      </c>
      <c r="AH128" s="4" t="s">
        <v>0</v>
      </c>
      <c r="AI128" s="11" t="s">
        <v>760</v>
      </c>
      <c r="AJ128" s="4" t="s">
        <v>398</v>
      </c>
      <c r="AK128" s="10" t="s">
        <v>939</v>
      </c>
      <c r="AL128" s="10">
        <v>0.01</v>
      </c>
      <c r="AM128" s="10" t="s">
        <v>759</v>
      </c>
      <c r="AN128">
        <f t="shared" si="10"/>
        <v>3</v>
      </c>
      <c r="AO128">
        <f t="shared" si="11"/>
        <v>64.69</v>
      </c>
    </row>
    <row r="129" spans="1:41">
      <c r="A129" t="s">
        <v>1157</v>
      </c>
      <c r="B129" s="3" t="s">
        <v>408</v>
      </c>
      <c r="C129" s="3" t="s">
        <v>408</v>
      </c>
      <c r="D129" s="3" t="s">
        <v>7</v>
      </c>
      <c r="E129" s="3" t="s">
        <v>6</v>
      </c>
      <c r="G129" s="3" t="s">
        <v>4</v>
      </c>
      <c r="H129" s="3" t="s">
        <v>407</v>
      </c>
      <c r="I129" s="3" t="s">
        <v>2</v>
      </c>
      <c r="J129" s="3" t="s">
        <v>1</v>
      </c>
      <c r="K129" s="4" t="s">
        <v>759</v>
      </c>
      <c r="L129" s="4" t="s">
        <v>759</v>
      </c>
      <c r="M129" s="5">
        <v>742</v>
      </c>
      <c r="N129" s="3">
        <v>260</v>
      </c>
      <c r="O129" s="3">
        <v>5</v>
      </c>
      <c r="P129" s="3">
        <v>4.2</v>
      </c>
      <c r="Q129" s="3">
        <v>3.6</v>
      </c>
      <c r="R129" s="3">
        <v>2.5</v>
      </c>
      <c r="S129" s="3">
        <f>1*O129</f>
        <v>5</v>
      </c>
      <c r="T129" s="3">
        <v>20</v>
      </c>
      <c r="U129" s="6">
        <v>1</v>
      </c>
      <c r="V129" s="3">
        <v>72</v>
      </c>
      <c r="X129" s="3">
        <v>6</v>
      </c>
      <c r="Y129" s="3">
        <v>2.5</v>
      </c>
      <c r="Z129" s="6">
        <v>1</v>
      </c>
      <c r="AA129" s="10" t="s">
        <v>759</v>
      </c>
      <c r="AB129" s="4" t="s">
        <v>1024</v>
      </c>
      <c r="AC129" s="4">
        <v>70</v>
      </c>
      <c r="AD129" s="8"/>
      <c r="AE129" s="8">
        <v>21</v>
      </c>
      <c r="AF129" s="4">
        <v>2020</v>
      </c>
      <c r="AH129" s="4" t="s">
        <v>0</v>
      </c>
      <c r="AI129" s="11" t="s">
        <v>760</v>
      </c>
      <c r="AJ129" s="4" t="s">
        <v>398</v>
      </c>
      <c r="AK129" s="10" t="s">
        <v>939</v>
      </c>
      <c r="AL129" s="10" t="s">
        <v>759</v>
      </c>
      <c r="AM129" s="10" t="s">
        <v>759</v>
      </c>
      <c r="AN129">
        <f t="shared" si="10"/>
        <v>3</v>
      </c>
      <c r="AO129">
        <f t="shared" si="11"/>
        <v>64.69</v>
      </c>
    </row>
    <row r="130" spans="1:41">
      <c r="A130" t="s">
        <v>1158</v>
      </c>
      <c r="B130" s="3" t="s">
        <v>406</v>
      </c>
      <c r="C130" s="3" t="s">
        <v>406</v>
      </c>
      <c r="D130" s="3" t="s">
        <v>63</v>
      </c>
      <c r="E130" s="3" t="s">
        <v>6</v>
      </c>
      <c r="G130" s="3" t="s">
        <v>11</v>
      </c>
      <c r="H130" s="3" t="s">
        <v>405</v>
      </c>
      <c r="I130" s="3" t="s">
        <v>2</v>
      </c>
      <c r="J130" s="3" t="s">
        <v>9</v>
      </c>
      <c r="K130" s="4" t="s">
        <v>759</v>
      </c>
      <c r="L130" s="4" t="s">
        <v>759</v>
      </c>
      <c r="M130" s="5">
        <v>524</v>
      </c>
      <c r="N130" s="3">
        <v>211</v>
      </c>
      <c r="O130" s="3">
        <v>50</v>
      </c>
      <c r="P130" s="3">
        <v>4.2</v>
      </c>
      <c r="Q130" s="3">
        <v>3.6</v>
      </c>
      <c r="R130" s="3">
        <v>2.5</v>
      </c>
      <c r="S130" s="3">
        <f>1*O130</f>
        <v>50</v>
      </c>
      <c r="T130" s="3">
        <v>179</v>
      </c>
      <c r="U130" s="6">
        <v>1</v>
      </c>
      <c r="V130" s="3">
        <v>895</v>
      </c>
      <c r="X130" s="3">
        <f>O130</f>
        <v>50</v>
      </c>
      <c r="Y130" s="3">
        <f>0.5*O130</f>
        <v>25</v>
      </c>
      <c r="Z130" s="6">
        <v>1</v>
      </c>
      <c r="AA130" s="10" t="s">
        <v>759</v>
      </c>
      <c r="AB130" s="4">
        <v>298</v>
      </c>
      <c r="AC130" s="8">
        <v>10.6</v>
      </c>
      <c r="AD130" s="8">
        <v>153</v>
      </c>
      <c r="AE130" s="7" t="s">
        <v>1024</v>
      </c>
      <c r="AF130" s="4">
        <v>2018</v>
      </c>
      <c r="AH130" s="4" t="s">
        <v>0</v>
      </c>
      <c r="AI130" s="11" t="s">
        <v>858</v>
      </c>
      <c r="AJ130" s="4" t="s">
        <v>398</v>
      </c>
      <c r="AK130" s="10" t="s">
        <v>939</v>
      </c>
      <c r="AL130" s="10" t="s">
        <v>759</v>
      </c>
      <c r="AM130" s="10" t="s">
        <v>759</v>
      </c>
      <c r="AN130">
        <f t="shared" si="10"/>
        <v>1</v>
      </c>
      <c r="AO130">
        <f t="shared" si="11"/>
        <v>60.25</v>
      </c>
    </row>
    <row r="131" spans="1:41">
      <c r="A131" t="s">
        <v>1159</v>
      </c>
      <c r="B131" s="3" t="s">
        <v>404</v>
      </c>
      <c r="C131" s="3" t="s">
        <v>404</v>
      </c>
      <c r="D131" s="3" t="s">
        <v>53</v>
      </c>
      <c r="E131" s="3" t="s">
        <v>6</v>
      </c>
      <c r="G131" s="3" t="s">
        <v>9</v>
      </c>
      <c r="H131" s="3" t="s">
        <v>403</v>
      </c>
      <c r="I131" s="3" t="s">
        <v>2</v>
      </c>
      <c r="J131" s="3" t="s">
        <v>9</v>
      </c>
      <c r="K131" s="4" t="s">
        <v>759</v>
      </c>
      <c r="L131" s="4" t="s">
        <v>759</v>
      </c>
      <c r="M131" s="5">
        <v>481</v>
      </c>
      <c r="N131" s="3">
        <v>215</v>
      </c>
      <c r="O131" s="3">
        <v>51</v>
      </c>
      <c r="P131" s="3">
        <v>4.2</v>
      </c>
      <c r="Q131" s="3">
        <v>3.6</v>
      </c>
      <c r="R131" s="3">
        <v>2.5</v>
      </c>
      <c r="S131" s="3">
        <f>1*O131</f>
        <v>51</v>
      </c>
      <c r="T131" s="3">
        <v>188</v>
      </c>
      <c r="U131" s="6">
        <v>1</v>
      </c>
      <c r="V131" s="3">
        <v>911</v>
      </c>
      <c r="X131" s="3">
        <f>O131</f>
        <v>51</v>
      </c>
      <c r="Y131" s="3">
        <f>0.5*O131</f>
        <v>25.5</v>
      </c>
      <c r="Z131" s="6">
        <v>1</v>
      </c>
      <c r="AA131" s="10" t="s">
        <v>759</v>
      </c>
      <c r="AB131" s="4">
        <v>148</v>
      </c>
      <c r="AC131" s="8">
        <v>28</v>
      </c>
      <c r="AD131" s="8">
        <v>98</v>
      </c>
      <c r="AE131" s="7" t="s">
        <v>1024</v>
      </c>
      <c r="AH131" s="4" t="s">
        <v>0</v>
      </c>
      <c r="AJ131" s="4" t="s">
        <v>398</v>
      </c>
      <c r="AK131" s="10" t="s">
        <v>939</v>
      </c>
      <c r="AL131" s="10" t="s">
        <v>759</v>
      </c>
      <c r="AM131" s="10" t="s">
        <v>759</v>
      </c>
      <c r="AN131">
        <f t="shared" si="10"/>
        <v>2</v>
      </c>
      <c r="AO131">
        <f t="shared" si="11"/>
        <v>60.79</v>
      </c>
    </row>
    <row r="132" spans="1:41">
      <c r="A132" t="s">
        <v>1160</v>
      </c>
      <c r="B132" s="3" t="s">
        <v>402</v>
      </c>
      <c r="C132" s="3" t="s">
        <v>402</v>
      </c>
      <c r="D132" s="3" t="s">
        <v>63</v>
      </c>
      <c r="E132" s="3" t="s">
        <v>6</v>
      </c>
      <c r="G132" s="3" t="s">
        <v>11</v>
      </c>
      <c r="H132" s="3" t="s">
        <v>401</v>
      </c>
      <c r="I132" s="3" t="s">
        <v>2</v>
      </c>
      <c r="J132" s="3" t="s">
        <v>9</v>
      </c>
      <c r="K132" s="4" t="s">
        <v>759</v>
      </c>
      <c r="L132" s="4" t="s">
        <v>759</v>
      </c>
      <c r="M132" s="5">
        <v>641</v>
      </c>
      <c r="N132" s="3">
        <v>257</v>
      </c>
      <c r="O132" s="3">
        <v>61</v>
      </c>
      <c r="P132" s="3">
        <v>4.2</v>
      </c>
      <c r="Q132" s="3">
        <v>3.6</v>
      </c>
      <c r="R132" s="3">
        <v>2.5</v>
      </c>
      <c r="S132" s="3">
        <f>0.5*O132</f>
        <v>30.5</v>
      </c>
      <c r="T132" s="3">
        <f>1*O132</f>
        <v>61</v>
      </c>
      <c r="U132" s="6">
        <v>0.5</v>
      </c>
      <c r="V132" s="3">
        <v>875</v>
      </c>
      <c r="X132" s="3">
        <f>1*O132</f>
        <v>61</v>
      </c>
      <c r="Y132" s="3">
        <f>0.33*O132</f>
        <v>20.130000000000003</v>
      </c>
      <c r="Z132" s="6">
        <v>0.33</v>
      </c>
      <c r="AA132" s="10" t="s">
        <v>759</v>
      </c>
      <c r="AB132" s="4">
        <v>355</v>
      </c>
      <c r="AC132" s="8">
        <v>11.4</v>
      </c>
      <c r="AD132" s="8">
        <v>110</v>
      </c>
      <c r="AE132" s="7" t="s">
        <v>1024</v>
      </c>
      <c r="AF132" s="4">
        <v>2019</v>
      </c>
      <c r="AH132" s="4" t="s">
        <v>0</v>
      </c>
      <c r="AI132" s="11" t="s">
        <v>859</v>
      </c>
      <c r="AJ132" s="4" t="s">
        <v>398</v>
      </c>
      <c r="AK132" s="10" t="s">
        <v>939</v>
      </c>
      <c r="AL132" s="10" t="s">
        <v>759</v>
      </c>
      <c r="AM132" s="10" t="s">
        <v>759</v>
      </c>
      <c r="AN132">
        <f t="shared" ref="AN132:AN195" si="16">IF(G132="Pouch",1,IF(G132="Prismatic",2,IF(G132="Cylindrical",3,"")))</f>
        <v>1</v>
      </c>
      <c r="AO132">
        <f t="shared" ref="AO132:AO195" si="17">IF(AN132=1, 60.25, IF(AN132=2, 60.79, IF(AN132=3, 64.69, 0)))</f>
        <v>60.25</v>
      </c>
    </row>
    <row r="133" spans="1:41">
      <c r="A133" t="s">
        <v>1161</v>
      </c>
      <c r="B133" s="3" t="s">
        <v>400</v>
      </c>
      <c r="C133" s="3" t="s">
        <v>400</v>
      </c>
      <c r="D133" s="3" t="s">
        <v>63</v>
      </c>
      <c r="E133" s="3" t="s">
        <v>6</v>
      </c>
      <c r="G133" s="3" t="s">
        <v>11</v>
      </c>
      <c r="H133" s="3" t="s">
        <v>399</v>
      </c>
      <c r="I133" s="3" t="s">
        <v>2</v>
      </c>
      <c r="J133" s="3" t="s">
        <v>9</v>
      </c>
      <c r="K133" s="4" t="s">
        <v>759</v>
      </c>
      <c r="L133" s="4" t="s">
        <v>759</v>
      </c>
      <c r="M133" s="5">
        <v>648</v>
      </c>
      <c r="N133" s="3">
        <v>259</v>
      </c>
      <c r="O133" s="3">
        <v>65</v>
      </c>
      <c r="P133" s="3">
        <v>4.2</v>
      </c>
      <c r="Q133" s="3">
        <v>3.657</v>
      </c>
      <c r="R133" s="3">
        <v>2.5</v>
      </c>
      <c r="S133" s="3">
        <f>0.5*O133</f>
        <v>32.5</v>
      </c>
      <c r="T133" s="3">
        <f>1*O133</f>
        <v>65</v>
      </c>
      <c r="U133" s="6">
        <v>0.5</v>
      </c>
      <c r="V133" s="3">
        <v>897</v>
      </c>
      <c r="W133" s="3">
        <v>426</v>
      </c>
      <c r="X133" s="3">
        <f>1*O133</f>
        <v>65</v>
      </c>
      <c r="Y133" s="3">
        <f>0.33*O133</f>
        <v>21.45</v>
      </c>
      <c r="Z133" s="6">
        <v>0.33</v>
      </c>
      <c r="AA133" s="10" t="s">
        <v>759</v>
      </c>
      <c r="AB133" s="4">
        <v>350</v>
      </c>
      <c r="AC133" s="8">
        <v>11.7</v>
      </c>
      <c r="AD133" s="8">
        <v>104</v>
      </c>
      <c r="AE133" s="7" t="s">
        <v>1024</v>
      </c>
      <c r="AF133" s="4">
        <v>2020</v>
      </c>
      <c r="AH133" s="4" t="s">
        <v>0</v>
      </c>
      <c r="AI133" s="11" t="s">
        <v>860</v>
      </c>
      <c r="AJ133" s="4" t="s">
        <v>398</v>
      </c>
      <c r="AK133" s="10" t="s">
        <v>939</v>
      </c>
      <c r="AL133" s="10" t="s">
        <v>759</v>
      </c>
      <c r="AM133" s="10" t="s">
        <v>759</v>
      </c>
      <c r="AN133">
        <f t="shared" si="16"/>
        <v>1</v>
      </c>
      <c r="AO133">
        <f t="shared" si="17"/>
        <v>60.25</v>
      </c>
    </row>
    <row r="134" spans="1:41">
      <c r="A134" t="s">
        <v>1162</v>
      </c>
      <c r="B134" s="3" t="s">
        <v>397</v>
      </c>
      <c r="C134" s="3" t="s">
        <v>397</v>
      </c>
      <c r="D134" s="3" t="s">
        <v>63</v>
      </c>
      <c r="E134" s="3" t="s">
        <v>6</v>
      </c>
      <c r="G134" s="3" t="s">
        <v>11</v>
      </c>
      <c r="H134" s="3" t="s">
        <v>396</v>
      </c>
      <c r="I134" s="3" t="s">
        <v>2</v>
      </c>
      <c r="J134" s="3" t="s">
        <v>9</v>
      </c>
      <c r="K134" s="4">
        <v>1000</v>
      </c>
      <c r="L134" s="4">
        <v>80</v>
      </c>
      <c r="M134" s="4" t="s">
        <v>759</v>
      </c>
      <c r="N134" s="4" t="s">
        <v>759</v>
      </c>
      <c r="O134" s="3">
        <v>65.599999999999994</v>
      </c>
      <c r="P134" s="3">
        <v>4.2</v>
      </c>
      <c r="Q134" s="3">
        <v>3.6</v>
      </c>
      <c r="R134" s="3">
        <v>2.5</v>
      </c>
      <c r="S134" s="3">
        <f>0.5*O134</f>
        <v>32.799999999999997</v>
      </c>
      <c r="T134" s="3">
        <f>1*O134</f>
        <v>65.599999999999994</v>
      </c>
      <c r="U134" s="6">
        <v>0.5</v>
      </c>
      <c r="V134" s="3">
        <v>964</v>
      </c>
      <c r="X134" s="3">
        <f>1*O134</f>
        <v>65.599999999999994</v>
      </c>
      <c r="Y134" s="3">
        <f>0.33*O134</f>
        <v>21.648</v>
      </c>
      <c r="Z134" s="6">
        <v>0.33</v>
      </c>
      <c r="AA134" s="10" t="s">
        <v>759</v>
      </c>
      <c r="AB134" s="4">
        <v>325</v>
      </c>
      <c r="AC134" s="8">
        <v>11.5</v>
      </c>
      <c r="AD134" s="8">
        <v>125</v>
      </c>
      <c r="AE134" s="7" t="s">
        <v>1024</v>
      </c>
      <c r="AF134" s="4">
        <v>2018</v>
      </c>
      <c r="AG134" s="4" t="s">
        <v>0</v>
      </c>
      <c r="AI134" s="11" t="s">
        <v>862</v>
      </c>
      <c r="AJ134" s="9" t="s">
        <v>383</v>
      </c>
      <c r="AK134" s="10" t="s">
        <v>939</v>
      </c>
      <c r="AL134" s="10" t="s">
        <v>759</v>
      </c>
      <c r="AM134" s="10" t="s">
        <v>759</v>
      </c>
      <c r="AN134">
        <f t="shared" si="16"/>
        <v>1</v>
      </c>
      <c r="AO134">
        <f t="shared" si="17"/>
        <v>60.25</v>
      </c>
    </row>
    <row r="135" spans="1:41">
      <c r="A135" t="s">
        <v>1163</v>
      </c>
      <c r="B135" s="3" t="s">
        <v>966</v>
      </c>
      <c r="C135" s="3" t="s">
        <v>395</v>
      </c>
      <c r="D135" s="3" t="s">
        <v>7</v>
      </c>
      <c r="E135" s="3" t="s">
        <v>6</v>
      </c>
      <c r="G135" s="3" t="s">
        <v>4</v>
      </c>
      <c r="H135" s="3" t="s">
        <v>394</v>
      </c>
      <c r="I135" s="3" t="s">
        <v>2</v>
      </c>
      <c r="J135" s="3" t="s">
        <v>1</v>
      </c>
      <c r="K135" s="4">
        <v>1500</v>
      </c>
      <c r="L135" s="4">
        <v>70</v>
      </c>
      <c r="M135" s="4" t="s">
        <v>759</v>
      </c>
      <c r="N135" s="4" t="s">
        <v>759</v>
      </c>
      <c r="O135" s="3">
        <v>4.8</v>
      </c>
      <c r="P135" s="3">
        <v>4.2</v>
      </c>
      <c r="Q135" s="3">
        <v>3.6</v>
      </c>
      <c r="R135" s="3">
        <v>2.5</v>
      </c>
      <c r="S135" s="3">
        <v>0.96</v>
      </c>
      <c r="T135" s="3">
        <v>4.8</v>
      </c>
      <c r="U135" s="6">
        <v>1</v>
      </c>
      <c r="V135" s="3">
        <v>72</v>
      </c>
      <c r="X135" s="3">
        <v>4.8</v>
      </c>
      <c r="Y135" s="3">
        <v>1.5840000000000001</v>
      </c>
      <c r="Z135" s="6">
        <v>1</v>
      </c>
      <c r="AA135" s="10" t="s">
        <v>759</v>
      </c>
      <c r="AB135" s="4" t="s">
        <v>1024</v>
      </c>
      <c r="AC135" s="4">
        <v>70</v>
      </c>
      <c r="AD135" s="8"/>
      <c r="AE135" s="8">
        <v>21</v>
      </c>
      <c r="AH135" s="4" t="s">
        <v>0</v>
      </c>
      <c r="AI135" s="11" t="s">
        <v>880</v>
      </c>
      <c r="AK135" s="10" t="s">
        <v>939</v>
      </c>
      <c r="AL135" s="10" t="s">
        <v>759</v>
      </c>
      <c r="AM135" s="12">
        <v>0.8</v>
      </c>
      <c r="AN135">
        <f t="shared" si="16"/>
        <v>3</v>
      </c>
      <c r="AO135">
        <f t="shared" si="17"/>
        <v>64.69</v>
      </c>
    </row>
    <row r="136" spans="1:41">
      <c r="A136" t="s">
        <v>1164</v>
      </c>
      <c r="B136" s="3" t="s">
        <v>393</v>
      </c>
      <c r="C136" s="3" t="s">
        <v>393</v>
      </c>
      <c r="D136" s="3" t="s">
        <v>63</v>
      </c>
      <c r="E136" s="3" t="s">
        <v>6</v>
      </c>
      <c r="G136" s="3" t="s">
        <v>11</v>
      </c>
      <c r="H136" s="3" t="s">
        <v>392</v>
      </c>
      <c r="I136" s="3" t="s">
        <v>2</v>
      </c>
      <c r="J136" s="3" t="s">
        <v>9</v>
      </c>
      <c r="K136" s="4">
        <v>1200</v>
      </c>
      <c r="L136" s="4">
        <v>65</v>
      </c>
      <c r="M136" s="4" t="s">
        <v>759</v>
      </c>
      <c r="N136" s="4" t="s">
        <v>759</v>
      </c>
      <c r="O136" s="3">
        <v>63</v>
      </c>
      <c r="P136" s="3">
        <v>4.2</v>
      </c>
      <c r="Q136" s="3">
        <v>3.6</v>
      </c>
      <c r="R136" s="3">
        <v>2.5</v>
      </c>
      <c r="S136" s="3">
        <f>0.5*O136</f>
        <v>31.5</v>
      </c>
      <c r="T136" s="3">
        <f>1*O136</f>
        <v>63</v>
      </c>
      <c r="U136" s="6">
        <v>1</v>
      </c>
      <c r="V136" s="3">
        <v>882</v>
      </c>
      <c r="X136" s="3">
        <f>1*O136</f>
        <v>63</v>
      </c>
      <c r="Y136" s="3">
        <v>18.899999999999999</v>
      </c>
      <c r="Z136" s="6">
        <v>0.33</v>
      </c>
      <c r="AA136" s="10" t="s">
        <v>759</v>
      </c>
      <c r="AB136" s="4">
        <v>301</v>
      </c>
      <c r="AC136" s="8">
        <v>14.5</v>
      </c>
      <c r="AD136" s="8">
        <v>100</v>
      </c>
      <c r="AE136" s="7" t="s">
        <v>1024</v>
      </c>
      <c r="AF136" s="4">
        <v>2018</v>
      </c>
      <c r="AG136" s="4" t="s">
        <v>0</v>
      </c>
      <c r="AI136" s="11" t="s">
        <v>760</v>
      </c>
      <c r="AJ136" s="9" t="s">
        <v>383</v>
      </c>
      <c r="AK136" s="10" t="s">
        <v>939</v>
      </c>
      <c r="AL136" s="10" t="s">
        <v>759</v>
      </c>
      <c r="AM136" s="10" t="s">
        <v>759</v>
      </c>
      <c r="AN136">
        <f t="shared" si="16"/>
        <v>1</v>
      </c>
      <c r="AO136">
        <f t="shared" si="17"/>
        <v>60.25</v>
      </c>
    </row>
    <row r="137" spans="1:41">
      <c r="A137" t="s">
        <v>1165</v>
      </c>
      <c r="B137" s="3" t="s">
        <v>391</v>
      </c>
      <c r="C137" s="3" t="s">
        <v>391</v>
      </c>
      <c r="D137" s="3" t="s">
        <v>63</v>
      </c>
      <c r="E137" s="3" t="s">
        <v>6</v>
      </c>
      <c r="F137" s="3" t="s">
        <v>390</v>
      </c>
      <c r="G137" s="3" t="s">
        <v>11</v>
      </c>
      <c r="H137" s="3" t="s">
        <v>389</v>
      </c>
      <c r="I137" s="3" t="s">
        <v>2</v>
      </c>
      <c r="J137" s="3" t="s">
        <v>9</v>
      </c>
      <c r="K137" s="4">
        <v>1500</v>
      </c>
      <c r="L137" s="4">
        <v>80</v>
      </c>
      <c r="M137" s="4" t="s">
        <v>759</v>
      </c>
      <c r="N137" s="3">
        <v>265</v>
      </c>
      <c r="O137" s="3">
        <v>78</v>
      </c>
      <c r="P137" s="3">
        <v>4.2</v>
      </c>
      <c r="Q137" s="3">
        <v>3.6</v>
      </c>
      <c r="R137" s="3">
        <v>2.5</v>
      </c>
      <c r="S137" s="3">
        <f>0.3*O137</f>
        <v>23.4</v>
      </c>
      <c r="T137" s="3">
        <f>1*O137</f>
        <v>78</v>
      </c>
      <c r="U137" s="6">
        <v>0.33</v>
      </c>
      <c r="V137" s="3">
        <v>965</v>
      </c>
      <c r="X137" s="3">
        <f>1*O137</f>
        <v>78</v>
      </c>
      <c r="Y137" s="3">
        <f>0.3*O137</f>
        <v>23.4</v>
      </c>
      <c r="Z137" s="6">
        <v>0.33</v>
      </c>
      <c r="AA137" s="10" t="s">
        <v>759</v>
      </c>
      <c r="AB137" s="4">
        <v>530</v>
      </c>
      <c r="AC137" s="8">
        <v>8.5</v>
      </c>
      <c r="AD137" s="8">
        <v>100</v>
      </c>
      <c r="AE137" s="7" t="s">
        <v>1024</v>
      </c>
      <c r="AF137" s="4">
        <v>2021</v>
      </c>
      <c r="AH137" s="4" t="s">
        <v>0</v>
      </c>
      <c r="AI137" s="11" t="s">
        <v>861</v>
      </c>
      <c r="AJ137" s="9" t="s">
        <v>383</v>
      </c>
      <c r="AK137" s="10" t="s">
        <v>939</v>
      </c>
      <c r="AL137" s="10" t="s">
        <v>759</v>
      </c>
      <c r="AM137" s="10" t="s">
        <v>759</v>
      </c>
      <c r="AN137">
        <f t="shared" si="16"/>
        <v>1</v>
      </c>
      <c r="AO137">
        <f t="shared" si="17"/>
        <v>60.25</v>
      </c>
    </row>
    <row r="138" spans="1:41">
      <c r="A138" t="s">
        <v>1166</v>
      </c>
      <c r="B138" s="3" t="s">
        <v>388</v>
      </c>
      <c r="C138" s="3" t="s">
        <v>388</v>
      </c>
      <c r="D138" s="3" t="s">
        <v>387</v>
      </c>
      <c r="E138" s="3" t="s">
        <v>78</v>
      </c>
      <c r="F138" s="3" t="s">
        <v>77</v>
      </c>
      <c r="G138" s="3" t="s">
        <v>11</v>
      </c>
      <c r="H138" s="3" t="s">
        <v>386</v>
      </c>
      <c r="I138" s="3" t="s">
        <v>2</v>
      </c>
      <c r="J138" s="3" t="s">
        <v>9</v>
      </c>
      <c r="K138" s="4">
        <v>1000</v>
      </c>
      <c r="L138" s="4">
        <v>80</v>
      </c>
      <c r="M138" s="4" t="s">
        <v>759</v>
      </c>
      <c r="N138" s="4" t="s">
        <v>759</v>
      </c>
      <c r="O138" s="3">
        <v>20</v>
      </c>
      <c r="P138" s="3">
        <v>3.65</v>
      </c>
      <c r="Q138" s="3">
        <v>3.3</v>
      </c>
      <c r="R138" s="3">
        <v>2.5</v>
      </c>
      <c r="S138" s="3">
        <f>0.2*O138</f>
        <v>4</v>
      </c>
      <c r="T138" s="3">
        <f>1*O138</f>
        <v>20</v>
      </c>
      <c r="U138" s="6" t="s">
        <v>759</v>
      </c>
      <c r="V138" s="3">
        <v>496</v>
      </c>
      <c r="X138" s="3">
        <f>1*O138</f>
        <v>20</v>
      </c>
      <c r="Y138" s="3">
        <f>0.2*O138</f>
        <v>4</v>
      </c>
      <c r="Z138" s="6" t="s">
        <v>759</v>
      </c>
      <c r="AA138" s="10" t="s">
        <v>759</v>
      </c>
      <c r="AB138" s="4">
        <v>227</v>
      </c>
      <c r="AC138" s="4">
        <v>7.25</v>
      </c>
      <c r="AD138" s="4">
        <v>160</v>
      </c>
      <c r="AE138" s="7" t="s">
        <v>1024</v>
      </c>
      <c r="AH138" s="4" t="s">
        <v>0</v>
      </c>
      <c r="AK138" s="10" t="s">
        <v>939</v>
      </c>
      <c r="AL138" s="10" t="s">
        <v>759</v>
      </c>
      <c r="AM138" s="10" t="s">
        <v>759</v>
      </c>
      <c r="AN138">
        <f t="shared" si="16"/>
        <v>1</v>
      </c>
      <c r="AO138">
        <f t="shared" si="17"/>
        <v>60.25</v>
      </c>
    </row>
    <row r="139" spans="1:41">
      <c r="A139" t="s">
        <v>1469</v>
      </c>
      <c r="B139" s="3" t="s">
        <v>385</v>
      </c>
      <c r="C139" s="3" t="s">
        <v>385</v>
      </c>
      <c r="D139" s="3" t="s">
        <v>63</v>
      </c>
      <c r="E139" s="3" t="s">
        <v>6</v>
      </c>
      <c r="F139" s="3" t="s">
        <v>12</v>
      </c>
      <c r="G139" s="3" t="s">
        <v>11</v>
      </c>
      <c r="H139" s="3" t="s">
        <v>384</v>
      </c>
      <c r="I139" s="3" t="s">
        <v>2</v>
      </c>
      <c r="J139" s="3" t="s">
        <v>9</v>
      </c>
      <c r="K139" s="4">
        <v>1000</v>
      </c>
      <c r="L139" s="4">
        <v>80</v>
      </c>
      <c r="M139" s="4" t="s">
        <v>759</v>
      </c>
      <c r="N139" s="3">
        <v>265</v>
      </c>
      <c r="O139" s="3">
        <v>60</v>
      </c>
      <c r="P139" s="3">
        <v>4.2</v>
      </c>
      <c r="Q139" s="3">
        <v>3.6</v>
      </c>
      <c r="R139" s="3">
        <v>2.5</v>
      </c>
      <c r="S139" s="3">
        <f>0.2*O139</f>
        <v>12</v>
      </c>
      <c r="T139" s="3">
        <f>2*O139</f>
        <v>120</v>
      </c>
      <c r="U139" s="6">
        <v>0.33</v>
      </c>
      <c r="V139" s="3">
        <v>820</v>
      </c>
      <c r="X139" s="3">
        <f>1*O139</f>
        <v>60</v>
      </c>
      <c r="Y139" s="3">
        <f>0.2*O139</f>
        <v>12</v>
      </c>
      <c r="Z139" s="6">
        <v>0.33</v>
      </c>
      <c r="AA139" s="10" t="s">
        <v>759</v>
      </c>
      <c r="AB139" s="4">
        <v>330</v>
      </c>
      <c r="AC139" s="4">
        <v>16.5</v>
      </c>
      <c r="AD139" s="4">
        <v>100</v>
      </c>
      <c r="AE139" s="7" t="s">
        <v>1024</v>
      </c>
      <c r="AF139" s="4">
        <v>2020</v>
      </c>
      <c r="AG139" s="4" t="s">
        <v>0</v>
      </c>
      <c r="AH139" s="4" t="s">
        <v>0</v>
      </c>
      <c r="AI139" s="11" t="s">
        <v>760</v>
      </c>
      <c r="AJ139" s="4" t="s">
        <v>383</v>
      </c>
      <c r="AK139" s="10" t="s">
        <v>939</v>
      </c>
      <c r="AL139" s="10" t="s">
        <v>759</v>
      </c>
      <c r="AM139" s="10" t="s">
        <v>759</v>
      </c>
      <c r="AN139">
        <f t="shared" si="16"/>
        <v>1</v>
      </c>
      <c r="AO139">
        <f t="shared" si="17"/>
        <v>60.25</v>
      </c>
    </row>
    <row r="140" spans="1:41">
      <c r="A140" t="s">
        <v>1167</v>
      </c>
      <c r="B140" s="3" t="s">
        <v>382</v>
      </c>
      <c r="C140" s="3" t="s">
        <v>382</v>
      </c>
      <c r="D140" s="3" t="s">
        <v>379</v>
      </c>
      <c r="E140" s="3" t="s">
        <v>78</v>
      </c>
      <c r="F140" s="3" t="s">
        <v>77</v>
      </c>
      <c r="G140" s="3" t="s">
        <v>9</v>
      </c>
      <c r="H140" s="3" t="s">
        <v>381</v>
      </c>
      <c r="I140" s="3" t="s">
        <v>2</v>
      </c>
      <c r="J140" s="3" t="s">
        <v>9</v>
      </c>
      <c r="K140" s="4">
        <v>2000</v>
      </c>
      <c r="L140" s="4">
        <v>80</v>
      </c>
      <c r="M140" s="4" t="s">
        <v>759</v>
      </c>
      <c r="N140" s="4" t="s">
        <v>759</v>
      </c>
      <c r="O140" s="3">
        <v>400</v>
      </c>
      <c r="P140" s="3">
        <v>3.65</v>
      </c>
      <c r="Q140" s="3">
        <v>3.2</v>
      </c>
      <c r="R140" s="3">
        <v>2.5</v>
      </c>
      <c r="S140" s="3">
        <f>0.3*O140</f>
        <v>120</v>
      </c>
      <c r="T140" s="3">
        <v>800</v>
      </c>
      <c r="U140" s="6">
        <v>0.3</v>
      </c>
      <c r="V140" s="3">
        <v>13600</v>
      </c>
      <c r="X140" s="3">
        <v>400</v>
      </c>
      <c r="Y140" s="3">
        <f>O140*0.3</f>
        <v>120</v>
      </c>
      <c r="Z140" s="6">
        <v>0.3</v>
      </c>
      <c r="AA140" s="10" t="s">
        <v>759</v>
      </c>
      <c r="AB140" s="4">
        <v>450</v>
      </c>
      <c r="AC140" s="4">
        <v>71</v>
      </c>
      <c r="AD140" s="4">
        <v>275</v>
      </c>
      <c r="AE140" s="7" t="s">
        <v>1024</v>
      </c>
      <c r="AG140" s="4" t="s">
        <v>0</v>
      </c>
      <c r="AI140" s="11" t="s">
        <v>760</v>
      </c>
      <c r="AK140" s="10" t="s">
        <v>939</v>
      </c>
      <c r="AL140" s="10" t="s">
        <v>759</v>
      </c>
      <c r="AM140" s="12">
        <v>0.8</v>
      </c>
      <c r="AN140">
        <f t="shared" si="16"/>
        <v>2</v>
      </c>
      <c r="AO140">
        <f t="shared" si="17"/>
        <v>60.79</v>
      </c>
    </row>
    <row r="141" spans="1:41">
      <c r="A141" t="s">
        <v>1168</v>
      </c>
      <c r="B141" s="3" t="s">
        <v>380</v>
      </c>
      <c r="C141" s="3" t="s">
        <v>380</v>
      </c>
      <c r="D141" s="3" t="s">
        <v>379</v>
      </c>
      <c r="E141" s="3" t="s">
        <v>78</v>
      </c>
      <c r="F141" s="3" t="s">
        <v>77</v>
      </c>
      <c r="G141" s="3" t="s">
        <v>9</v>
      </c>
      <c r="H141" s="3" t="s">
        <v>378</v>
      </c>
      <c r="I141" s="3" t="s">
        <v>2</v>
      </c>
      <c r="J141" s="3" t="s">
        <v>9</v>
      </c>
      <c r="K141" s="4">
        <v>2000</v>
      </c>
      <c r="L141" s="4">
        <v>80</v>
      </c>
      <c r="M141" s="4" t="s">
        <v>759</v>
      </c>
      <c r="N141" s="4" t="s">
        <v>759</v>
      </c>
      <c r="O141" s="3">
        <v>72</v>
      </c>
      <c r="P141" s="3">
        <v>3.65</v>
      </c>
      <c r="Q141" s="3">
        <v>3.2</v>
      </c>
      <c r="R141" s="3">
        <v>2.5</v>
      </c>
      <c r="S141" s="3">
        <f>0.3*O141</f>
        <v>21.599999999999998</v>
      </c>
      <c r="T141" s="3">
        <v>216</v>
      </c>
      <c r="U141" s="6">
        <v>0.3</v>
      </c>
      <c r="V141" s="3">
        <v>1900</v>
      </c>
      <c r="X141" s="3">
        <v>72</v>
      </c>
      <c r="Y141" s="3">
        <f>O141*0.3</f>
        <v>21.599999999999998</v>
      </c>
      <c r="Z141" s="6">
        <v>0.3</v>
      </c>
      <c r="AA141" s="10" t="s">
        <v>759</v>
      </c>
      <c r="AB141" s="4">
        <v>68</v>
      </c>
      <c r="AC141" s="4">
        <v>29</v>
      </c>
      <c r="AD141" s="4">
        <v>216</v>
      </c>
      <c r="AE141" s="7" t="s">
        <v>1024</v>
      </c>
      <c r="AG141" s="4" t="s">
        <v>0</v>
      </c>
      <c r="AI141" s="11" t="s">
        <v>760</v>
      </c>
      <c r="AK141" s="10" t="s">
        <v>939</v>
      </c>
      <c r="AL141" s="10" t="s">
        <v>759</v>
      </c>
      <c r="AM141" s="12">
        <v>0.8</v>
      </c>
      <c r="AN141">
        <f t="shared" si="16"/>
        <v>2</v>
      </c>
      <c r="AO141">
        <f t="shared" si="17"/>
        <v>60.79</v>
      </c>
    </row>
    <row r="142" spans="1:41">
      <c r="A142" t="s">
        <v>1169</v>
      </c>
      <c r="B142" s="3" t="s">
        <v>377</v>
      </c>
      <c r="C142" s="3" t="s">
        <v>377</v>
      </c>
      <c r="D142" s="3" t="s">
        <v>372</v>
      </c>
      <c r="E142" s="3" t="s">
        <v>78</v>
      </c>
      <c r="F142" s="3" t="s">
        <v>77</v>
      </c>
      <c r="G142" s="3" t="s">
        <v>9</v>
      </c>
      <c r="H142" s="3" t="s">
        <v>376</v>
      </c>
      <c r="I142" s="3" t="s">
        <v>2</v>
      </c>
      <c r="J142" s="3" t="s">
        <v>9</v>
      </c>
      <c r="K142" s="4">
        <v>2000</v>
      </c>
      <c r="L142" s="4">
        <v>80</v>
      </c>
      <c r="M142" s="4" t="s">
        <v>759</v>
      </c>
      <c r="N142" s="4" t="s">
        <v>759</v>
      </c>
      <c r="O142" s="3">
        <v>60</v>
      </c>
      <c r="P142" s="3">
        <v>3.65</v>
      </c>
      <c r="Q142" s="3">
        <v>3.2</v>
      </c>
      <c r="R142" s="3">
        <v>2</v>
      </c>
      <c r="S142" s="3">
        <v>12</v>
      </c>
      <c r="T142" s="3">
        <v>180</v>
      </c>
      <c r="U142" s="6">
        <v>0.2</v>
      </c>
      <c r="V142" s="3">
        <v>1410</v>
      </c>
      <c r="X142" s="3">
        <v>120</v>
      </c>
      <c r="Y142" s="3">
        <v>12</v>
      </c>
      <c r="Z142" s="6">
        <v>0.2</v>
      </c>
      <c r="AA142" s="10" t="s">
        <v>759</v>
      </c>
      <c r="AB142" s="4">
        <v>173</v>
      </c>
      <c r="AC142" s="4">
        <v>32</v>
      </c>
      <c r="AD142" s="4">
        <v>124</v>
      </c>
      <c r="AE142" s="7" t="s">
        <v>1024</v>
      </c>
      <c r="AG142" s="4" t="s">
        <v>0</v>
      </c>
      <c r="AI142" s="11" t="s">
        <v>760</v>
      </c>
      <c r="AK142" s="10" t="s">
        <v>939</v>
      </c>
      <c r="AL142" s="10">
        <v>0.02</v>
      </c>
      <c r="AM142" s="12">
        <v>0.8</v>
      </c>
      <c r="AN142">
        <f t="shared" si="16"/>
        <v>2</v>
      </c>
      <c r="AO142">
        <f t="shared" si="17"/>
        <v>60.79</v>
      </c>
    </row>
    <row r="143" spans="1:41">
      <c r="A143" t="s">
        <v>1170</v>
      </c>
      <c r="B143" s="3" t="s">
        <v>375</v>
      </c>
      <c r="C143" s="3" t="s">
        <v>375</v>
      </c>
      <c r="D143" s="3" t="s">
        <v>372</v>
      </c>
      <c r="E143" s="3" t="s">
        <v>78</v>
      </c>
      <c r="F143" s="3" t="s">
        <v>77</v>
      </c>
      <c r="G143" s="3" t="s">
        <v>4</v>
      </c>
      <c r="H143" s="3" t="s">
        <v>374</v>
      </c>
      <c r="I143" s="3" t="s">
        <v>2</v>
      </c>
      <c r="J143" s="3" t="s">
        <v>1</v>
      </c>
      <c r="K143" s="4">
        <v>2000</v>
      </c>
      <c r="L143" s="4">
        <v>80</v>
      </c>
      <c r="M143" s="4" t="s">
        <v>759</v>
      </c>
      <c r="N143" s="4" t="s">
        <v>759</v>
      </c>
      <c r="O143" s="3">
        <v>3.8</v>
      </c>
      <c r="P143" s="3">
        <v>3.65</v>
      </c>
      <c r="Q143" s="3">
        <v>3.2</v>
      </c>
      <c r="R143" s="3">
        <v>2</v>
      </c>
      <c r="S143" s="3">
        <v>0.76</v>
      </c>
      <c r="T143" s="3">
        <f>3*O143</f>
        <v>11.399999999999999</v>
      </c>
      <c r="U143" s="6">
        <v>0.2</v>
      </c>
      <c r="V143" s="3">
        <v>92</v>
      </c>
      <c r="X143" s="3">
        <f>1*O143</f>
        <v>3.8</v>
      </c>
      <c r="Y143" s="3">
        <v>0.76</v>
      </c>
      <c r="Z143" s="6">
        <v>0.2</v>
      </c>
      <c r="AA143" s="10" t="s">
        <v>759</v>
      </c>
      <c r="AB143" s="4" t="s">
        <v>1024</v>
      </c>
      <c r="AC143" s="4">
        <v>65.2</v>
      </c>
      <c r="AE143" s="4">
        <v>26.5</v>
      </c>
      <c r="AG143" s="4" t="s">
        <v>0</v>
      </c>
      <c r="AI143" s="11" t="s">
        <v>760</v>
      </c>
      <c r="AK143" s="10" t="s">
        <v>939</v>
      </c>
      <c r="AL143" s="10">
        <v>0.02</v>
      </c>
      <c r="AM143" s="12">
        <v>0.8</v>
      </c>
      <c r="AN143">
        <f t="shared" si="16"/>
        <v>3</v>
      </c>
      <c r="AO143">
        <f t="shared" si="17"/>
        <v>64.69</v>
      </c>
    </row>
    <row r="144" spans="1:41">
      <c r="A144" t="s">
        <v>1171</v>
      </c>
      <c r="B144" s="3" t="s">
        <v>373</v>
      </c>
      <c r="C144" s="3" t="s">
        <v>373</v>
      </c>
      <c r="D144" s="3" t="s">
        <v>372</v>
      </c>
      <c r="E144" s="3" t="s">
        <v>6</v>
      </c>
      <c r="F144" s="3" t="s">
        <v>12</v>
      </c>
      <c r="G144" s="3" t="s">
        <v>11</v>
      </c>
      <c r="H144" s="3" t="s">
        <v>371</v>
      </c>
      <c r="I144" s="3" t="s">
        <v>2</v>
      </c>
      <c r="J144" s="3" t="s">
        <v>9</v>
      </c>
      <c r="K144" s="4">
        <v>100</v>
      </c>
      <c r="L144" s="4">
        <v>80</v>
      </c>
      <c r="M144" s="4" t="s">
        <v>759</v>
      </c>
      <c r="N144" s="4" t="s">
        <v>759</v>
      </c>
      <c r="O144" s="3">
        <v>6.55</v>
      </c>
      <c r="P144" s="3">
        <v>4.2</v>
      </c>
      <c r="Q144" s="3">
        <v>3.7</v>
      </c>
      <c r="R144" s="3">
        <v>2.5</v>
      </c>
      <c r="S144" s="3">
        <v>1.31</v>
      </c>
      <c r="T144" s="3">
        <f>15*O144</f>
        <v>98.25</v>
      </c>
      <c r="U144" s="6">
        <v>15</v>
      </c>
      <c r="V144" s="3">
        <v>126</v>
      </c>
      <c r="X144" s="3">
        <f>2*O144</f>
        <v>13.1</v>
      </c>
      <c r="Y144" s="3">
        <v>1.31</v>
      </c>
      <c r="Z144" s="6">
        <v>0.5</v>
      </c>
      <c r="AA144" s="10" t="s">
        <v>759</v>
      </c>
      <c r="AB144" s="4">
        <v>127</v>
      </c>
      <c r="AC144" s="4">
        <v>10.199999999999999</v>
      </c>
      <c r="AD144" s="4">
        <v>42</v>
      </c>
      <c r="AE144" s="7" t="s">
        <v>1024</v>
      </c>
      <c r="AG144" s="4" t="s">
        <v>0</v>
      </c>
      <c r="AI144" s="11" t="s">
        <v>760</v>
      </c>
      <c r="AK144" s="10" t="s">
        <v>939</v>
      </c>
      <c r="AL144" s="10">
        <v>0.02</v>
      </c>
      <c r="AM144" s="12">
        <v>0.8</v>
      </c>
      <c r="AN144">
        <f t="shared" si="16"/>
        <v>1</v>
      </c>
      <c r="AO144">
        <f t="shared" si="17"/>
        <v>60.25</v>
      </c>
    </row>
    <row r="145" spans="1:41">
      <c r="A145" t="s">
        <v>1172</v>
      </c>
      <c r="B145" s="3" t="s">
        <v>885</v>
      </c>
      <c r="C145" s="3" t="s">
        <v>885</v>
      </c>
      <c r="D145" s="3" t="s">
        <v>13</v>
      </c>
      <c r="E145" s="3" t="s">
        <v>6</v>
      </c>
      <c r="F145" s="3" t="s">
        <v>12</v>
      </c>
      <c r="G145" s="3" t="s">
        <v>11</v>
      </c>
      <c r="H145" s="3" t="s">
        <v>898</v>
      </c>
      <c r="I145" s="3" t="s">
        <v>2</v>
      </c>
      <c r="J145" s="3" t="s">
        <v>9</v>
      </c>
      <c r="K145" s="4">
        <v>1400</v>
      </c>
      <c r="L145" s="4">
        <v>80</v>
      </c>
      <c r="M145" s="4" t="s">
        <v>759</v>
      </c>
      <c r="N145" s="4" t="s">
        <v>759</v>
      </c>
      <c r="O145" s="3">
        <v>12</v>
      </c>
      <c r="P145" s="3">
        <v>4.2</v>
      </c>
      <c r="Q145" s="3">
        <v>3.7</v>
      </c>
      <c r="R145" s="3">
        <v>2.7</v>
      </c>
      <c r="S145" s="3">
        <v>12</v>
      </c>
      <c r="T145" s="3">
        <v>180</v>
      </c>
      <c r="U145" s="6">
        <v>0.5</v>
      </c>
      <c r="V145" s="3">
        <v>345</v>
      </c>
      <c r="X145" s="3">
        <v>36</v>
      </c>
      <c r="Y145" s="3">
        <v>12</v>
      </c>
      <c r="Z145" s="6">
        <v>0.5</v>
      </c>
      <c r="AA145" s="10" t="s">
        <v>759</v>
      </c>
      <c r="AB145" s="4">
        <v>208</v>
      </c>
      <c r="AC145" s="4">
        <v>130</v>
      </c>
      <c r="AD145" s="4">
        <v>7</v>
      </c>
      <c r="AE145" s="7" t="s">
        <v>1024</v>
      </c>
      <c r="AF145" s="4">
        <v>2011</v>
      </c>
      <c r="AG145" s="4" t="s">
        <v>0</v>
      </c>
      <c r="AI145" s="11" t="s">
        <v>933</v>
      </c>
      <c r="AK145" s="10" t="s">
        <v>939</v>
      </c>
      <c r="AL145" s="10">
        <v>0.05</v>
      </c>
      <c r="AM145" s="12">
        <v>0.8</v>
      </c>
      <c r="AN145">
        <f t="shared" si="16"/>
        <v>1</v>
      </c>
      <c r="AO145">
        <f t="shared" si="17"/>
        <v>60.25</v>
      </c>
    </row>
    <row r="146" spans="1:41">
      <c r="A146" t="s">
        <v>1173</v>
      </c>
      <c r="B146" s="3" t="s">
        <v>886</v>
      </c>
      <c r="C146" s="3" t="s">
        <v>886</v>
      </c>
      <c r="D146" s="3" t="s">
        <v>70</v>
      </c>
      <c r="G146" s="3" t="s">
        <v>9</v>
      </c>
      <c r="H146" s="3" t="s">
        <v>899</v>
      </c>
      <c r="I146" s="3" t="s">
        <v>2</v>
      </c>
      <c r="J146" s="3" t="s">
        <v>9</v>
      </c>
      <c r="K146" s="4">
        <v>2250</v>
      </c>
      <c r="L146" s="4" t="s">
        <v>759</v>
      </c>
      <c r="M146" s="4" t="s">
        <v>759</v>
      </c>
      <c r="N146" s="4" t="s">
        <v>759</v>
      </c>
      <c r="O146" s="3">
        <v>5.6</v>
      </c>
      <c r="P146" s="3">
        <v>4.2</v>
      </c>
      <c r="Q146" s="3">
        <v>3.65</v>
      </c>
      <c r="R146" s="3">
        <v>2.5</v>
      </c>
      <c r="S146" s="3">
        <v>2.8</v>
      </c>
      <c r="T146" s="3">
        <v>11</v>
      </c>
      <c r="U146" s="6">
        <v>0.5</v>
      </c>
      <c r="V146" s="3">
        <v>155</v>
      </c>
      <c r="X146" s="3">
        <v>5.6</v>
      </c>
      <c r="Y146" s="3">
        <v>5.6</v>
      </c>
      <c r="Z146" s="6">
        <v>1</v>
      </c>
      <c r="AA146" s="10" t="s">
        <v>759</v>
      </c>
      <c r="AB146" s="4">
        <v>63</v>
      </c>
      <c r="AC146" s="4">
        <v>74</v>
      </c>
      <c r="AD146" s="4">
        <v>20.6</v>
      </c>
      <c r="AE146" s="7" t="s">
        <v>1024</v>
      </c>
      <c r="AF146" s="4">
        <v>2020</v>
      </c>
      <c r="AG146" s="4" t="s">
        <v>0</v>
      </c>
      <c r="AI146" s="11" t="s">
        <v>900</v>
      </c>
      <c r="AK146" s="10" t="s">
        <v>939</v>
      </c>
      <c r="AL146" s="10" t="s">
        <v>759</v>
      </c>
      <c r="AM146" s="12">
        <v>1</v>
      </c>
      <c r="AN146">
        <f t="shared" si="16"/>
        <v>2</v>
      </c>
      <c r="AO146">
        <f t="shared" si="17"/>
        <v>60.79</v>
      </c>
    </row>
    <row r="147" spans="1:41">
      <c r="A147" t="s">
        <v>1174</v>
      </c>
      <c r="B147" s="3" t="s">
        <v>887</v>
      </c>
      <c r="C147" s="3" t="s">
        <v>887</v>
      </c>
      <c r="D147" s="3" t="s">
        <v>70</v>
      </c>
      <c r="G147" s="3" t="s">
        <v>9</v>
      </c>
      <c r="H147" s="3" t="s">
        <v>901</v>
      </c>
      <c r="I147" s="3" t="s">
        <v>2</v>
      </c>
      <c r="J147" s="3" t="s">
        <v>9</v>
      </c>
      <c r="K147" s="4">
        <v>1100</v>
      </c>
      <c r="L147" s="4" t="s">
        <v>759</v>
      </c>
      <c r="M147" s="5">
        <v>335</v>
      </c>
      <c r="N147" s="3">
        <v>142</v>
      </c>
      <c r="O147" s="3">
        <v>2.6</v>
      </c>
      <c r="P147" s="3">
        <v>4.2</v>
      </c>
      <c r="Q147" s="3">
        <v>3.65</v>
      </c>
      <c r="R147" s="3">
        <v>2.5</v>
      </c>
      <c r="S147" s="3">
        <v>1.3</v>
      </c>
      <c r="T147" s="3">
        <v>5</v>
      </c>
      <c r="U147" s="6">
        <v>0.5</v>
      </c>
      <c r="V147" s="3">
        <v>66</v>
      </c>
      <c r="X147" s="3">
        <v>2.6</v>
      </c>
      <c r="Y147" s="3">
        <v>2.6</v>
      </c>
      <c r="Z147" s="6">
        <v>1</v>
      </c>
      <c r="AA147" s="10" t="s">
        <v>759</v>
      </c>
      <c r="AB147" s="4">
        <v>42.9</v>
      </c>
      <c r="AC147" s="4">
        <v>50.1</v>
      </c>
      <c r="AD147" s="4">
        <v>14.5</v>
      </c>
      <c r="AE147" s="7" t="s">
        <v>1024</v>
      </c>
      <c r="AF147" s="4">
        <v>2018</v>
      </c>
      <c r="AG147" s="4" t="s">
        <v>0</v>
      </c>
      <c r="AI147" s="11" t="s">
        <v>829</v>
      </c>
      <c r="AK147" s="10" t="s">
        <v>939</v>
      </c>
      <c r="AL147" s="10" t="s">
        <v>759</v>
      </c>
      <c r="AM147" s="12">
        <v>1</v>
      </c>
      <c r="AN147">
        <f t="shared" si="16"/>
        <v>2</v>
      </c>
      <c r="AO147">
        <f t="shared" si="17"/>
        <v>60.79</v>
      </c>
    </row>
    <row r="148" spans="1:41">
      <c r="A148" t="s">
        <v>1175</v>
      </c>
      <c r="B148" s="3" t="s">
        <v>888</v>
      </c>
      <c r="C148" s="3" t="s">
        <v>888</v>
      </c>
      <c r="D148" s="3" t="s">
        <v>70</v>
      </c>
      <c r="G148" s="3" t="s">
        <v>9</v>
      </c>
      <c r="H148" s="3" t="s">
        <v>902</v>
      </c>
      <c r="I148" s="3" t="s">
        <v>2</v>
      </c>
      <c r="J148" s="3" t="s">
        <v>9</v>
      </c>
      <c r="K148" s="4">
        <v>1000</v>
      </c>
      <c r="L148" s="4" t="s">
        <v>759</v>
      </c>
      <c r="M148" s="3">
        <v>264</v>
      </c>
      <c r="N148" s="3">
        <v>150</v>
      </c>
      <c r="O148" s="3">
        <v>5.6</v>
      </c>
      <c r="P148" s="3">
        <v>4.2</v>
      </c>
      <c r="Q148" s="3">
        <v>3.65</v>
      </c>
      <c r="R148" s="3">
        <v>2.5</v>
      </c>
      <c r="S148" s="3">
        <v>2.8</v>
      </c>
      <c r="T148" s="3">
        <v>11</v>
      </c>
      <c r="U148" s="6">
        <v>0.5</v>
      </c>
      <c r="V148" s="3">
        <v>135</v>
      </c>
      <c r="X148" s="3">
        <v>5.6</v>
      </c>
      <c r="Y148" s="3">
        <v>5.6</v>
      </c>
      <c r="Z148" s="6">
        <v>0.5</v>
      </c>
      <c r="AA148" s="10" t="s">
        <v>759</v>
      </c>
      <c r="AB148" s="4">
        <v>60.5</v>
      </c>
      <c r="AC148" s="4">
        <v>68.7</v>
      </c>
      <c r="AD148" s="4">
        <v>19.05</v>
      </c>
      <c r="AE148" s="7" t="s">
        <v>1024</v>
      </c>
      <c r="AF148" s="4">
        <v>2019</v>
      </c>
      <c r="AG148" s="4" t="s">
        <v>0</v>
      </c>
      <c r="AI148" s="11" t="s">
        <v>906</v>
      </c>
      <c r="AK148" s="10" t="s">
        <v>939</v>
      </c>
      <c r="AL148" s="10" t="s">
        <v>759</v>
      </c>
      <c r="AM148" s="12">
        <v>1</v>
      </c>
      <c r="AN148">
        <f t="shared" si="16"/>
        <v>2</v>
      </c>
      <c r="AO148">
        <f t="shared" si="17"/>
        <v>60.79</v>
      </c>
    </row>
    <row r="149" spans="1:41">
      <c r="A149" t="s">
        <v>1176</v>
      </c>
      <c r="B149" s="3" t="s">
        <v>903</v>
      </c>
      <c r="C149" s="3" t="s">
        <v>889</v>
      </c>
      <c r="D149" s="3" t="s">
        <v>904</v>
      </c>
      <c r="E149" s="3" t="s">
        <v>6</v>
      </c>
      <c r="F149" s="3" t="s">
        <v>5</v>
      </c>
      <c r="G149" s="3" t="s">
        <v>4</v>
      </c>
      <c r="H149" s="3" t="s">
        <v>905</v>
      </c>
      <c r="I149" s="3" t="s">
        <v>2</v>
      </c>
      <c r="J149" s="3" t="s">
        <v>1</v>
      </c>
      <c r="K149" s="4">
        <v>1000</v>
      </c>
      <c r="L149" s="4">
        <v>80</v>
      </c>
      <c r="M149" s="5">
        <v>282</v>
      </c>
      <c r="N149" s="3">
        <v>108</v>
      </c>
      <c r="O149" s="3">
        <v>45</v>
      </c>
      <c r="P149" s="3">
        <v>4.2</v>
      </c>
      <c r="Q149" s="3">
        <v>3.6</v>
      </c>
      <c r="R149" s="3">
        <v>3</v>
      </c>
      <c r="S149" s="3">
        <v>90</v>
      </c>
      <c r="T149" s="3">
        <v>450</v>
      </c>
      <c r="U149" s="6">
        <v>0.5</v>
      </c>
      <c r="V149" s="3">
        <v>1500</v>
      </c>
      <c r="X149" s="3">
        <v>180</v>
      </c>
      <c r="Y149" s="3">
        <v>45</v>
      </c>
      <c r="Z149" s="6">
        <v>0.5</v>
      </c>
      <c r="AA149" s="10" t="s">
        <v>759</v>
      </c>
      <c r="AB149" s="4" t="s">
        <v>1024</v>
      </c>
      <c r="AC149" s="4">
        <v>232</v>
      </c>
      <c r="AE149" s="8">
        <v>60</v>
      </c>
      <c r="AF149" s="4">
        <v>2009</v>
      </c>
      <c r="AG149" s="4" t="s">
        <v>0</v>
      </c>
      <c r="AI149" s="11" t="s">
        <v>821</v>
      </c>
      <c r="AK149" s="10" t="s">
        <v>939</v>
      </c>
      <c r="AL149" s="10" t="s">
        <v>759</v>
      </c>
      <c r="AM149" s="12">
        <v>0.8</v>
      </c>
      <c r="AN149">
        <f t="shared" si="16"/>
        <v>3</v>
      </c>
      <c r="AO149">
        <f t="shared" si="17"/>
        <v>64.69</v>
      </c>
    </row>
    <row r="150" spans="1:41">
      <c r="A150" t="s">
        <v>1177</v>
      </c>
      <c r="B150" s="3" t="s">
        <v>890</v>
      </c>
      <c r="C150" s="3" t="s">
        <v>890</v>
      </c>
      <c r="D150" s="3" t="s">
        <v>907</v>
      </c>
      <c r="G150" s="3" t="s">
        <v>4</v>
      </c>
      <c r="H150" s="3" t="s">
        <v>908</v>
      </c>
      <c r="I150" s="3" t="s">
        <v>2</v>
      </c>
      <c r="J150" s="3" t="s">
        <v>1</v>
      </c>
      <c r="K150" s="4">
        <v>500</v>
      </c>
      <c r="L150" s="4">
        <v>70</v>
      </c>
      <c r="M150" s="4" t="s">
        <v>759</v>
      </c>
      <c r="N150" s="4" t="s">
        <v>759</v>
      </c>
      <c r="O150" s="3">
        <v>4</v>
      </c>
      <c r="P150" s="3">
        <v>4.2</v>
      </c>
      <c r="Q150" s="3">
        <v>3.7</v>
      </c>
      <c r="R150" s="3">
        <v>2.5</v>
      </c>
      <c r="S150" s="3">
        <v>0.8</v>
      </c>
      <c r="T150" s="3">
        <v>35</v>
      </c>
      <c r="U150" s="6" t="s">
        <v>759</v>
      </c>
      <c r="V150" s="3">
        <v>69</v>
      </c>
      <c r="X150" s="3">
        <v>4</v>
      </c>
      <c r="Y150" s="3">
        <v>0.05</v>
      </c>
      <c r="Z150" s="6" t="s">
        <v>759</v>
      </c>
      <c r="AA150" s="10" t="s">
        <v>759</v>
      </c>
      <c r="AB150" s="4" t="s">
        <v>1024</v>
      </c>
      <c r="AC150" s="4">
        <v>70.3</v>
      </c>
      <c r="AE150" s="8">
        <v>21.5</v>
      </c>
      <c r="AG150" s="4" t="s">
        <v>0</v>
      </c>
      <c r="AI150" s="11" t="s">
        <v>760</v>
      </c>
      <c r="AK150" s="10" t="s">
        <v>939</v>
      </c>
      <c r="AL150" s="10" t="s">
        <v>759</v>
      </c>
      <c r="AM150" s="10" t="s">
        <v>759</v>
      </c>
      <c r="AN150">
        <f t="shared" si="16"/>
        <v>3</v>
      </c>
      <c r="AO150">
        <f t="shared" si="17"/>
        <v>64.69</v>
      </c>
    </row>
    <row r="151" spans="1:41">
      <c r="A151" t="s">
        <v>1178</v>
      </c>
      <c r="B151" s="3" t="s">
        <v>912</v>
      </c>
      <c r="C151" s="3" t="s">
        <v>891</v>
      </c>
      <c r="D151" s="3" t="s">
        <v>413</v>
      </c>
      <c r="G151" s="3" t="s">
        <v>4</v>
      </c>
      <c r="H151" s="3" t="s">
        <v>909</v>
      </c>
      <c r="I151" s="3" t="s">
        <v>2</v>
      </c>
      <c r="J151" s="3" t="s">
        <v>1</v>
      </c>
      <c r="K151" s="4">
        <v>500</v>
      </c>
      <c r="L151" s="4">
        <v>80</v>
      </c>
      <c r="M151" s="5">
        <v>677</v>
      </c>
      <c r="N151" s="3">
        <v>248</v>
      </c>
      <c r="O151" s="3">
        <v>3.35</v>
      </c>
      <c r="P151" s="3">
        <v>4.2</v>
      </c>
      <c r="Q151" s="3">
        <v>3.6</v>
      </c>
      <c r="R151" s="3">
        <v>2.5</v>
      </c>
      <c r="S151" s="3">
        <v>3.25</v>
      </c>
      <c r="T151" s="2">
        <v>3.25</v>
      </c>
      <c r="U151" s="6">
        <v>1</v>
      </c>
      <c r="V151" s="3">
        <v>46.5</v>
      </c>
      <c r="X151" s="3">
        <v>1.625</v>
      </c>
      <c r="Y151" s="3">
        <v>1.625</v>
      </c>
      <c r="Z151" s="6">
        <v>0.5</v>
      </c>
      <c r="AA151" s="10" t="s">
        <v>759</v>
      </c>
      <c r="AB151" s="4" t="s">
        <v>1024</v>
      </c>
      <c r="AC151" s="4">
        <v>65.099999999999994</v>
      </c>
      <c r="AE151" s="8">
        <v>18.239999999999998</v>
      </c>
      <c r="AG151" s="4" t="s">
        <v>0</v>
      </c>
      <c r="AI151" s="11" t="s">
        <v>760</v>
      </c>
      <c r="AK151" s="10" t="s">
        <v>939</v>
      </c>
      <c r="AL151" s="10">
        <v>0.02</v>
      </c>
      <c r="AM151" s="10" t="s">
        <v>759</v>
      </c>
      <c r="AN151">
        <f t="shared" si="16"/>
        <v>3</v>
      </c>
      <c r="AO151">
        <f t="shared" si="17"/>
        <v>64.69</v>
      </c>
    </row>
    <row r="152" spans="1:41">
      <c r="A152" t="s">
        <v>1179</v>
      </c>
      <c r="B152" s="3" t="s">
        <v>911</v>
      </c>
      <c r="C152" s="3" t="s">
        <v>891</v>
      </c>
      <c r="D152" s="3" t="s">
        <v>413</v>
      </c>
      <c r="G152" s="3" t="s">
        <v>4</v>
      </c>
      <c r="H152" s="3" t="s">
        <v>909</v>
      </c>
      <c r="I152" s="3" t="s">
        <v>2</v>
      </c>
      <c r="J152" s="3" t="s">
        <v>1</v>
      </c>
      <c r="K152" s="4">
        <v>500</v>
      </c>
      <c r="L152" s="4">
        <v>80</v>
      </c>
      <c r="M152" s="5">
        <v>600</v>
      </c>
      <c r="N152" s="3">
        <v>219</v>
      </c>
      <c r="O152" s="3">
        <v>2.9649999999999999</v>
      </c>
      <c r="P152" s="3">
        <v>4.0999999999999996</v>
      </c>
      <c r="Q152" s="3">
        <v>3.6</v>
      </c>
      <c r="R152" s="3">
        <v>2.5</v>
      </c>
      <c r="S152" s="2">
        <v>3.25</v>
      </c>
      <c r="T152" s="2">
        <v>3.25</v>
      </c>
      <c r="U152" s="6">
        <v>1</v>
      </c>
      <c r="V152" s="3">
        <v>46.5</v>
      </c>
      <c r="X152" s="3">
        <v>1.625</v>
      </c>
      <c r="Y152" s="3">
        <v>1.625</v>
      </c>
      <c r="Z152" s="6">
        <v>0.5</v>
      </c>
      <c r="AA152" s="10" t="s">
        <v>759</v>
      </c>
      <c r="AB152" s="4" t="s">
        <v>1024</v>
      </c>
      <c r="AC152" s="4">
        <v>65.099999999999994</v>
      </c>
      <c r="AE152" s="8">
        <v>18.239999999999998</v>
      </c>
      <c r="AG152" s="4" t="s">
        <v>0</v>
      </c>
      <c r="AI152" s="11" t="s">
        <v>760</v>
      </c>
      <c r="AK152" s="10" t="s">
        <v>939</v>
      </c>
      <c r="AL152" s="10">
        <v>0.02</v>
      </c>
      <c r="AM152" s="10" t="s">
        <v>759</v>
      </c>
      <c r="AN152">
        <f t="shared" si="16"/>
        <v>3</v>
      </c>
      <c r="AO152">
        <f t="shared" si="17"/>
        <v>64.69</v>
      </c>
    </row>
    <row r="153" spans="1:41">
      <c r="A153" t="s">
        <v>1180</v>
      </c>
      <c r="B153" s="3" t="s">
        <v>914</v>
      </c>
      <c r="C153" s="3" t="s">
        <v>892</v>
      </c>
      <c r="D153" s="3" t="s">
        <v>413</v>
      </c>
      <c r="E153" s="3" t="s">
        <v>6</v>
      </c>
      <c r="F153" s="3" t="s">
        <v>5</v>
      </c>
      <c r="G153" s="3" t="s">
        <v>9</v>
      </c>
      <c r="H153" s="3" t="s">
        <v>910</v>
      </c>
      <c r="I153" s="3" t="s">
        <v>2</v>
      </c>
      <c r="J153" s="3" t="s">
        <v>9</v>
      </c>
      <c r="K153" s="4">
        <v>300</v>
      </c>
      <c r="L153" s="4">
        <v>80</v>
      </c>
      <c r="M153" s="7">
        <v>506</v>
      </c>
      <c r="N153" s="7">
        <v>212</v>
      </c>
      <c r="O153" s="3">
        <v>4.1790000000000003</v>
      </c>
      <c r="P153" s="3">
        <v>4.2</v>
      </c>
      <c r="Q153" s="3">
        <v>3.6</v>
      </c>
      <c r="R153" s="3">
        <v>2.75</v>
      </c>
      <c r="S153" s="2">
        <v>3.94</v>
      </c>
      <c r="T153" s="2">
        <v>3.94</v>
      </c>
      <c r="U153" s="6">
        <v>0.5</v>
      </c>
      <c r="V153" s="3">
        <v>67</v>
      </c>
      <c r="X153" s="3">
        <v>2.758</v>
      </c>
      <c r="Y153" s="3">
        <v>2.758</v>
      </c>
      <c r="Z153" s="6">
        <v>0.8</v>
      </c>
      <c r="AA153" s="10" t="s">
        <v>759</v>
      </c>
      <c r="AB153" s="4">
        <v>60</v>
      </c>
      <c r="AC153" s="4">
        <v>80</v>
      </c>
      <c r="AD153" s="4">
        <v>5.85</v>
      </c>
      <c r="AE153" s="7" t="s">
        <v>1024</v>
      </c>
      <c r="AG153" s="4" t="s">
        <v>0</v>
      </c>
      <c r="AI153" s="11" t="s">
        <v>760</v>
      </c>
      <c r="AK153" s="10" t="s">
        <v>939</v>
      </c>
      <c r="AL153" s="10" t="s">
        <v>759</v>
      </c>
      <c r="AM153" s="10" t="s">
        <v>759</v>
      </c>
      <c r="AN153">
        <f t="shared" si="16"/>
        <v>2</v>
      </c>
      <c r="AO153">
        <f t="shared" si="17"/>
        <v>60.79</v>
      </c>
    </row>
    <row r="154" spans="1:41">
      <c r="A154" t="s">
        <v>1181</v>
      </c>
      <c r="B154" s="3" t="s">
        <v>913</v>
      </c>
      <c r="C154" s="3" t="s">
        <v>892</v>
      </c>
      <c r="D154" s="3" t="s">
        <v>413</v>
      </c>
      <c r="E154" s="3" t="s">
        <v>6</v>
      </c>
      <c r="F154" s="3" t="s">
        <v>5</v>
      </c>
      <c r="G154" s="3" t="s">
        <v>9</v>
      </c>
      <c r="H154" s="3" t="s">
        <v>910</v>
      </c>
      <c r="I154" s="3" t="s">
        <v>2</v>
      </c>
      <c r="J154" s="3" t="s">
        <v>9</v>
      </c>
      <c r="K154" s="4">
        <v>300</v>
      </c>
      <c r="L154" s="4">
        <v>80</v>
      </c>
      <c r="M154" s="7">
        <v>506</v>
      </c>
      <c r="N154" s="7">
        <v>212</v>
      </c>
      <c r="O154" s="3">
        <v>3.95</v>
      </c>
      <c r="P154" s="3">
        <v>4.2</v>
      </c>
      <c r="Q154" s="3">
        <v>3.6</v>
      </c>
      <c r="R154" s="3">
        <v>2.75</v>
      </c>
      <c r="S154" s="3">
        <v>3.94</v>
      </c>
      <c r="T154" s="3">
        <v>3.94</v>
      </c>
      <c r="U154" s="6">
        <v>0.5</v>
      </c>
      <c r="V154" s="3">
        <v>67</v>
      </c>
      <c r="X154" s="3">
        <v>2.758</v>
      </c>
      <c r="Y154" s="3">
        <v>2.758</v>
      </c>
      <c r="Z154" s="6">
        <v>0.8</v>
      </c>
      <c r="AA154" s="10" t="s">
        <v>759</v>
      </c>
      <c r="AB154" s="4">
        <v>60</v>
      </c>
      <c r="AC154" s="4">
        <v>80</v>
      </c>
      <c r="AD154" s="4">
        <v>5.85</v>
      </c>
      <c r="AE154" s="7" t="s">
        <v>1024</v>
      </c>
      <c r="AG154" s="4" t="s">
        <v>0</v>
      </c>
      <c r="AI154" s="11" t="s">
        <v>760</v>
      </c>
      <c r="AK154" s="10" t="s">
        <v>939</v>
      </c>
      <c r="AL154" s="10" t="s">
        <v>759</v>
      </c>
      <c r="AM154" s="10" t="s">
        <v>759</v>
      </c>
      <c r="AN154">
        <f t="shared" si="16"/>
        <v>2</v>
      </c>
      <c r="AO154">
        <f t="shared" si="17"/>
        <v>60.79</v>
      </c>
    </row>
    <row r="155" spans="1:41">
      <c r="A155" t="s">
        <v>1182</v>
      </c>
      <c r="B155" s="3" t="s">
        <v>893</v>
      </c>
      <c r="C155" s="3" t="s">
        <v>893</v>
      </c>
      <c r="D155" s="3" t="s">
        <v>7</v>
      </c>
      <c r="E155" s="3" t="s">
        <v>6</v>
      </c>
      <c r="F155" s="3" t="s">
        <v>12</v>
      </c>
      <c r="G155" s="3" t="s">
        <v>4</v>
      </c>
      <c r="H155" s="3" t="s">
        <v>919</v>
      </c>
      <c r="I155" s="3" t="s">
        <v>2</v>
      </c>
      <c r="J155" s="3" t="s">
        <v>1</v>
      </c>
      <c r="K155" s="4">
        <v>250</v>
      </c>
      <c r="L155" s="4">
        <v>60</v>
      </c>
      <c r="M155" s="4" t="s">
        <v>759</v>
      </c>
      <c r="N155" s="4" t="s">
        <v>759</v>
      </c>
      <c r="O155" s="3">
        <v>3</v>
      </c>
      <c r="P155" s="3">
        <v>4.2</v>
      </c>
      <c r="Q155" s="3">
        <v>3.6</v>
      </c>
      <c r="R155" s="3">
        <v>2.5</v>
      </c>
      <c r="S155" s="3">
        <v>0.6</v>
      </c>
      <c r="T155" s="3">
        <v>35</v>
      </c>
      <c r="U155" s="6">
        <v>12</v>
      </c>
      <c r="V155" s="3">
        <v>69</v>
      </c>
      <c r="X155" s="3">
        <v>4</v>
      </c>
      <c r="Y155" s="3">
        <v>1.5</v>
      </c>
      <c r="Z155" s="6">
        <v>1.5</v>
      </c>
      <c r="AA155" s="10" t="s">
        <v>759</v>
      </c>
      <c r="AB155" s="4" t="s">
        <v>1024</v>
      </c>
      <c r="AC155" s="4">
        <v>70.3</v>
      </c>
      <c r="AE155" s="8">
        <v>21.22</v>
      </c>
      <c r="AG155" s="4" t="s">
        <v>0</v>
      </c>
      <c r="AI155" s="11" t="s">
        <v>920</v>
      </c>
      <c r="AK155" s="10" t="s">
        <v>939</v>
      </c>
      <c r="AL155" s="10" t="s">
        <v>759</v>
      </c>
      <c r="AM155" s="10" t="s">
        <v>759</v>
      </c>
      <c r="AN155">
        <f t="shared" si="16"/>
        <v>3</v>
      </c>
      <c r="AO155">
        <f t="shared" si="17"/>
        <v>64.69</v>
      </c>
    </row>
    <row r="156" spans="1:41">
      <c r="A156" t="s">
        <v>1183</v>
      </c>
      <c r="B156" s="3" t="s">
        <v>894</v>
      </c>
      <c r="C156" s="3" t="s">
        <v>894</v>
      </c>
      <c r="D156" s="3" t="s">
        <v>921</v>
      </c>
      <c r="G156" s="3" t="s">
        <v>4</v>
      </c>
      <c r="H156" s="3" t="s">
        <v>922</v>
      </c>
      <c r="I156" s="3" t="s">
        <v>2</v>
      </c>
      <c r="J156" s="3" t="s">
        <v>1</v>
      </c>
      <c r="K156" s="4">
        <v>300</v>
      </c>
      <c r="L156" s="4">
        <v>70</v>
      </c>
      <c r="M156" s="4" t="s">
        <v>759</v>
      </c>
      <c r="N156" s="4" t="s">
        <v>759</v>
      </c>
      <c r="O156" s="3">
        <v>4.25</v>
      </c>
      <c r="P156" s="3">
        <v>4.25</v>
      </c>
      <c r="Q156" s="3">
        <v>3.6</v>
      </c>
      <c r="R156" s="3">
        <v>2.5</v>
      </c>
      <c r="S156" s="3">
        <v>0.85</v>
      </c>
      <c r="T156" s="3">
        <v>3.4</v>
      </c>
      <c r="U156" s="6" t="s">
        <v>759</v>
      </c>
      <c r="V156" s="3">
        <v>70</v>
      </c>
      <c r="X156" s="3">
        <v>4.05</v>
      </c>
      <c r="Y156" s="3">
        <v>2.125</v>
      </c>
      <c r="Z156" s="6" t="s">
        <v>759</v>
      </c>
      <c r="AA156" s="10" t="s">
        <v>759</v>
      </c>
      <c r="AB156" s="4" t="s">
        <v>1024</v>
      </c>
      <c r="AC156" s="4">
        <v>74</v>
      </c>
      <c r="AE156" s="8">
        <v>20.5</v>
      </c>
      <c r="AF156" s="4">
        <v>2018</v>
      </c>
      <c r="AG156" s="4" t="s">
        <v>0</v>
      </c>
      <c r="AI156" s="11" t="s">
        <v>923</v>
      </c>
      <c r="AK156" s="10" t="s">
        <v>939</v>
      </c>
      <c r="AL156" s="10">
        <v>0.02</v>
      </c>
      <c r="AM156" s="10" t="s">
        <v>759</v>
      </c>
      <c r="AN156">
        <f t="shared" si="16"/>
        <v>3</v>
      </c>
      <c r="AO156">
        <f t="shared" si="17"/>
        <v>64.69</v>
      </c>
    </row>
    <row r="157" spans="1:41">
      <c r="A157" t="s">
        <v>1184</v>
      </c>
      <c r="B157" s="3" t="s">
        <v>895</v>
      </c>
      <c r="C157" s="3" t="s">
        <v>895</v>
      </c>
      <c r="D157" s="3" t="s">
        <v>413</v>
      </c>
      <c r="G157" s="3" t="s">
        <v>11</v>
      </c>
      <c r="H157" s="3" t="s">
        <v>926</v>
      </c>
      <c r="I157" s="3" t="s">
        <v>2</v>
      </c>
      <c r="J157" s="3" t="s">
        <v>9</v>
      </c>
      <c r="K157" s="4">
        <v>500</v>
      </c>
      <c r="L157" s="4">
        <v>80</v>
      </c>
      <c r="M157" s="5">
        <v>449</v>
      </c>
      <c r="N157" s="3">
        <v>202</v>
      </c>
      <c r="O157" s="3">
        <v>2.9</v>
      </c>
      <c r="P157" s="3">
        <v>4.2</v>
      </c>
      <c r="Q157" s="3">
        <v>3.7</v>
      </c>
      <c r="R157" s="3">
        <v>2.75</v>
      </c>
      <c r="S157" s="3">
        <v>2.9</v>
      </c>
      <c r="T157" s="3">
        <v>2.9</v>
      </c>
      <c r="U157" s="6">
        <v>1</v>
      </c>
      <c r="V157" s="3">
        <v>51</v>
      </c>
      <c r="X157" s="3">
        <v>2.9</v>
      </c>
      <c r="Y157" s="3">
        <v>2.9</v>
      </c>
      <c r="Z157" s="6">
        <v>1</v>
      </c>
      <c r="AA157" s="10" t="s">
        <v>759</v>
      </c>
      <c r="AB157" s="4">
        <v>37.299999999999997</v>
      </c>
      <c r="AC157" s="4">
        <v>91.7</v>
      </c>
      <c r="AD157" s="4">
        <v>6.7</v>
      </c>
      <c r="AE157" s="7" t="s">
        <v>1024</v>
      </c>
      <c r="AG157" s="4" t="s">
        <v>0</v>
      </c>
      <c r="AI157" s="11" t="s">
        <v>760</v>
      </c>
      <c r="AK157" s="10" t="s">
        <v>939</v>
      </c>
      <c r="AL157" s="10">
        <v>0.02</v>
      </c>
      <c r="AM157" s="10" t="s">
        <v>759</v>
      </c>
      <c r="AN157">
        <f t="shared" si="16"/>
        <v>1</v>
      </c>
      <c r="AO157">
        <f t="shared" si="17"/>
        <v>60.25</v>
      </c>
    </row>
    <row r="158" spans="1:41">
      <c r="A158" t="s">
        <v>1185</v>
      </c>
      <c r="B158" s="3" t="s">
        <v>896</v>
      </c>
      <c r="C158" s="3" t="s">
        <v>896</v>
      </c>
      <c r="D158" s="3" t="s">
        <v>13</v>
      </c>
      <c r="G158" s="3" t="s">
        <v>11</v>
      </c>
      <c r="H158" s="3" t="s">
        <v>897</v>
      </c>
      <c r="I158" s="3" t="s">
        <v>2</v>
      </c>
      <c r="J158" s="3" t="s">
        <v>9</v>
      </c>
      <c r="K158" s="4">
        <v>800</v>
      </c>
      <c r="L158" s="4">
        <v>80</v>
      </c>
      <c r="M158" s="4" t="s">
        <v>759</v>
      </c>
      <c r="N158" s="4" t="s">
        <v>759</v>
      </c>
      <c r="O158" s="3">
        <v>30</v>
      </c>
      <c r="P158" s="3">
        <v>4.2</v>
      </c>
      <c r="Q158" s="3">
        <v>3.7</v>
      </c>
      <c r="R158" s="3">
        <v>2.7</v>
      </c>
      <c r="S158" s="3">
        <v>30</v>
      </c>
      <c r="T158" s="3">
        <v>150</v>
      </c>
      <c r="U158" s="6">
        <v>0.5</v>
      </c>
      <c r="V158" s="3">
        <v>700</v>
      </c>
      <c r="X158" s="3">
        <v>30</v>
      </c>
      <c r="Y158" s="3">
        <v>30</v>
      </c>
      <c r="Z158" s="6">
        <v>0.5</v>
      </c>
      <c r="AA158" s="10" t="s">
        <v>759</v>
      </c>
      <c r="AB158" s="4">
        <v>220</v>
      </c>
      <c r="AC158" s="4">
        <v>215</v>
      </c>
      <c r="AD158" s="4">
        <v>6.8</v>
      </c>
      <c r="AE158" s="7" t="s">
        <v>1024</v>
      </c>
      <c r="AG158" s="4" t="s">
        <v>0</v>
      </c>
      <c r="AI158" s="11" t="s">
        <v>760</v>
      </c>
      <c r="AK158" s="10" t="s">
        <v>939</v>
      </c>
      <c r="AL158" s="10" t="s">
        <v>759</v>
      </c>
      <c r="AM158" s="12">
        <v>0.8</v>
      </c>
      <c r="AN158">
        <f t="shared" si="16"/>
        <v>1</v>
      </c>
      <c r="AO158">
        <f t="shared" si="17"/>
        <v>60.25</v>
      </c>
    </row>
    <row r="159" spans="1:41">
      <c r="A159" t="s">
        <v>1186</v>
      </c>
      <c r="B159" s="3" t="s">
        <v>915</v>
      </c>
      <c r="C159" s="3" t="s">
        <v>915</v>
      </c>
      <c r="D159" s="3" t="s">
        <v>13</v>
      </c>
      <c r="G159" s="3" t="s">
        <v>11</v>
      </c>
      <c r="H159" s="3" t="s">
        <v>927</v>
      </c>
      <c r="I159" s="3" t="s">
        <v>2</v>
      </c>
      <c r="J159" s="3" t="s">
        <v>9</v>
      </c>
      <c r="K159" s="4">
        <v>800</v>
      </c>
      <c r="L159" s="4">
        <v>80</v>
      </c>
      <c r="M159" s="4" t="s">
        <v>759</v>
      </c>
      <c r="N159" s="4" t="s">
        <v>759</v>
      </c>
      <c r="O159" s="3">
        <v>40</v>
      </c>
      <c r="P159" s="3">
        <v>4.2</v>
      </c>
      <c r="Q159" s="3">
        <v>3.7</v>
      </c>
      <c r="R159" s="3">
        <v>2.7</v>
      </c>
      <c r="S159" s="3">
        <v>40</v>
      </c>
      <c r="T159" s="3">
        <v>200</v>
      </c>
      <c r="U159" s="6">
        <v>0.5</v>
      </c>
      <c r="V159" s="3">
        <v>935</v>
      </c>
      <c r="X159" s="3">
        <v>40</v>
      </c>
      <c r="Y159" s="3">
        <v>40</v>
      </c>
      <c r="Z159" s="6">
        <v>0.5</v>
      </c>
      <c r="AA159" s="10" t="s">
        <v>759</v>
      </c>
      <c r="AB159" s="4">
        <v>220</v>
      </c>
      <c r="AC159" s="4">
        <v>215</v>
      </c>
      <c r="AD159" s="4">
        <v>9</v>
      </c>
      <c r="AE159" s="7" t="s">
        <v>1024</v>
      </c>
      <c r="AG159" s="4" t="s">
        <v>0</v>
      </c>
      <c r="AI159" s="11" t="s">
        <v>760</v>
      </c>
      <c r="AK159" s="10" t="s">
        <v>939</v>
      </c>
      <c r="AL159" s="10" t="s">
        <v>759</v>
      </c>
      <c r="AM159" s="12">
        <v>0.8</v>
      </c>
      <c r="AN159">
        <f t="shared" si="16"/>
        <v>1</v>
      </c>
      <c r="AO159">
        <f t="shared" si="17"/>
        <v>60.25</v>
      </c>
    </row>
    <row r="160" spans="1:41">
      <c r="A160" t="s">
        <v>1187</v>
      </c>
      <c r="B160" s="3" t="s">
        <v>916</v>
      </c>
      <c r="C160" s="3" t="s">
        <v>916</v>
      </c>
      <c r="D160" s="3" t="s">
        <v>13</v>
      </c>
      <c r="G160" s="3" t="s">
        <v>11</v>
      </c>
      <c r="H160" s="3" t="s">
        <v>928</v>
      </c>
      <c r="I160" s="3" t="s">
        <v>2</v>
      </c>
      <c r="J160" s="3" t="s">
        <v>9</v>
      </c>
      <c r="K160" s="4">
        <v>800</v>
      </c>
      <c r="L160" s="4">
        <v>80</v>
      </c>
      <c r="M160" s="4" t="s">
        <v>759</v>
      </c>
      <c r="N160" s="4" t="s">
        <v>759</v>
      </c>
      <c r="O160" s="3">
        <v>70</v>
      </c>
      <c r="P160" s="3">
        <v>4.2</v>
      </c>
      <c r="Q160" s="3">
        <v>3.7</v>
      </c>
      <c r="R160" s="3">
        <v>2.7</v>
      </c>
      <c r="S160" s="3">
        <v>70</v>
      </c>
      <c r="T160" s="3">
        <v>350</v>
      </c>
      <c r="U160" s="6">
        <v>0.5</v>
      </c>
      <c r="V160" s="3">
        <v>1700</v>
      </c>
      <c r="X160" s="3">
        <v>70</v>
      </c>
      <c r="Y160" s="3">
        <v>70</v>
      </c>
      <c r="Z160" s="6">
        <v>0.5</v>
      </c>
      <c r="AA160" s="10" t="s">
        <v>759</v>
      </c>
      <c r="AB160" s="4">
        <v>325</v>
      </c>
      <c r="AC160" s="4">
        <v>455</v>
      </c>
      <c r="AD160" s="4">
        <v>5.3</v>
      </c>
      <c r="AE160" s="7" t="s">
        <v>1024</v>
      </c>
      <c r="AG160" s="4" t="s">
        <v>0</v>
      </c>
      <c r="AI160" s="11" t="s">
        <v>760</v>
      </c>
      <c r="AK160" s="10" t="s">
        <v>939</v>
      </c>
      <c r="AL160" s="10" t="s">
        <v>759</v>
      </c>
      <c r="AM160" s="12">
        <v>0.8</v>
      </c>
      <c r="AN160">
        <f t="shared" si="16"/>
        <v>1</v>
      </c>
      <c r="AO160">
        <f t="shared" si="17"/>
        <v>60.25</v>
      </c>
    </row>
    <row r="161" spans="1:41">
      <c r="A161" t="s">
        <v>1188</v>
      </c>
      <c r="B161" s="3" t="s">
        <v>917</v>
      </c>
      <c r="C161" s="3" t="s">
        <v>917</v>
      </c>
      <c r="D161" s="3" t="s">
        <v>13</v>
      </c>
      <c r="G161" s="3" t="s">
        <v>11</v>
      </c>
      <c r="H161" s="3" t="s">
        <v>929</v>
      </c>
      <c r="I161" s="3" t="s">
        <v>2</v>
      </c>
      <c r="J161" s="3" t="s">
        <v>9</v>
      </c>
      <c r="K161" s="4">
        <v>800</v>
      </c>
      <c r="L161" s="4">
        <v>80</v>
      </c>
      <c r="M161" s="4" t="s">
        <v>759</v>
      </c>
      <c r="N161" s="4" t="s">
        <v>759</v>
      </c>
      <c r="O161" s="3">
        <v>5</v>
      </c>
      <c r="P161" s="3">
        <v>4.2</v>
      </c>
      <c r="Q161" s="3">
        <v>3.7</v>
      </c>
      <c r="R161" s="3">
        <v>2.7</v>
      </c>
      <c r="S161" s="3">
        <v>25</v>
      </c>
      <c r="T161" s="3">
        <v>50</v>
      </c>
      <c r="U161" s="6">
        <v>0.5</v>
      </c>
      <c r="V161" s="3">
        <v>164</v>
      </c>
      <c r="X161" s="3">
        <v>10</v>
      </c>
      <c r="Y161" s="3">
        <v>10</v>
      </c>
      <c r="Z161" s="6">
        <v>0.5</v>
      </c>
      <c r="AA161" s="10" t="s">
        <v>759</v>
      </c>
      <c r="AB161" s="4">
        <v>130</v>
      </c>
      <c r="AC161" s="4">
        <v>206</v>
      </c>
      <c r="AD161" s="4">
        <v>3.1</v>
      </c>
      <c r="AE161" s="7" t="s">
        <v>1024</v>
      </c>
      <c r="AG161" s="4" t="s">
        <v>0</v>
      </c>
      <c r="AI161" s="11" t="s">
        <v>760</v>
      </c>
      <c r="AK161" s="10" t="s">
        <v>939</v>
      </c>
      <c r="AL161" s="10" t="s">
        <v>759</v>
      </c>
      <c r="AM161" s="12">
        <v>0.8</v>
      </c>
      <c r="AN161">
        <f t="shared" si="16"/>
        <v>1</v>
      </c>
      <c r="AO161">
        <f t="shared" si="17"/>
        <v>60.25</v>
      </c>
    </row>
    <row r="162" spans="1:41">
      <c r="A162" t="s">
        <v>1189</v>
      </c>
      <c r="B162" s="3" t="s">
        <v>918</v>
      </c>
      <c r="C162" s="3" t="s">
        <v>918</v>
      </c>
      <c r="D162" s="3" t="s">
        <v>13</v>
      </c>
      <c r="G162" s="3" t="s">
        <v>11</v>
      </c>
      <c r="H162" s="3" t="s">
        <v>930</v>
      </c>
      <c r="I162" s="3" t="s">
        <v>2</v>
      </c>
      <c r="J162" s="3" t="s">
        <v>9</v>
      </c>
      <c r="K162" s="4">
        <v>800</v>
      </c>
      <c r="L162" s="4">
        <v>80</v>
      </c>
      <c r="M162" s="4" t="s">
        <v>759</v>
      </c>
      <c r="N162" s="4" t="s">
        <v>759</v>
      </c>
      <c r="O162" s="3">
        <v>7.5</v>
      </c>
      <c r="P162" s="3">
        <v>4.2</v>
      </c>
      <c r="Q162" s="3">
        <v>3.7</v>
      </c>
      <c r="R162" s="3">
        <v>2.7</v>
      </c>
      <c r="S162" s="3">
        <v>37.5</v>
      </c>
      <c r="T162" s="3">
        <v>75</v>
      </c>
      <c r="U162" s="6">
        <v>0.5</v>
      </c>
      <c r="V162" s="3">
        <v>226</v>
      </c>
      <c r="X162" s="3">
        <v>15</v>
      </c>
      <c r="Y162" s="3">
        <v>15</v>
      </c>
      <c r="Z162" s="6">
        <v>0.5</v>
      </c>
      <c r="AA162" s="10" t="s">
        <v>759</v>
      </c>
      <c r="AB162" s="4">
        <v>130</v>
      </c>
      <c r="AC162" s="4">
        <v>206</v>
      </c>
      <c r="AD162" s="4">
        <v>4.2</v>
      </c>
      <c r="AE162" s="7" t="s">
        <v>1024</v>
      </c>
      <c r="AG162" s="4" t="s">
        <v>0</v>
      </c>
      <c r="AI162" s="11" t="s">
        <v>760</v>
      </c>
      <c r="AK162" s="10" t="s">
        <v>939</v>
      </c>
      <c r="AL162" s="10" t="s">
        <v>759</v>
      </c>
      <c r="AM162" s="12">
        <v>0.8</v>
      </c>
      <c r="AN162">
        <f t="shared" si="16"/>
        <v>1</v>
      </c>
      <c r="AO162">
        <f t="shared" si="17"/>
        <v>60.25</v>
      </c>
    </row>
    <row r="163" spans="1:41">
      <c r="A163" t="s">
        <v>1190</v>
      </c>
      <c r="B163" s="3" t="s">
        <v>924</v>
      </c>
      <c r="C163" s="3" t="s">
        <v>924</v>
      </c>
      <c r="D163" s="3" t="s">
        <v>13</v>
      </c>
      <c r="G163" s="3" t="s">
        <v>11</v>
      </c>
      <c r="H163" s="3" t="s">
        <v>931</v>
      </c>
      <c r="I163" s="3" t="s">
        <v>2</v>
      </c>
      <c r="J163" s="3" t="s">
        <v>9</v>
      </c>
      <c r="K163" s="4">
        <v>500</v>
      </c>
      <c r="L163" s="4">
        <v>80</v>
      </c>
      <c r="M163" s="4" t="s">
        <v>759</v>
      </c>
      <c r="N163" s="4" t="s">
        <v>759</v>
      </c>
      <c r="O163" s="3">
        <v>4.8</v>
      </c>
      <c r="P163" s="3">
        <v>4.2</v>
      </c>
      <c r="Q163" s="3">
        <v>3.7</v>
      </c>
      <c r="R163" s="3">
        <v>2.7</v>
      </c>
      <c r="S163" s="3">
        <v>96</v>
      </c>
      <c r="T163" s="3">
        <v>192</v>
      </c>
      <c r="U163" s="6">
        <v>0.5</v>
      </c>
      <c r="V163" s="3">
        <v>115</v>
      </c>
      <c r="X163" s="3">
        <v>14.4</v>
      </c>
      <c r="Y163" s="3">
        <v>14.4</v>
      </c>
      <c r="Z163" s="6">
        <v>0.5</v>
      </c>
      <c r="AA163" s="10" t="s">
        <v>759</v>
      </c>
      <c r="AB163" s="4">
        <v>140</v>
      </c>
      <c r="AC163" s="4">
        <v>42.5</v>
      </c>
      <c r="AD163" s="4">
        <v>11</v>
      </c>
      <c r="AE163" s="7" t="s">
        <v>1024</v>
      </c>
      <c r="AG163" s="4" t="s">
        <v>0</v>
      </c>
      <c r="AI163" s="11" t="s">
        <v>760</v>
      </c>
      <c r="AK163" s="10" t="s">
        <v>939</v>
      </c>
      <c r="AL163" s="10" t="s">
        <v>759</v>
      </c>
      <c r="AM163" s="12">
        <v>0.8</v>
      </c>
      <c r="AN163">
        <f t="shared" si="16"/>
        <v>1</v>
      </c>
      <c r="AO163">
        <f t="shared" si="17"/>
        <v>60.25</v>
      </c>
    </row>
    <row r="164" spans="1:41">
      <c r="A164" t="s">
        <v>1191</v>
      </c>
      <c r="B164" s="3" t="s">
        <v>925</v>
      </c>
      <c r="C164" s="3" t="s">
        <v>925</v>
      </c>
      <c r="D164" s="3" t="s">
        <v>13</v>
      </c>
      <c r="G164" s="3" t="s">
        <v>11</v>
      </c>
      <c r="H164" s="3" t="s">
        <v>932</v>
      </c>
      <c r="I164" s="3" t="s">
        <v>2</v>
      </c>
      <c r="J164" s="3" t="s">
        <v>9</v>
      </c>
      <c r="K164" s="4">
        <v>800</v>
      </c>
      <c r="L164" s="4">
        <v>80</v>
      </c>
      <c r="M164" s="4" t="s">
        <v>759</v>
      </c>
      <c r="N164" s="4" t="s">
        <v>759</v>
      </c>
      <c r="O164" s="3">
        <v>7.2</v>
      </c>
      <c r="P164" s="3">
        <v>4.2</v>
      </c>
      <c r="Q164" s="3">
        <v>3.7</v>
      </c>
      <c r="R164" s="3">
        <v>2.7</v>
      </c>
      <c r="S164" s="3">
        <v>14.4</v>
      </c>
      <c r="T164" s="3">
        <v>144</v>
      </c>
      <c r="U164" s="6">
        <v>0.5</v>
      </c>
      <c r="V164" s="3">
        <v>226</v>
      </c>
      <c r="X164" s="3">
        <v>21.6</v>
      </c>
      <c r="Y164" s="3">
        <v>21.6</v>
      </c>
      <c r="Z164" s="6">
        <v>0.5</v>
      </c>
      <c r="AA164" s="10" t="s">
        <v>759</v>
      </c>
      <c r="AB164" s="4">
        <v>130</v>
      </c>
      <c r="AC164" s="4">
        <v>206</v>
      </c>
      <c r="AD164" s="4">
        <v>4.5</v>
      </c>
      <c r="AE164" s="7" t="s">
        <v>1024</v>
      </c>
      <c r="AG164" s="4" t="s">
        <v>0</v>
      </c>
      <c r="AI164" s="11" t="s">
        <v>760</v>
      </c>
      <c r="AK164" s="10" t="s">
        <v>939</v>
      </c>
      <c r="AL164" s="10" t="s">
        <v>759</v>
      </c>
      <c r="AM164" s="12">
        <v>0.8</v>
      </c>
      <c r="AN164">
        <f t="shared" si="16"/>
        <v>1</v>
      </c>
      <c r="AO164">
        <f t="shared" si="17"/>
        <v>60.25</v>
      </c>
    </row>
    <row r="165" spans="1:41">
      <c r="A165" t="s">
        <v>1192</v>
      </c>
      <c r="B165" s="3" t="s">
        <v>943</v>
      </c>
      <c r="C165" s="3" t="s">
        <v>943</v>
      </c>
      <c r="D165" s="3" t="s">
        <v>586</v>
      </c>
      <c r="E165" s="3" t="s">
        <v>6</v>
      </c>
      <c r="F165" s="3" t="s">
        <v>30</v>
      </c>
      <c r="G165" s="3" t="s">
        <v>11</v>
      </c>
      <c r="H165" s="3" t="s">
        <v>944</v>
      </c>
      <c r="I165" s="3" t="s">
        <v>2</v>
      </c>
      <c r="J165" s="3" t="s">
        <v>9</v>
      </c>
      <c r="K165" s="4">
        <v>2000</v>
      </c>
      <c r="L165" s="4">
        <v>80</v>
      </c>
      <c r="M165" s="5">
        <v>366</v>
      </c>
      <c r="N165" s="3">
        <v>185</v>
      </c>
      <c r="O165" s="3">
        <v>25</v>
      </c>
      <c r="P165" s="3">
        <v>4.2</v>
      </c>
      <c r="Q165" s="3">
        <v>3.7</v>
      </c>
      <c r="R165" s="3">
        <v>2.7</v>
      </c>
      <c r="S165" s="3">
        <f>1/2*O165</f>
        <v>12.5</v>
      </c>
      <c r="T165" s="3">
        <v>75</v>
      </c>
      <c r="U165" s="6">
        <v>1</v>
      </c>
      <c r="V165" s="3">
        <v>500</v>
      </c>
      <c r="X165" s="3">
        <v>125</v>
      </c>
      <c r="Y165" s="3">
        <f>1/2*O165</f>
        <v>12.5</v>
      </c>
      <c r="Z165" s="6">
        <v>1</v>
      </c>
      <c r="AA165" s="10" t="s">
        <v>759</v>
      </c>
      <c r="AB165" s="4">
        <v>253</v>
      </c>
      <c r="AC165" s="8">
        <v>5.8</v>
      </c>
      <c r="AD165" s="8">
        <v>172</v>
      </c>
      <c r="AE165" s="7" t="s">
        <v>1024</v>
      </c>
      <c r="AF165" s="4">
        <v>2020</v>
      </c>
      <c r="AG165" s="4" t="s">
        <v>0</v>
      </c>
      <c r="AI165" s="11" t="s">
        <v>760</v>
      </c>
      <c r="AK165" s="10" t="s">
        <v>939</v>
      </c>
      <c r="AL165" s="10" t="s">
        <v>759</v>
      </c>
      <c r="AM165" s="10" t="s">
        <v>759</v>
      </c>
      <c r="AN165">
        <f t="shared" si="16"/>
        <v>1</v>
      </c>
      <c r="AO165">
        <f t="shared" si="17"/>
        <v>60.25</v>
      </c>
    </row>
    <row r="166" spans="1:41">
      <c r="A166" t="s">
        <v>1193</v>
      </c>
      <c r="B166" s="3" t="s">
        <v>960</v>
      </c>
      <c r="C166" s="3" t="s">
        <v>960</v>
      </c>
      <c r="D166" s="3" t="s">
        <v>467</v>
      </c>
      <c r="E166" s="3" t="s">
        <v>6</v>
      </c>
      <c r="F166" s="3" t="s">
        <v>12</v>
      </c>
      <c r="G166" s="15" t="s">
        <v>9</v>
      </c>
      <c r="H166" s="3" t="s">
        <v>961</v>
      </c>
      <c r="I166" s="3" t="s">
        <v>2</v>
      </c>
      <c r="J166" s="3" t="s">
        <v>9</v>
      </c>
      <c r="K166" s="4">
        <v>3000</v>
      </c>
      <c r="L166" s="4">
        <v>80</v>
      </c>
      <c r="M166" s="3">
        <v>398</v>
      </c>
      <c r="N166" s="3">
        <v>199</v>
      </c>
      <c r="O166" s="3">
        <v>50</v>
      </c>
      <c r="P166" s="3">
        <v>4.2</v>
      </c>
      <c r="Q166" s="3">
        <v>3.7</v>
      </c>
      <c r="R166" s="3">
        <v>2.8</v>
      </c>
      <c r="S166" s="3">
        <v>9</v>
      </c>
      <c r="T166" s="3">
        <v>180</v>
      </c>
      <c r="U166" s="6">
        <v>1</v>
      </c>
      <c r="V166" s="3">
        <v>930</v>
      </c>
      <c r="X166" s="3">
        <v>180</v>
      </c>
      <c r="Y166" s="3">
        <v>9</v>
      </c>
      <c r="Z166" s="6">
        <v>3</v>
      </c>
      <c r="AA166" s="10" t="s">
        <v>759</v>
      </c>
      <c r="AB166" s="4">
        <v>251</v>
      </c>
      <c r="AC166" s="4">
        <v>12.5</v>
      </c>
      <c r="AD166" s="4">
        <v>157</v>
      </c>
      <c r="AE166" s="7" t="s">
        <v>1024</v>
      </c>
      <c r="AF166" s="4">
        <v>2020</v>
      </c>
      <c r="AG166" s="4" t="s">
        <v>0</v>
      </c>
      <c r="AI166" s="11" t="s">
        <v>831</v>
      </c>
      <c r="AK166" s="10" t="s">
        <v>939</v>
      </c>
      <c r="AL166" s="10">
        <v>0.05</v>
      </c>
      <c r="AM166" s="10" t="s">
        <v>759</v>
      </c>
      <c r="AN166">
        <f t="shared" si="16"/>
        <v>2</v>
      </c>
      <c r="AO166">
        <f t="shared" si="17"/>
        <v>60.79</v>
      </c>
    </row>
    <row r="167" spans="1:41">
      <c r="A167" t="s">
        <v>1194</v>
      </c>
      <c r="B167" s="3" t="s">
        <v>963</v>
      </c>
      <c r="C167" s="3" t="s">
        <v>963</v>
      </c>
      <c r="D167" s="3" t="s">
        <v>434</v>
      </c>
      <c r="E167" s="3" t="s">
        <v>6</v>
      </c>
      <c r="G167" s="3" t="s">
        <v>4</v>
      </c>
      <c r="H167" s="3" t="s">
        <v>964</v>
      </c>
      <c r="I167" s="3" t="s">
        <v>2</v>
      </c>
      <c r="J167" s="3" t="s">
        <v>1</v>
      </c>
      <c r="K167" s="4">
        <v>800</v>
      </c>
      <c r="L167" s="4">
        <v>80</v>
      </c>
      <c r="M167" s="4" t="s">
        <v>759</v>
      </c>
      <c r="N167" s="4" t="s">
        <v>759</v>
      </c>
      <c r="O167" s="3">
        <v>5.7</v>
      </c>
      <c r="P167" s="3">
        <v>4.2</v>
      </c>
      <c r="Q167" s="3">
        <v>3.6</v>
      </c>
      <c r="R167" s="3">
        <v>2.75</v>
      </c>
      <c r="S167" s="3">
        <f t="shared" ref="S167:S188" si="18">0.2*O167</f>
        <v>1.1400000000000001</v>
      </c>
      <c r="T167" s="3">
        <v>15</v>
      </c>
      <c r="U167" s="6">
        <v>1</v>
      </c>
      <c r="V167" s="3">
        <v>75</v>
      </c>
      <c r="X167" s="3">
        <f>1*O167</f>
        <v>5.7</v>
      </c>
      <c r="Y167" s="3">
        <f t="shared" ref="Y167:Y175" si="19">0.2*O167</f>
        <v>1.1400000000000001</v>
      </c>
      <c r="Z167" s="6">
        <v>0.5</v>
      </c>
      <c r="AA167" s="10" t="s">
        <v>759</v>
      </c>
      <c r="AB167" s="4" t="s">
        <v>1024</v>
      </c>
      <c r="AC167" s="4">
        <v>70.900000000000006</v>
      </c>
      <c r="AD167" s="8"/>
      <c r="AE167" s="4">
        <v>21.7</v>
      </c>
      <c r="AF167" s="4">
        <v>2022</v>
      </c>
      <c r="AG167" s="4" t="s">
        <v>0</v>
      </c>
      <c r="AH167" s="4" t="s">
        <v>0</v>
      </c>
      <c r="AI167" s="11" t="s">
        <v>965</v>
      </c>
      <c r="AK167" s="10" t="s">
        <v>939</v>
      </c>
      <c r="AL167" s="10">
        <v>0.02</v>
      </c>
      <c r="AM167" s="10" t="s">
        <v>759</v>
      </c>
      <c r="AN167">
        <f t="shared" si="16"/>
        <v>3</v>
      </c>
      <c r="AO167">
        <f t="shared" si="17"/>
        <v>64.69</v>
      </c>
    </row>
    <row r="168" spans="1:41">
      <c r="A168" t="s">
        <v>1195</v>
      </c>
      <c r="B168" s="3" t="s">
        <v>982</v>
      </c>
      <c r="C168" s="3" t="s">
        <v>982</v>
      </c>
      <c r="D168" s="3" t="s">
        <v>25</v>
      </c>
      <c r="E168" s="3" t="s">
        <v>24</v>
      </c>
      <c r="F168" s="3" t="s">
        <v>23</v>
      </c>
      <c r="G168" s="3" t="s">
        <v>4</v>
      </c>
      <c r="H168" s="3" t="s">
        <v>983</v>
      </c>
      <c r="I168" s="3" t="s">
        <v>2</v>
      </c>
      <c r="J168" s="3" t="s">
        <v>1</v>
      </c>
      <c r="K168" s="4">
        <v>16000</v>
      </c>
      <c r="L168" s="4">
        <v>80</v>
      </c>
      <c r="M168" s="3">
        <v>170</v>
      </c>
      <c r="N168" s="3">
        <v>76</v>
      </c>
      <c r="O168" s="3">
        <v>9</v>
      </c>
      <c r="P168" s="3">
        <v>2.7</v>
      </c>
      <c r="Q168" s="3">
        <v>2.2999999999999998</v>
      </c>
      <c r="R168" s="3">
        <v>1.5</v>
      </c>
      <c r="S168" s="3">
        <f t="shared" si="18"/>
        <v>1.8</v>
      </c>
      <c r="T168" s="3">
        <f>10*O168</f>
        <v>90</v>
      </c>
      <c r="U168" s="6">
        <v>1</v>
      </c>
      <c r="V168" s="3">
        <v>270</v>
      </c>
      <c r="X168" s="3">
        <f>10*O168</f>
        <v>90</v>
      </c>
      <c r="Y168" s="3">
        <f t="shared" si="19"/>
        <v>1.8</v>
      </c>
      <c r="Z168" s="6">
        <v>1</v>
      </c>
      <c r="AA168" s="10" t="s">
        <v>759</v>
      </c>
      <c r="AB168" s="4" t="s">
        <v>1024</v>
      </c>
      <c r="AC168" s="4">
        <v>140</v>
      </c>
      <c r="AD168" s="8"/>
      <c r="AE168" s="4">
        <v>33.200000000000003</v>
      </c>
      <c r="AF168" s="4">
        <v>2022</v>
      </c>
      <c r="AG168" s="4" t="s">
        <v>0</v>
      </c>
      <c r="AK168" s="10" t="s">
        <v>939</v>
      </c>
      <c r="AL168" s="10" t="s">
        <v>759</v>
      </c>
      <c r="AM168" s="10" t="s">
        <v>759</v>
      </c>
      <c r="AN168">
        <f t="shared" si="16"/>
        <v>3</v>
      </c>
      <c r="AO168">
        <f t="shared" si="17"/>
        <v>64.69</v>
      </c>
    </row>
    <row r="169" spans="1:41">
      <c r="A169" t="s">
        <v>1196</v>
      </c>
      <c r="B169" s="3" t="s">
        <v>984</v>
      </c>
      <c r="C169" s="3" t="s">
        <v>984</v>
      </c>
      <c r="D169" s="3" t="s">
        <v>25</v>
      </c>
      <c r="E169" s="3" t="s">
        <v>24</v>
      </c>
      <c r="F169" s="3" t="s">
        <v>23</v>
      </c>
      <c r="G169" s="3" t="s">
        <v>4</v>
      </c>
      <c r="H169" s="3" t="s">
        <v>989</v>
      </c>
      <c r="I169" s="3" t="s">
        <v>2</v>
      </c>
      <c r="J169" s="3" t="s">
        <v>1</v>
      </c>
      <c r="K169" s="4">
        <v>25000</v>
      </c>
      <c r="L169" s="4">
        <v>80</v>
      </c>
      <c r="M169" s="3">
        <v>128</v>
      </c>
      <c r="N169" s="3">
        <v>76</v>
      </c>
      <c r="O169" s="3">
        <v>40</v>
      </c>
      <c r="P169" s="3">
        <v>2.7</v>
      </c>
      <c r="Q169" s="3">
        <v>2.2999999999999998</v>
      </c>
      <c r="R169" s="3">
        <v>1.5</v>
      </c>
      <c r="S169" s="3">
        <f t="shared" si="18"/>
        <v>8</v>
      </c>
      <c r="T169" s="3">
        <f>6*O169</f>
        <v>240</v>
      </c>
      <c r="U169" s="6">
        <v>1</v>
      </c>
      <c r="V169" s="3">
        <v>1210</v>
      </c>
      <c r="X169" s="3">
        <f>6*O169</f>
        <v>240</v>
      </c>
      <c r="Y169" s="3">
        <f t="shared" si="19"/>
        <v>8</v>
      </c>
      <c r="Z169" s="6">
        <v>1</v>
      </c>
      <c r="AA169" s="10" t="s">
        <v>759</v>
      </c>
      <c r="AB169" s="4" t="s">
        <v>1024</v>
      </c>
      <c r="AC169" s="4">
        <v>161</v>
      </c>
      <c r="AE169" s="4">
        <v>66</v>
      </c>
      <c r="AF169" s="4">
        <v>2022</v>
      </c>
      <c r="AG169" s="4" t="s">
        <v>0</v>
      </c>
      <c r="AK169" s="10" t="s">
        <v>939</v>
      </c>
      <c r="AL169" s="10" t="s">
        <v>759</v>
      </c>
      <c r="AM169" s="10" t="s">
        <v>759</v>
      </c>
      <c r="AN169">
        <f t="shared" si="16"/>
        <v>3</v>
      </c>
      <c r="AO169">
        <f t="shared" si="17"/>
        <v>64.69</v>
      </c>
    </row>
    <row r="170" spans="1:41">
      <c r="A170" t="s">
        <v>1197</v>
      </c>
      <c r="B170" s="3" t="s">
        <v>985</v>
      </c>
      <c r="C170" s="3" t="s">
        <v>985</v>
      </c>
      <c r="D170" s="3" t="s">
        <v>25</v>
      </c>
      <c r="E170" s="3" t="s">
        <v>24</v>
      </c>
      <c r="F170" s="3" t="s">
        <v>23</v>
      </c>
      <c r="G170" s="3" t="s">
        <v>4</v>
      </c>
      <c r="H170" s="3" t="s">
        <v>990</v>
      </c>
      <c r="I170" s="3" t="s">
        <v>2</v>
      </c>
      <c r="J170" s="3" t="s">
        <v>1</v>
      </c>
      <c r="K170" s="4">
        <v>25000</v>
      </c>
      <c r="L170" s="4">
        <v>80</v>
      </c>
      <c r="M170" s="3">
        <v>144</v>
      </c>
      <c r="N170" s="3">
        <v>80</v>
      </c>
      <c r="O170" s="3">
        <v>45</v>
      </c>
      <c r="P170" s="3">
        <v>2.7</v>
      </c>
      <c r="Q170" s="3">
        <v>2.2999999999999998</v>
      </c>
      <c r="R170" s="3">
        <v>1.5</v>
      </c>
      <c r="S170" s="3">
        <f t="shared" si="18"/>
        <v>9</v>
      </c>
      <c r="T170" s="3">
        <f>O170*5</f>
        <v>225</v>
      </c>
      <c r="U170" s="6">
        <v>1</v>
      </c>
      <c r="V170" s="3">
        <v>1270</v>
      </c>
      <c r="X170" s="3">
        <f>5*O170</f>
        <v>225</v>
      </c>
      <c r="Y170" s="3">
        <f t="shared" si="19"/>
        <v>9</v>
      </c>
      <c r="Z170" s="6">
        <v>1</v>
      </c>
      <c r="AA170" s="10" t="s">
        <v>759</v>
      </c>
      <c r="AB170" s="4" t="s">
        <v>1024</v>
      </c>
      <c r="AC170" s="4">
        <v>161</v>
      </c>
      <c r="AE170" s="4">
        <v>66</v>
      </c>
      <c r="AF170" s="4">
        <v>2022</v>
      </c>
      <c r="AG170" s="4" t="s">
        <v>0</v>
      </c>
      <c r="AK170" s="10" t="s">
        <v>939</v>
      </c>
      <c r="AL170" s="10" t="s">
        <v>759</v>
      </c>
      <c r="AM170" s="10" t="s">
        <v>759</v>
      </c>
      <c r="AN170">
        <f t="shared" si="16"/>
        <v>3</v>
      </c>
      <c r="AO170">
        <f t="shared" si="17"/>
        <v>64.69</v>
      </c>
    </row>
    <row r="171" spans="1:41">
      <c r="A171" t="s">
        <v>1198</v>
      </c>
      <c r="B171" s="3" t="s">
        <v>986</v>
      </c>
      <c r="C171" s="3" t="s">
        <v>986</v>
      </c>
      <c r="D171" s="3" t="s">
        <v>25</v>
      </c>
      <c r="E171" s="3" t="s">
        <v>24</v>
      </c>
      <c r="F171" s="3" t="s">
        <v>23</v>
      </c>
      <c r="G171" s="3" t="s">
        <v>9</v>
      </c>
      <c r="H171" s="3" t="s">
        <v>991</v>
      </c>
      <c r="I171" s="3" t="s">
        <v>2</v>
      </c>
      <c r="J171" s="3" t="s">
        <v>9</v>
      </c>
      <c r="K171" s="4">
        <v>16000</v>
      </c>
      <c r="L171" s="4">
        <v>80</v>
      </c>
      <c r="M171" s="3">
        <v>152</v>
      </c>
      <c r="N171" s="3">
        <v>67</v>
      </c>
      <c r="O171" s="3">
        <v>30</v>
      </c>
      <c r="P171" s="3">
        <v>2.7</v>
      </c>
      <c r="Q171" s="3">
        <v>2.2999999999999998</v>
      </c>
      <c r="R171" s="3">
        <v>1.5</v>
      </c>
      <c r="S171" s="3">
        <f t="shared" si="18"/>
        <v>6</v>
      </c>
      <c r="T171" s="3">
        <f>6*O171</f>
        <v>180</v>
      </c>
      <c r="U171" s="6">
        <v>1</v>
      </c>
      <c r="V171" s="3">
        <v>1030</v>
      </c>
      <c r="X171" s="3">
        <f>6*O171</f>
        <v>180</v>
      </c>
      <c r="Y171" s="3">
        <f t="shared" si="19"/>
        <v>6</v>
      </c>
      <c r="Z171" s="6">
        <v>1</v>
      </c>
      <c r="AA171" s="10" t="s">
        <v>759</v>
      </c>
      <c r="AB171" s="4" t="s">
        <v>1024</v>
      </c>
      <c r="AC171" s="4">
        <v>173</v>
      </c>
      <c r="AD171" s="4">
        <v>28.5</v>
      </c>
      <c r="AE171" s="4">
        <v>97</v>
      </c>
      <c r="AF171" s="4">
        <v>2022</v>
      </c>
      <c r="AG171" s="4" t="s">
        <v>0</v>
      </c>
      <c r="AK171" s="10" t="s">
        <v>939</v>
      </c>
      <c r="AL171" s="10" t="s">
        <v>759</v>
      </c>
      <c r="AM171" s="10" t="s">
        <v>759</v>
      </c>
      <c r="AN171">
        <f t="shared" si="16"/>
        <v>2</v>
      </c>
      <c r="AO171">
        <f t="shared" si="17"/>
        <v>60.79</v>
      </c>
    </row>
    <row r="172" spans="1:41">
      <c r="A172" t="s">
        <v>1199</v>
      </c>
      <c r="B172" s="3" t="s">
        <v>987</v>
      </c>
      <c r="C172" s="3" t="s">
        <v>987</v>
      </c>
      <c r="D172" s="3" t="s">
        <v>25</v>
      </c>
      <c r="E172" s="3" t="s">
        <v>24</v>
      </c>
      <c r="F172" s="3" t="s">
        <v>23</v>
      </c>
      <c r="G172" s="3" t="s">
        <v>9</v>
      </c>
      <c r="H172" s="3" t="s">
        <v>992</v>
      </c>
      <c r="I172" s="3" t="s">
        <v>2</v>
      </c>
      <c r="J172" s="3" t="s">
        <v>9</v>
      </c>
      <c r="K172" s="4">
        <v>16000</v>
      </c>
      <c r="L172" s="4">
        <v>80</v>
      </c>
      <c r="M172" s="3">
        <v>142</v>
      </c>
      <c r="N172" s="3">
        <v>61</v>
      </c>
      <c r="O172" s="3">
        <v>33</v>
      </c>
      <c r="P172" s="3">
        <v>2.7</v>
      </c>
      <c r="Q172" s="3">
        <v>2.2999999999999998</v>
      </c>
      <c r="R172" s="3">
        <v>1.5</v>
      </c>
      <c r="S172" s="3">
        <f t="shared" si="18"/>
        <v>6.6000000000000005</v>
      </c>
      <c r="T172" s="3">
        <f>6*O172</f>
        <v>198</v>
      </c>
      <c r="U172" s="6">
        <v>1</v>
      </c>
      <c r="V172" s="3">
        <v>1245</v>
      </c>
      <c r="X172" s="3">
        <f>6*O172</f>
        <v>198</v>
      </c>
      <c r="Y172" s="3">
        <f t="shared" si="19"/>
        <v>6.6000000000000005</v>
      </c>
      <c r="Z172" s="6">
        <v>1</v>
      </c>
      <c r="AA172" s="10" t="s">
        <v>759</v>
      </c>
      <c r="AB172" s="4" t="s">
        <v>1024</v>
      </c>
      <c r="AC172" s="4">
        <v>205</v>
      </c>
      <c r="AD172" s="4">
        <v>21</v>
      </c>
      <c r="AE172" s="4">
        <v>130</v>
      </c>
      <c r="AF172" s="4">
        <v>2022</v>
      </c>
      <c r="AG172" s="4" t="s">
        <v>0</v>
      </c>
      <c r="AK172" s="10" t="s">
        <v>939</v>
      </c>
      <c r="AL172" s="10" t="s">
        <v>759</v>
      </c>
      <c r="AM172" s="10" t="s">
        <v>759</v>
      </c>
      <c r="AN172">
        <f t="shared" si="16"/>
        <v>2</v>
      </c>
      <c r="AO172">
        <f t="shared" si="17"/>
        <v>60.79</v>
      </c>
    </row>
    <row r="173" spans="1:41">
      <c r="A173" t="s">
        <v>1200</v>
      </c>
      <c r="B173" s="3" t="s">
        <v>988</v>
      </c>
      <c r="C173" s="3" t="s">
        <v>988</v>
      </c>
      <c r="D173" s="3" t="s">
        <v>25</v>
      </c>
      <c r="E173" s="3" t="s">
        <v>24</v>
      </c>
      <c r="F173" s="3" t="s">
        <v>23</v>
      </c>
      <c r="G173" s="3" t="s">
        <v>11</v>
      </c>
      <c r="H173" s="3" t="s">
        <v>993</v>
      </c>
      <c r="I173" s="3" t="s">
        <v>2</v>
      </c>
      <c r="J173" s="3" t="s">
        <v>9</v>
      </c>
      <c r="K173" s="4">
        <v>25000</v>
      </c>
      <c r="L173" s="4">
        <v>80</v>
      </c>
      <c r="M173" s="3">
        <v>182</v>
      </c>
      <c r="N173" s="3">
        <v>81</v>
      </c>
      <c r="O173" s="3">
        <v>68</v>
      </c>
      <c r="P173" s="3">
        <v>2.7</v>
      </c>
      <c r="Q173" s="3">
        <v>2.2999999999999998</v>
      </c>
      <c r="R173" s="3">
        <v>1.5</v>
      </c>
      <c r="S173" s="3">
        <f t="shared" si="18"/>
        <v>13.600000000000001</v>
      </c>
      <c r="T173" s="3">
        <f>7*O173</f>
        <v>476</v>
      </c>
      <c r="U173" s="6">
        <v>1</v>
      </c>
      <c r="V173" s="3">
        <v>1880</v>
      </c>
      <c r="X173" s="3">
        <f>7*O173</f>
        <v>476</v>
      </c>
      <c r="Y173" s="3">
        <f t="shared" si="19"/>
        <v>13.600000000000001</v>
      </c>
      <c r="Z173" s="6">
        <v>1</v>
      </c>
      <c r="AA173" s="10" t="s">
        <v>759</v>
      </c>
      <c r="AB173" s="4" t="s">
        <v>1024</v>
      </c>
      <c r="AC173" s="4">
        <v>263</v>
      </c>
      <c r="AD173" s="4">
        <v>12.6</v>
      </c>
      <c r="AE173" s="4">
        <v>256</v>
      </c>
      <c r="AF173" s="4">
        <v>2022</v>
      </c>
      <c r="AG173" s="4" t="s">
        <v>0</v>
      </c>
      <c r="AK173" s="10" t="s">
        <v>939</v>
      </c>
      <c r="AL173" s="10" t="s">
        <v>759</v>
      </c>
      <c r="AM173" s="10" t="s">
        <v>759</v>
      </c>
      <c r="AN173">
        <f t="shared" si="16"/>
        <v>1</v>
      </c>
      <c r="AO173">
        <f t="shared" si="17"/>
        <v>60.25</v>
      </c>
    </row>
    <row r="174" spans="1:41">
      <c r="A174" t="s">
        <v>1201</v>
      </c>
      <c r="B174" s="3" t="s">
        <v>994</v>
      </c>
      <c r="C174" s="3" t="s">
        <v>994</v>
      </c>
      <c r="D174" s="3" t="s">
        <v>996</v>
      </c>
      <c r="E174" s="3" t="s">
        <v>24</v>
      </c>
      <c r="F174" s="3" t="s">
        <v>23</v>
      </c>
      <c r="G174" s="3" t="s">
        <v>9</v>
      </c>
      <c r="H174" s="3" t="s">
        <v>995</v>
      </c>
      <c r="I174" s="3" t="s">
        <v>2</v>
      </c>
      <c r="J174" s="3" t="s">
        <v>9</v>
      </c>
      <c r="K174" s="4">
        <v>16000</v>
      </c>
      <c r="L174" s="4">
        <v>80</v>
      </c>
      <c r="M174" s="3">
        <v>147</v>
      </c>
      <c r="N174" s="3">
        <v>68</v>
      </c>
      <c r="O174" s="3">
        <v>30</v>
      </c>
      <c r="P174" s="3">
        <v>2.7</v>
      </c>
      <c r="Q174" s="3">
        <v>2.2999999999999998</v>
      </c>
      <c r="R174" s="3">
        <v>1.5</v>
      </c>
      <c r="S174" s="3">
        <f t="shared" si="18"/>
        <v>6</v>
      </c>
      <c r="T174" s="3">
        <f>6*O174</f>
        <v>180</v>
      </c>
      <c r="U174" s="6">
        <v>1</v>
      </c>
      <c r="V174" s="3">
        <v>1030</v>
      </c>
      <c r="X174" s="3">
        <f>6*O174</f>
        <v>180</v>
      </c>
      <c r="Y174" s="3">
        <f t="shared" si="19"/>
        <v>6</v>
      </c>
      <c r="Z174" s="6">
        <v>1</v>
      </c>
      <c r="AA174" s="10" t="s">
        <v>759</v>
      </c>
      <c r="AB174" s="4" t="s">
        <v>1024</v>
      </c>
      <c r="AC174" s="4">
        <v>173</v>
      </c>
      <c r="AD174" s="4">
        <v>28</v>
      </c>
      <c r="AE174" s="4">
        <v>97</v>
      </c>
      <c r="AF174" s="4">
        <v>2022</v>
      </c>
      <c r="AG174" s="4" t="s">
        <v>0</v>
      </c>
      <c r="AK174" s="10" t="s">
        <v>939</v>
      </c>
      <c r="AL174" s="10" t="s">
        <v>759</v>
      </c>
      <c r="AM174" s="10" t="s">
        <v>759</v>
      </c>
      <c r="AN174">
        <f t="shared" si="16"/>
        <v>2</v>
      </c>
      <c r="AO174">
        <f t="shared" si="17"/>
        <v>60.79</v>
      </c>
    </row>
    <row r="175" spans="1:41">
      <c r="A175" t="s">
        <v>1202</v>
      </c>
      <c r="B175" s="3" t="s">
        <v>997</v>
      </c>
      <c r="C175" s="3" t="s">
        <v>997</v>
      </c>
      <c r="D175" s="3" t="s">
        <v>760</v>
      </c>
      <c r="E175" s="3" t="s">
        <v>24</v>
      </c>
      <c r="F175" s="3" t="s">
        <v>23</v>
      </c>
      <c r="G175" s="3" t="s">
        <v>11</v>
      </c>
      <c r="H175" s="3" t="s">
        <v>998</v>
      </c>
      <c r="I175" s="3" t="s">
        <v>2</v>
      </c>
      <c r="J175" s="3" t="s">
        <v>9</v>
      </c>
      <c r="K175" s="4">
        <v>25000</v>
      </c>
      <c r="L175" s="4">
        <v>80</v>
      </c>
      <c r="M175" s="4" t="s">
        <v>759</v>
      </c>
      <c r="N175" s="4" t="s">
        <v>759</v>
      </c>
      <c r="O175" s="3">
        <v>21</v>
      </c>
      <c r="P175" s="3">
        <v>2.7</v>
      </c>
      <c r="Q175" s="3">
        <v>2.2999999999999998</v>
      </c>
      <c r="R175" s="3">
        <v>1.5</v>
      </c>
      <c r="S175" s="3">
        <f t="shared" si="18"/>
        <v>4.2</v>
      </c>
      <c r="T175" s="3">
        <f>6*O175</f>
        <v>126</v>
      </c>
      <c r="U175" s="6">
        <v>1</v>
      </c>
      <c r="V175" s="3">
        <v>668</v>
      </c>
      <c r="X175" s="3">
        <f>6*O175</f>
        <v>126</v>
      </c>
      <c r="Y175" s="3">
        <f t="shared" si="19"/>
        <v>4.2</v>
      </c>
      <c r="Z175" s="6">
        <v>1</v>
      </c>
      <c r="AA175" s="10" t="s">
        <v>759</v>
      </c>
      <c r="AB175" s="4" t="s">
        <v>1024</v>
      </c>
      <c r="AC175" s="4">
        <v>295</v>
      </c>
      <c r="AD175" s="4">
        <v>10.5</v>
      </c>
      <c r="AE175" s="4">
        <v>120</v>
      </c>
      <c r="AF175" s="4">
        <v>2022</v>
      </c>
      <c r="AH175" s="4" t="s">
        <v>0</v>
      </c>
      <c r="AK175" s="10" t="s">
        <v>939</v>
      </c>
      <c r="AL175" s="10" t="s">
        <v>759</v>
      </c>
      <c r="AM175" s="10" t="s">
        <v>759</v>
      </c>
      <c r="AN175">
        <f t="shared" si="16"/>
        <v>1</v>
      </c>
      <c r="AO175">
        <f t="shared" si="17"/>
        <v>60.25</v>
      </c>
    </row>
    <row r="176" spans="1:41">
      <c r="A176" t="s">
        <v>1203</v>
      </c>
      <c r="B176" s="3" t="s">
        <v>999</v>
      </c>
      <c r="C176" s="3" t="s">
        <v>999</v>
      </c>
      <c r="D176" s="3" t="s">
        <v>760</v>
      </c>
      <c r="E176" s="3" t="s">
        <v>6</v>
      </c>
      <c r="G176" s="3" t="s">
        <v>11</v>
      </c>
      <c r="H176" s="3" t="s">
        <v>389</v>
      </c>
      <c r="I176" s="3" t="s">
        <v>2</v>
      </c>
      <c r="J176" s="3" t="s">
        <v>9</v>
      </c>
      <c r="K176" s="4">
        <v>2000</v>
      </c>
      <c r="L176" s="4">
        <v>80</v>
      </c>
      <c r="M176" s="4" t="s">
        <v>759</v>
      </c>
      <c r="N176" s="4" t="s">
        <v>759</v>
      </c>
      <c r="O176" s="3">
        <v>78</v>
      </c>
      <c r="P176" s="3">
        <v>4.2</v>
      </c>
      <c r="Q176" s="3">
        <v>3.6</v>
      </c>
      <c r="R176" s="3">
        <v>2.5</v>
      </c>
      <c r="S176" s="3">
        <f t="shared" si="18"/>
        <v>15.600000000000001</v>
      </c>
      <c r="T176" s="3">
        <f>3*O176</f>
        <v>234</v>
      </c>
      <c r="U176" s="6">
        <v>0.33</v>
      </c>
      <c r="V176" s="3">
        <v>1110</v>
      </c>
      <c r="X176" s="3">
        <f t="shared" ref="X176:X188" si="20">1*O176</f>
        <v>78</v>
      </c>
      <c r="Y176" s="3">
        <f>0.5*O176</f>
        <v>39</v>
      </c>
      <c r="Z176" s="6">
        <v>0.33</v>
      </c>
      <c r="AA176" s="10" t="s">
        <v>759</v>
      </c>
      <c r="AB176" s="4">
        <v>510</v>
      </c>
      <c r="AC176" s="8">
        <v>8</v>
      </c>
      <c r="AD176" s="8">
        <v>98</v>
      </c>
      <c r="AE176" s="7" t="s">
        <v>1024</v>
      </c>
      <c r="AF176" s="4">
        <v>2022</v>
      </c>
      <c r="AH176" s="4" t="s">
        <v>0</v>
      </c>
      <c r="AI176" s="11" t="s">
        <v>861</v>
      </c>
      <c r="AJ176" s="9" t="s">
        <v>383</v>
      </c>
      <c r="AK176" s="10" t="s">
        <v>939</v>
      </c>
      <c r="AL176" s="10" t="s">
        <v>759</v>
      </c>
      <c r="AM176" s="10" t="s">
        <v>759</v>
      </c>
      <c r="AN176">
        <f t="shared" si="16"/>
        <v>1</v>
      </c>
      <c r="AO176">
        <f t="shared" si="17"/>
        <v>60.25</v>
      </c>
    </row>
    <row r="177" spans="1:41">
      <c r="A177" t="s">
        <v>1204</v>
      </c>
      <c r="B177" s="3" t="s">
        <v>1000</v>
      </c>
      <c r="C177" s="3" t="s">
        <v>1000</v>
      </c>
      <c r="D177" s="3" t="s">
        <v>437</v>
      </c>
      <c r="E177" s="3" t="s">
        <v>6</v>
      </c>
      <c r="F177" s="3" t="s">
        <v>12</v>
      </c>
      <c r="G177" s="3" t="s">
        <v>11</v>
      </c>
      <c r="H177" s="3" t="s">
        <v>1002</v>
      </c>
      <c r="I177" s="3" t="s">
        <v>2</v>
      </c>
      <c r="J177" s="3" t="s">
        <v>9</v>
      </c>
      <c r="K177" s="4">
        <v>3000</v>
      </c>
      <c r="L177" s="4">
        <v>80</v>
      </c>
      <c r="M177" s="4" t="s">
        <v>759</v>
      </c>
      <c r="N177" s="3">
        <v>210</v>
      </c>
      <c r="O177" s="3">
        <v>43</v>
      </c>
      <c r="P177" s="3">
        <v>4.2</v>
      </c>
      <c r="Q177" s="3">
        <v>3.63</v>
      </c>
      <c r="R177" s="3">
        <v>2.7</v>
      </c>
      <c r="S177" s="3">
        <f t="shared" si="18"/>
        <v>8.6</v>
      </c>
      <c r="T177" s="3">
        <f>3.2*O177</f>
        <v>137.6</v>
      </c>
      <c r="U177" s="6" t="s">
        <v>759</v>
      </c>
      <c r="V177" s="3">
        <v>743</v>
      </c>
      <c r="X177" s="3">
        <f t="shared" si="20"/>
        <v>43</v>
      </c>
      <c r="Y177" s="3">
        <f t="shared" ref="Y177:Y188" si="21">0.2*O177</f>
        <v>8.6</v>
      </c>
      <c r="Z177" s="6" t="s">
        <v>759</v>
      </c>
      <c r="AA177" s="10" t="s">
        <v>759</v>
      </c>
      <c r="AB177" s="4">
        <v>188</v>
      </c>
      <c r="AC177" s="4">
        <v>10.8</v>
      </c>
      <c r="AD177" s="4">
        <v>174</v>
      </c>
      <c r="AE177" s="7" t="s">
        <v>1024</v>
      </c>
      <c r="AF177" s="4">
        <v>2022</v>
      </c>
      <c r="AH177" s="4" t="s">
        <v>0</v>
      </c>
      <c r="AK177" s="10" t="s">
        <v>939</v>
      </c>
      <c r="AL177" s="10" t="s">
        <v>759</v>
      </c>
      <c r="AM177" s="10" t="s">
        <v>759</v>
      </c>
      <c r="AN177">
        <f t="shared" si="16"/>
        <v>1</v>
      </c>
      <c r="AO177">
        <f t="shared" si="17"/>
        <v>60.25</v>
      </c>
    </row>
    <row r="178" spans="1:41">
      <c r="A178" t="s">
        <v>1205</v>
      </c>
      <c r="B178" s="3" t="s">
        <v>1001</v>
      </c>
      <c r="C178" s="3" t="s">
        <v>1001</v>
      </c>
      <c r="D178" s="3" t="s">
        <v>437</v>
      </c>
      <c r="E178" s="3" t="s">
        <v>6</v>
      </c>
      <c r="F178" s="3" t="s">
        <v>12</v>
      </c>
      <c r="G178" s="3" t="s">
        <v>11</v>
      </c>
      <c r="H178" s="3" t="s">
        <v>1003</v>
      </c>
      <c r="I178" s="3" t="s">
        <v>2</v>
      </c>
      <c r="J178" s="3" t="s">
        <v>9</v>
      </c>
      <c r="K178" s="4">
        <v>3000</v>
      </c>
      <c r="L178" s="4">
        <v>80</v>
      </c>
      <c r="M178" s="4" t="s">
        <v>759</v>
      </c>
      <c r="N178" s="3">
        <v>200</v>
      </c>
      <c r="O178" s="3">
        <v>30</v>
      </c>
      <c r="P178" s="3">
        <v>4.2</v>
      </c>
      <c r="Q178" s="3">
        <v>3.68</v>
      </c>
      <c r="R178" s="3">
        <v>2.7</v>
      </c>
      <c r="S178" s="3">
        <f t="shared" si="18"/>
        <v>6</v>
      </c>
      <c r="T178" s="3">
        <f>3*O178</f>
        <v>90</v>
      </c>
      <c r="U178" s="6" t="s">
        <v>759</v>
      </c>
      <c r="V178" s="3">
        <v>552</v>
      </c>
      <c r="X178" s="3">
        <f t="shared" si="20"/>
        <v>30</v>
      </c>
      <c r="Y178" s="3">
        <f t="shared" si="21"/>
        <v>6</v>
      </c>
      <c r="Z178" s="6" t="s">
        <v>759</v>
      </c>
      <c r="AA178" s="10" t="s">
        <v>759</v>
      </c>
      <c r="AB178" s="4">
        <v>227</v>
      </c>
      <c r="AC178" s="4">
        <v>7.2</v>
      </c>
      <c r="AD178" s="4">
        <v>165</v>
      </c>
      <c r="AE178" s="7" t="s">
        <v>1024</v>
      </c>
      <c r="AF178" s="4">
        <v>2022</v>
      </c>
      <c r="AH178" s="4" t="s">
        <v>0</v>
      </c>
      <c r="AK178" s="10" t="s">
        <v>939</v>
      </c>
      <c r="AL178" s="10" t="s">
        <v>759</v>
      </c>
      <c r="AM178" s="10" t="s">
        <v>759</v>
      </c>
      <c r="AN178">
        <f t="shared" si="16"/>
        <v>1</v>
      </c>
      <c r="AO178">
        <f t="shared" si="17"/>
        <v>60.25</v>
      </c>
    </row>
    <row r="179" spans="1:41">
      <c r="A179" t="s">
        <v>1206</v>
      </c>
      <c r="B179" s="3" t="s">
        <v>1004</v>
      </c>
      <c r="C179" s="3" t="s">
        <v>1004</v>
      </c>
      <c r="D179" s="3" t="s">
        <v>437</v>
      </c>
      <c r="E179" s="3" t="s">
        <v>6</v>
      </c>
      <c r="F179" s="3" t="s">
        <v>12</v>
      </c>
      <c r="G179" s="3" t="s">
        <v>11</v>
      </c>
      <c r="H179" s="3" t="s">
        <v>1006</v>
      </c>
      <c r="I179" s="3" t="s">
        <v>2</v>
      </c>
      <c r="J179" s="3" t="s">
        <v>9</v>
      </c>
      <c r="K179" s="4">
        <v>3000</v>
      </c>
      <c r="L179" s="4">
        <v>80</v>
      </c>
      <c r="M179" s="4" t="s">
        <v>759</v>
      </c>
      <c r="N179" s="3">
        <v>235</v>
      </c>
      <c r="O179" s="3">
        <v>51</v>
      </c>
      <c r="P179" s="3">
        <v>4.2</v>
      </c>
      <c r="Q179" s="3">
        <v>3.7</v>
      </c>
      <c r="R179" s="3">
        <v>2.7</v>
      </c>
      <c r="S179" s="3">
        <f t="shared" si="18"/>
        <v>10.200000000000001</v>
      </c>
      <c r="T179" s="3">
        <f t="shared" ref="T179:T185" si="22">2*O179</f>
        <v>102</v>
      </c>
      <c r="U179" s="6" t="s">
        <v>759</v>
      </c>
      <c r="V179" s="3">
        <v>800</v>
      </c>
      <c r="X179" s="3">
        <f t="shared" si="20"/>
        <v>51</v>
      </c>
      <c r="Y179" s="3">
        <f t="shared" si="21"/>
        <v>10.200000000000001</v>
      </c>
      <c r="Z179" s="6" t="s">
        <v>759</v>
      </c>
      <c r="AA179" s="10" t="s">
        <v>759</v>
      </c>
      <c r="AB179" s="4">
        <v>227</v>
      </c>
      <c r="AC179" s="4">
        <v>10.5</v>
      </c>
      <c r="AD179" s="4">
        <v>165</v>
      </c>
      <c r="AE179" s="7" t="s">
        <v>1024</v>
      </c>
      <c r="AF179" s="4">
        <v>2022</v>
      </c>
      <c r="AH179" s="4" t="s">
        <v>0</v>
      </c>
      <c r="AK179" s="10" t="s">
        <v>939</v>
      </c>
      <c r="AL179" s="10" t="s">
        <v>759</v>
      </c>
      <c r="AM179" s="10" t="s">
        <v>759</v>
      </c>
      <c r="AN179">
        <f t="shared" si="16"/>
        <v>1</v>
      </c>
      <c r="AO179">
        <f t="shared" si="17"/>
        <v>60.25</v>
      </c>
    </row>
    <row r="180" spans="1:41">
      <c r="A180" t="s">
        <v>1207</v>
      </c>
      <c r="B180" s="3" t="s">
        <v>1005</v>
      </c>
      <c r="C180" s="3" t="s">
        <v>1005</v>
      </c>
      <c r="D180" s="3" t="s">
        <v>437</v>
      </c>
      <c r="E180" s="3" t="s">
        <v>6</v>
      </c>
      <c r="F180" s="3" t="s">
        <v>12</v>
      </c>
      <c r="G180" s="3" t="s">
        <v>11</v>
      </c>
      <c r="H180" s="3" t="s">
        <v>1007</v>
      </c>
      <c r="I180" s="3" t="s">
        <v>2</v>
      </c>
      <c r="J180" s="3" t="s">
        <v>9</v>
      </c>
      <c r="K180" s="4">
        <v>3000</v>
      </c>
      <c r="L180" s="4">
        <v>80</v>
      </c>
      <c r="M180" s="4" t="s">
        <v>759</v>
      </c>
      <c r="N180" s="3">
        <v>260</v>
      </c>
      <c r="O180" s="3">
        <v>52</v>
      </c>
      <c r="P180" s="3">
        <v>4.2</v>
      </c>
      <c r="Q180" s="3">
        <v>3.7</v>
      </c>
      <c r="R180" s="3">
        <v>2.7</v>
      </c>
      <c r="S180" s="3">
        <f t="shared" si="18"/>
        <v>10.4</v>
      </c>
      <c r="T180" s="3">
        <f t="shared" si="22"/>
        <v>104</v>
      </c>
      <c r="U180" s="6" t="s">
        <v>759</v>
      </c>
      <c r="V180" s="3">
        <v>740</v>
      </c>
      <c r="X180" s="3">
        <f t="shared" si="20"/>
        <v>52</v>
      </c>
      <c r="Y180" s="3">
        <f t="shared" si="21"/>
        <v>10.4</v>
      </c>
      <c r="Z180" s="6" t="s">
        <v>759</v>
      </c>
      <c r="AA180" s="10" t="s">
        <v>759</v>
      </c>
      <c r="AB180" s="4">
        <v>305</v>
      </c>
      <c r="AC180" s="4">
        <v>11.5</v>
      </c>
      <c r="AD180" s="4">
        <v>102</v>
      </c>
      <c r="AE180" s="7" t="s">
        <v>1024</v>
      </c>
      <c r="AF180" s="4">
        <v>2022</v>
      </c>
      <c r="AH180" s="4" t="s">
        <v>0</v>
      </c>
      <c r="AK180" s="10" t="s">
        <v>939</v>
      </c>
      <c r="AL180" s="10" t="s">
        <v>759</v>
      </c>
      <c r="AM180" s="10" t="s">
        <v>759</v>
      </c>
      <c r="AN180">
        <f t="shared" si="16"/>
        <v>1</v>
      </c>
      <c r="AO180">
        <f t="shared" si="17"/>
        <v>60.25</v>
      </c>
    </row>
    <row r="181" spans="1:41">
      <c r="A181" t="s">
        <v>1208</v>
      </c>
      <c r="B181" s="3" t="s">
        <v>1008</v>
      </c>
      <c r="C181" s="3" t="s">
        <v>1008</v>
      </c>
      <c r="D181" s="3" t="s">
        <v>437</v>
      </c>
      <c r="E181" s="3" t="s">
        <v>6</v>
      </c>
      <c r="F181" s="3" t="s">
        <v>12</v>
      </c>
      <c r="G181" s="3" t="s">
        <v>9</v>
      </c>
      <c r="H181" s="3" t="s">
        <v>1013</v>
      </c>
      <c r="I181" s="3" t="s">
        <v>2</v>
      </c>
      <c r="J181" s="3" t="s">
        <v>9</v>
      </c>
      <c r="K181" s="4">
        <v>2000</v>
      </c>
      <c r="L181" s="4">
        <v>80</v>
      </c>
      <c r="M181" s="4" t="s">
        <v>759</v>
      </c>
      <c r="N181" s="4" t="s">
        <v>759</v>
      </c>
      <c r="O181" s="3">
        <v>42</v>
      </c>
      <c r="P181" s="3">
        <v>4.2</v>
      </c>
      <c r="Q181" s="3">
        <v>3.65</v>
      </c>
      <c r="R181" s="3">
        <v>2.7</v>
      </c>
      <c r="S181" s="3">
        <f t="shared" si="18"/>
        <v>8.4</v>
      </c>
      <c r="T181" s="3">
        <f t="shared" si="22"/>
        <v>84</v>
      </c>
      <c r="U181" s="6">
        <v>1</v>
      </c>
      <c r="V181" s="3">
        <v>740</v>
      </c>
      <c r="X181" s="3">
        <f t="shared" si="20"/>
        <v>42</v>
      </c>
      <c r="Y181" s="3">
        <f t="shared" si="21"/>
        <v>8.4</v>
      </c>
      <c r="Z181" s="6">
        <v>1</v>
      </c>
      <c r="AA181" s="10" t="s">
        <v>759</v>
      </c>
      <c r="AB181" s="4">
        <v>148</v>
      </c>
      <c r="AC181" s="4">
        <v>27</v>
      </c>
      <c r="AD181" s="4">
        <v>97</v>
      </c>
      <c r="AE181" s="7" t="s">
        <v>1024</v>
      </c>
      <c r="AF181" s="4">
        <v>2022</v>
      </c>
      <c r="AH181" s="4" t="s">
        <v>0</v>
      </c>
      <c r="AK181" s="10" t="s">
        <v>939</v>
      </c>
      <c r="AL181" s="10" t="s">
        <v>759</v>
      </c>
      <c r="AM181" s="10" t="s">
        <v>759</v>
      </c>
      <c r="AN181">
        <f t="shared" si="16"/>
        <v>2</v>
      </c>
      <c r="AO181">
        <f t="shared" si="17"/>
        <v>60.79</v>
      </c>
    </row>
    <row r="182" spans="1:41">
      <c r="A182" t="s">
        <v>1209</v>
      </c>
      <c r="B182" s="3" t="s">
        <v>1009</v>
      </c>
      <c r="C182" s="3" t="s">
        <v>1009</v>
      </c>
      <c r="D182" s="3" t="s">
        <v>437</v>
      </c>
      <c r="E182" s="3" t="s">
        <v>6</v>
      </c>
      <c r="F182" s="3" t="s">
        <v>12</v>
      </c>
      <c r="G182" s="3" t="s">
        <v>9</v>
      </c>
      <c r="H182" s="3" t="s">
        <v>1014</v>
      </c>
      <c r="I182" s="3" t="s">
        <v>2</v>
      </c>
      <c r="J182" s="3" t="s">
        <v>9</v>
      </c>
      <c r="K182" s="4">
        <v>2000</v>
      </c>
      <c r="L182" s="4">
        <v>80</v>
      </c>
      <c r="M182" s="4" t="s">
        <v>759</v>
      </c>
      <c r="N182" s="4" t="s">
        <v>759</v>
      </c>
      <c r="O182" s="3">
        <v>50</v>
      </c>
      <c r="P182" s="3">
        <v>4.2</v>
      </c>
      <c r="Q182" s="3">
        <v>3.65</v>
      </c>
      <c r="R182" s="3">
        <v>2.7</v>
      </c>
      <c r="S182" s="3">
        <f t="shared" si="18"/>
        <v>10</v>
      </c>
      <c r="T182" s="3">
        <f t="shared" si="22"/>
        <v>100</v>
      </c>
      <c r="U182" s="6">
        <v>1</v>
      </c>
      <c r="V182" s="3">
        <v>880</v>
      </c>
      <c r="X182" s="3">
        <f t="shared" si="20"/>
        <v>50</v>
      </c>
      <c r="Y182" s="3">
        <f t="shared" si="21"/>
        <v>10</v>
      </c>
      <c r="Z182" s="6">
        <v>1</v>
      </c>
      <c r="AA182" s="10" t="s">
        <v>759</v>
      </c>
      <c r="AB182" s="4">
        <v>148</v>
      </c>
      <c r="AC182" s="4">
        <v>27</v>
      </c>
      <c r="AD182" s="4">
        <v>97</v>
      </c>
      <c r="AE182" s="7" t="s">
        <v>1024</v>
      </c>
      <c r="AF182" s="4">
        <v>2022</v>
      </c>
      <c r="AH182" s="4" t="s">
        <v>0</v>
      </c>
      <c r="AK182" s="10" t="s">
        <v>939</v>
      </c>
      <c r="AL182" s="10" t="s">
        <v>759</v>
      </c>
      <c r="AM182" s="10" t="s">
        <v>759</v>
      </c>
      <c r="AN182">
        <f t="shared" si="16"/>
        <v>2</v>
      </c>
      <c r="AO182">
        <f t="shared" si="17"/>
        <v>60.79</v>
      </c>
    </row>
    <row r="183" spans="1:41">
      <c r="A183" t="s">
        <v>1210</v>
      </c>
      <c r="B183" s="3" t="s">
        <v>1010</v>
      </c>
      <c r="C183" s="3" t="s">
        <v>1010</v>
      </c>
      <c r="D183" s="3" t="s">
        <v>437</v>
      </c>
      <c r="E183" s="3" t="s">
        <v>6</v>
      </c>
      <c r="F183" s="3" t="s">
        <v>12</v>
      </c>
      <c r="G183" s="3" t="s">
        <v>9</v>
      </c>
      <c r="H183" s="3" t="s">
        <v>1015</v>
      </c>
      <c r="I183" s="3" t="s">
        <v>2</v>
      </c>
      <c r="J183" s="3" t="s">
        <v>9</v>
      </c>
      <c r="K183" s="4">
        <v>2000</v>
      </c>
      <c r="L183" s="4">
        <v>80</v>
      </c>
      <c r="M183" s="4" t="s">
        <v>759</v>
      </c>
      <c r="N183" s="4" t="s">
        <v>759</v>
      </c>
      <c r="O183" s="3">
        <v>60</v>
      </c>
      <c r="P183" s="3">
        <v>4.2</v>
      </c>
      <c r="Q183" s="3">
        <v>3.65</v>
      </c>
      <c r="R183" s="3">
        <v>2.7</v>
      </c>
      <c r="S183" s="3">
        <f t="shared" si="18"/>
        <v>12</v>
      </c>
      <c r="T183" s="3">
        <f t="shared" si="22"/>
        <v>120</v>
      </c>
      <c r="U183" s="6">
        <v>1</v>
      </c>
      <c r="V183" s="3">
        <v>870</v>
      </c>
      <c r="X183" s="3">
        <f t="shared" si="20"/>
        <v>60</v>
      </c>
      <c r="Y183" s="3">
        <f t="shared" si="21"/>
        <v>12</v>
      </c>
      <c r="Z183" s="6">
        <v>1</v>
      </c>
      <c r="AA183" s="10" t="s">
        <v>759</v>
      </c>
      <c r="AB183" s="4">
        <v>148</v>
      </c>
      <c r="AC183" s="4">
        <v>27</v>
      </c>
      <c r="AD183" s="4">
        <v>97</v>
      </c>
      <c r="AE183" s="7" t="s">
        <v>1024</v>
      </c>
      <c r="AF183" s="4">
        <v>2022</v>
      </c>
      <c r="AH183" s="4" t="s">
        <v>0</v>
      </c>
      <c r="AK183" s="10" t="s">
        <v>939</v>
      </c>
      <c r="AL183" s="10" t="s">
        <v>759</v>
      </c>
      <c r="AM183" s="10" t="s">
        <v>759</v>
      </c>
      <c r="AN183">
        <f t="shared" si="16"/>
        <v>2</v>
      </c>
      <c r="AO183">
        <f t="shared" si="17"/>
        <v>60.79</v>
      </c>
    </row>
    <row r="184" spans="1:41">
      <c r="A184" t="s">
        <v>1211</v>
      </c>
      <c r="B184" s="3" t="s">
        <v>1011</v>
      </c>
      <c r="C184" s="3" t="s">
        <v>1011</v>
      </c>
      <c r="D184" s="3" t="s">
        <v>437</v>
      </c>
      <c r="E184" s="3" t="s">
        <v>6</v>
      </c>
      <c r="F184" s="3" t="s">
        <v>12</v>
      </c>
      <c r="G184" s="3" t="s">
        <v>9</v>
      </c>
      <c r="H184" s="3" t="s">
        <v>1016</v>
      </c>
      <c r="I184" s="3" t="s">
        <v>2</v>
      </c>
      <c r="J184" s="3" t="s">
        <v>9</v>
      </c>
      <c r="K184" s="4">
        <v>2000</v>
      </c>
      <c r="L184" s="4">
        <v>80</v>
      </c>
      <c r="M184" s="4" t="s">
        <v>759</v>
      </c>
      <c r="N184" s="4" t="s">
        <v>759</v>
      </c>
      <c r="O184" s="3">
        <v>72</v>
      </c>
      <c r="P184" s="3">
        <v>4.2</v>
      </c>
      <c r="Q184" s="3">
        <v>3.65</v>
      </c>
      <c r="R184" s="3">
        <v>2.7</v>
      </c>
      <c r="S184" s="3">
        <f t="shared" si="18"/>
        <v>14.4</v>
      </c>
      <c r="T184" s="3">
        <f t="shared" si="22"/>
        <v>144</v>
      </c>
      <c r="U184" s="6">
        <v>1</v>
      </c>
      <c r="V184" s="3">
        <v>1300</v>
      </c>
      <c r="X184" s="3">
        <f t="shared" si="20"/>
        <v>72</v>
      </c>
      <c r="Y184" s="3">
        <f t="shared" si="21"/>
        <v>14.4</v>
      </c>
      <c r="Z184" s="6">
        <v>1</v>
      </c>
      <c r="AA184" s="10" t="s">
        <v>759</v>
      </c>
      <c r="AB184" s="4">
        <v>148</v>
      </c>
      <c r="AC184" s="4">
        <v>39</v>
      </c>
      <c r="AD184" s="4">
        <v>97</v>
      </c>
      <c r="AE184" s="7" t="s">
        <v>1024</v>
      </c>
      <c r="AF184" s="4">
        <v>2022</v>
      </c>
      <c r="AH184" s="4" t="s">
        <v>0</v>
      </c>
      <c r="AK184" s="10" t="s">
        <v>939</v>
      </c>
      <c r="AL184" s="10" t="s">
        <v>759</v>
      </c>
      <c r="AM184" s="10" t="s">
        <v>759</v>
      </c>
      <c r="AN184">
        <f t="shared" si="16"/>
        <v>2</v>
      </c>
      <c r="AO184">
        <f t="shared" si="17"/>
        <v>60.79</v>
      </c>
    </row>
    <row r="185" spans="1:41">
      <c r="A185" t="s">
        <v>1212</v>
      </c>
      <c r="B185" s="3" t="s">
        <v>1012</v>
      </c>
      <c r="C185" s="3" t="s">
        <v>1012</v>
      </c>
      <c r="D185" s="3" t="s">
        <v>437</v>
      </c>
      <c r="E185" s="3" t="s">
        <v>6</v>
      </c>
      <c r="F185" s="3" t="s">
        <v>12</v>
      </c>
      <c r="G185" s="3" t="s">
        <v>9</v>
      </c>
      <c r="H185" s="3" t="s">
        <v>1017</v>
      </c>
      <c r="I185" s="3" t="s">
        <v>2</v>
      </c>
      <c r="J185" s="3" t="s">
        <v>9</v>
      </c>
      <c r="K185" s="4">
        <v>2000</v>
      </c>
      <c r="L185" s="4">
        <v>80</v>
      </c>
      <c r="M185" s="4" t="s">
        <v>759</v>
      </c>
      <c r="N185" s="4" t="s">
        <v>759</v>
      </c>
      <c r="O185" s="3">
        <v>80</v>
      </c>
      <c r="P185" s="3">
        <v>4.2</v>
      </c>
      <c r="Q185" s="3">
        <v>3.65</v>
      </c>
      <c r="R185" s="3">
        <v>2.7</v>
      </c>
      <c r="S185" s="3">
        <f t="shared" si="18"/>
        <v>16</v>
      </c>
      <c r="T185" s="3">
        <f t="shared" si="22"/>
        <v>160</v>
      </c>
      <c r="U185" s="6">
        <v>1</v>
      </c>
      <c r="V185" s="3">
        <v>1320</v>
      </c>
      <c r="X185" s="3">
        <f t="shared" si="20"/>
        <v>80</v>
      </c>
      <c r="Y185" s="3">
        <f t="shared" si="21"/>
        <v>16</v>
      </c>
      <c r="Z185" s="6">
        <v>1</v>
      </c>
      <c r="AA185" s="10" t="s">
        <v>759</v>
      </c>
      <c r="AB185" s="4">
        <v>148</v>
      </c>
      <c r="AC185" s="4">
        <v>39</v>
      </c>
      <c r="AD185" s="4">
        <v>97</v>
      </c>
      <c r="AE185" s="7" t="s">
        <v>1024</v>
      </c>
      <c r="AF185" s="4">
        <v>2022</v>
      </c>
      <c r="AH185" s="4" t="s">
        <v>0</v>
      </c>
      <c r="AK185" s="10" t="s">
        <v>939</v>
      </c>
      <c r="AL185" s="10" t="s">
        <v>759</v>
      </c>
      <c r="AM185" s="10" t="s">
        <v>759</v>
      </c>
      <c r="AN185">
        <f t="shared" si="16"/>
        <v>2</v>
      </c>
      <c r="AO185">
        <f t="shared" si="17"/>
        <v>60.79</v>
      </c>
    </row>
    <row r="186" spans="1:41">
      <c r="A186" t="s">
        <v>1213</v>
      </c>
      <c r="B186" s="3" t="s">
        <v>1018</v>
      </c>
      <c r="C186" s="3" t="s">
        <v>1018</v>
      </c>
      <c r="D186" s="3" t="s">
        <v>437</v>
      </c>
      <c r="E186" s="3" t="s">
        <v>78</v>
      </c>
      <c r="F186" s="3" t="s">
        <v>77</v>
      </c>
      <c r="G186" s="3" t="s">
        <v>9</v>
      </c>
      <c r="H186" s="3" t="s">
        <v>1021</v>
      </c>
      <c r="I186" s="3" t="s">
        <v>2</v>
      </c>
      <c r="J186" s="3" t="s">
        <v>9</v>
      </c>
      <c r="K186" s="4">
        <v>3500</v>
      </c>
      <c r="L186" s="4">
        <v>80</v>
      </c>
      <c r="M186" s="4" t="s">
        <v>759</v>
      </c>
      <c r="N186" s="4" t="s">
        <v>759</v>
      </c>
      <c r="O186" s="3">
        <v>50</v>
      </c>
      <c r="P186" s="3">
        <v>3.65</v>
      </c>
      <c r="Q186" s="3">
        <v>3.2</v>
      </c>
      <c r="R186" s="3">
        <v>2</v>
      </c>
      <c r="S186" s="3">
        <f t="shared" si="18"/>
        <v>10</v>
      </c>
      <c r="T186" s="3">
        <f>1*O186</f>
        <v>50</v>
      </c>
      <c r="U186" s="6">
        <v>1</v>
      </c>
      <c r="V186" s="3">
        <v>1380</v>
      </c>
      <c r="X186" s="3">
        <f t="shared" si="20"/>
        <v>50</v>
      </c>
      <c r="Y186" s="3">
        <f t="shared" si="21"/>
        <v>10</v>
      </c>
      <c r="Z186" s="6">
        <v>1</v>
      </c>
      <c r="AA186" s="10" t="s">
        <v>759</v>
      </c>
      <c r="AB186" s="4">
        <v>185</v>
      </c>
      <c r="AC186" s="4">
        <v>30</v>
      </c>
      <c r="AD186" s="4">
        <v>135</v>
      </c>
      <c r="AE186" s="7" t="s">
        <v>1024</v>
      </c>
      <c r="AF186" s="4">
        <v>2022</v>
      </c>
      <c r="AH186" s="4" t="s">
        <v>0</v>
      </c>
      <c r="AK186" s="10" t="s">
        <v>939</v>
      </c>
      <c r="AL186" s="10" t="s">
        <v>759</v>
      </c>
      <c r="AM186" s="10" t="s">
        <v>759</v>
      </c>
      <c r="AN186">
        <f t="shared" si="16"/>
        <v>2</v>
      </c>
      <c r="AO186">
        <f t="shared" si="17"/>
        <v>60.79</v>
      </c>
    </row>
    <row r="187" spans="1:41">
      <c r="A187" t="s">
        <v>1214</v>
      </c>
      <c r="B187" s="3" t="s">
        <v>1019</v>
      </c>
      <c r="C187" s="3" t="s">
        <v>1019</v>
      </c>
      <c r="D187" s="3" t="s">
        <v>437</v>
      </c>
      <c r="E187" s="3" t="s">
        <v>78</v>
      </c>
      <c r="F187" s="3" t="s">
        <v>77</v>
      </c>
      <c r="G187" s="3" t="s">
        <v>9</v>
      </c>
      <c r="H187" s="3" t="s">
        <v>1022</v>
      </c>
      <c r="I187" s="3" t="s">
        <v>2</v>
      </c>
      <c r="J187" s="3" t="s">
        <v>9</v>
      </c>
      <c r="K187" s="4">
        <v>3500</v>
      </c>
      <c r="L187" s="4">
        <v>80</v>
      </c>
      <c r="M187" s="4" t="s">
        <v>759</v>
      </c>
      <c r="N187" s="4" t="s">
        <v>759</v>
      </c>
      <c r="O187" s="3">
        <v>56</v>
      </c>
      <c r="P187" s="3">
        <v>3.65</v>
      </c>
      <c r="Q187" s="3">
        <v>3.2</v>
      </c>
      <c r="R187" s="3">
        <v>2</v>
      </c>
      <c r="S187" s="3">
        <f t="shared" si="18"/>
        <v>11.200000000000001</v>
      </c>
      <c r="T187" s="3">
        <f>1*O187</f>
        <v>56</v>
      </c>
      <c r="U187" s="6">
        <v>1</v>
      </c>
      <c r="V187" s="3">
        <v>1450</v>
      </c>
      <c r="X187" s="3">
        <f t="shared" si="20"/>
        <v>56</v>
      </c>
      <c r="Y187" s="3">
        <f t="shared" si="21"/>
        <v>11.200000000000001</v>
      </c>
      <c r="Z187" s="6">
        <v>1</v>
      </c>
      <c r="AA187" s="10" t="s">
        <v>759</v>
      </c>
      <c r="AB187" s="4">
        <v>185</v>
      </c>
      <c r="AC187" s="4">
        <v>30</v>
      </c>
      <c r="AD187" s="4">
        <v>135</v>
      </c>
      <c r="AE187" s="7" t="s">
        <v>1024</v>
      </c>
      <c r="AF187" s="4">
        <v>2022</v>
      </c>
      <c r="AH187" s="4" t="s">
        <v>0</v>
      </c>
      <c r="AK187" s="10" t="s">
        <v>939</v>
      </c>
      <c r="AL187" s="10" t="s">
        <v>759</v>
      </c>
      <c r="AM187" s="10" t="s">
        <v>759</v>
      </c>
      <c r="AN187">
        <f t="shared" si="16"/>
        <v>2</v>
      </c>
      <c r="AO187">
        <f t="shared" si="17"/>
        <v>60.79</v>
      </c>
    </row>
    <row r="188" spans="1:41">
      <c r="A188" t="s">
        <v>1215</v>
      </c>
      <c r="B188" s="3" t="s">
        <v>1020</v>
      </c>
      <c r="C188" s="3" t="s">
        <v>1020</v>
      </c>
      <c r="D188" s="3" t="s">
        <v>437</v>
      </c>
      <c r="E188" s="3" t="s">
        <v>78</v>
      </c>
      <c r="F188" s="3" t="s">
        <v>77</v>
      </c>
      <c r="G188" s="3" t="s">
        <v>9</v>
      </c>
      <c r="H188" s="3" t="s">
        <v>1023</v>
      </c>
      <c r="I188" s="3" t="s">
        <v>2</v>
      </c>
      <c r="J188" s="3" t="s">
        <v>9</v>
      </c>
      <c r="K188" s="4">
        <v>3500</v>
      </c>
      <c r="L188" s="4">
        <v>80</v>
      </c>
      <c r="M188" s="4" t="s">
        <v>759</v>
      </c>
      <c r="N188" s="4" t="s">
        <v>759</v>
      </c>
      <c r="O188" s="3">
        <v>75</v>
      </c>
      <c r="P188" s="3">
        <v>3.65</v>
      </c>
      <c r="Q188" s="3">
        <v>3.2</v>
      </c>
      <c r="R188" s="3">
        <v>2</v>
      </c>
      <c r="S188" s="3">
        <f t="shared" si="18"/>
        <v>15</v>
      </c>
      <c r="T188" s="3">
        <f>1*O188</f>
        <v>75</v>
      </c>
      <c r="U188" s="6">
        <v>1</v>
      </c>
      <c r="V188" s="3">
        <v>1880</v>
      </c>
      <c r="X188" s="3">
        <f t="shared" si="20"/>
        <v>75</v>
      </c>
      <c r="Y188" s="3">
        <f t="shared" si="21"/>
        <v>15</v>
      </c>
      <c r="Z188" s="6">
        <v>1</v>
      </c>
      <c r="AA188" s="10" t="s">
        <v>759</v>
      </c>
      <c r="AB188" s="4">
        <v>200</v>
      </c>
      <c r="AC188" s="4">
        <v>36</v>
      </c>
      <c r="AD188" s="4">
        <v>130</v>
      </c>
      <c r="AE188" s="7" t="s">
        <v>1024</v>
      </c>
      <c r="AF188" s="4">
        <v>2022</v>
      </c>
      <c r="AH188" s="4" t="s">
        <v>0</v>
      </c>
      <c r="AK188" s="10" t="s">
        <v>939</v>
      </c>
      <c r="AL188" s="10" t="s">
        <v>759</v>
      </c>
      <c r="AM188" s="10" t="s">
        <v>759</v>
      </c>
      <c r="AN188">
        <f t="shared" si="16"/>
        <v>2</v>
      </c>
      <c r="AO188">
        <f t="shared" si="17"/>
        <v>60.79</v>
      </c>
    </row>
    <row r="189" spans="1:41">
      <c r="A189" t="s">
        <v>1216</v>
      </c>
      <c r="B189" s="3" t="s">
        <v>370</v>
      </c>
      <c r="C189" s="3" t="s">
        <v>370</v>
      </c>
      <c r="D189" s="3" t="s">
        <v>70</v>
      </c>
      <c r="E189" s="3" t="s">
        <v>6</v>
      </c>
      <c r="F189" s="3" t="s">
        <v>30</v>
      </c>
      <c r="G189" s="3" t="s">
        <v>4</v>
      </c>
      <c r="H189" s="3" t="s">
        <v>369</v>
      </c>
      <c r="I189" s="3" t="s">
        <v>2</v>
      </c>
      <c r="J189" s="3" t="s">
        <v>1</v>
      </c>
      <c r="K189" s="4">
        <v>500</v>
      </c>
      <c r="L189" s="4">
        <v>70</v>
      </c>
      <c r="M189" s="3">
        <v>380</v>
      </c>
      <c r="N189" s="3">
        <v>160</v>
      </c>
      <c r="O189" s="3">
        <v>5.4</v>
      </c>
      <c r="P189" s="3">
        <v>4.2</v>
      </c>
      <c r="Q189" s="3">
        <v>3.7</v>
      </c>
      <c r="R189" s="3">
        <v>2.5</v>
      </c>
      <c r="S189" s="3">
        <v>1.1000000000000001</v>
      </c>
      <c r="T189" s="3">
        <v>11</v>
      </c>
      <c r="U189" s="6" t="s">
        <v>759</v>
      </c>
      <c r="V189" s="3">
        <v>125</v>
      </c>
      <c r="W189" s="3">
        <v>52.819699999999997</v>
      </c>
      <c r="X189" s="3">
        <v>5.4</v>
      </c>
      <c r="Y189" s="3">
        <v>1.1000000000000001</v>
      </c>
      <c r="Z189" s="6" t="s">
        <v>759</v>
      </c>
      <c r="AA189" s="10" t="s">
        <v>759</v>
      </c>
      <c r="AB189" s="4" t="s">
        <v>1024</v>
      </c>
      <c r="AC189" s="4">
        <v>59.43</v>
      </c>
      <c r="AE189" s="4">
        <v>34.200000000000003</v>
      </c>
      <c r="AF189" s="4">
        <v>2007</v>
      </c>
      <c r="AG189" s="4" t="s">
        <v>0</v>
      </c>
      <c r="AI189" s="11" t="s">
        <v>830</v>
      </c>
      <c r="AK189" s="10" t="s">
        <v>939</v>
      </c>
      <c r="AL189" s="10" t="s">
        <v>759</v>
      </c>
      <c r="AM189" s="12">
        <v>1</v>
      </c>
      <c r="AN189">
        <f t="shared" si="16"/>
        <v>3</v>
      </c>
      <c r="AO189">
        <f t="shared" si="17"/>
        <v>64.69</v>
      </c>
    </row>
    <row r="190" spans="1:41">
      <c r="A190" t="s">
        <v>1217</v>
      </c>
      <c r="B190" s="3" t="s">
        <v>368</v>
      </c>
      <c r="C190" s="3" t="s">
        <v>368</v>
      </c>
      <c r="D190" s="3" t="s">
        <v>13</v>
      </c>
      <c r="E190" s="3" t="s">
        <v>6</v>
      </c>
      <c r="F190" s="3" t="s">
        <v>12</v>
      </c>
      <c r="G190" s="3" t="s">
        <v>11</v>
      </c>
      <c r="H190" s="3" t="s">
        <v>367</v>
      </c>
      <c r="I190" s="3" t="s">
        <v>2</v>
      </c>
      <c r="J190" s="3" t="s">
        <v>9</v>
      </c>
      <c r="K190" s="4">
        <v>800</v>
      </c>
      <c r="L190" s="4">
        <v>80</v>
      </c>
      <c r="M190" s="4" t="s">
        <v>759</v>
      </c>
      <c r="N190" s="4" t="s">
        <v>759</v>
      </c>
      <c r="O190" s="3">
        <v>5</v>
      </c>
      <c r="P190" s="3">
        <v>4.2</v>
      </c>
      <c r="Q190" s="3">
        <v>3.7</v>
      </c>
      <c r="R190" s="3">
        <v>2.7</v>
      </c>
      <c r="S190" s="3">
        <v>2.5</v>
      </c>
      <c r="T190" s="3">
        <v>10</v>
      </c>
      <c r="U190" s="6">
        <v>1</v>
      </c>
      <c r="V190" s="3">
        <v>115</v>
      </c>
      <c r="W190" s="3">
        <v>53</v>
      </c>
      <c r="X190" s="3">
        <v>5</v>
      </c>
      <c r="Y190" s="3">
        <v>1</v>
      </c>
      <c r="Z190" s="6">
        <v>1</v>
      </c>
      <c r="AA190" s="10" t="s">
        <v>759</v>
      </c>
      <c r="AB190" s="4">
        <v>106</v>
      </c>
      <c r="AC190" s="4">
        <v>5</v>
      </c>
      <c r="AD190" s="4">
        <v>100</v>
      </c>
      <c r="AE190" s="7" t="s">
        <v>1024</v>
      </c>
      <c r="AG190" s="4" t="s">
        <v>0</v>
      </c>
      <c r="AI190" s="11" t="s">
        <v>760</v>
      </c>
      <c r="AK190" s="10" t="s">
        <v>939</v>
      </c>
      <c r="AL190" s="10" t="s">
        <v>759</v>
      </c>
      <c r="AM190" s="12">
        <v>0.8</v>
      </c>
      <c r="AN190">
        <f t="shared" si="16"/>
        <v>1</v>
      </c>
      <c r="AO190">
        <f t="shared" si="17"/>
        <v>60.25</v>
      </c>
    </row>
    <row r="191" spans="1:41">
      <c r="A191" t="s">
        <v>1218</v>
      </c>
      <c r="B191" s="3" t="s">
        <v>366</v>
      </c>
      <c r="C191" s="3" t="s">
        <v>366</v>
      </c>
      <c r="D191" s="3" t="s">
        <v>13</v>
      </c>
      <c r="E191" s="3" t="s">
        <v>6</v>
      </c>
      <c r="F191" s="3" t="s">
        <v>12</v>
      </c>
      <c r="G191" s="3" t="s">
        <v>11</v>
      </c>
      <c r="H191" s="3" t="s">
        <v>365</v>
      </c>
      <c r="I191" s="3" t="s">
        <v>2</v>
      </c>
      <c r="J191" s="3" t="s">
        <v>9</v>
      </c>
      <c r="K191" s="4">
        <v>800</v>
      </c>
      <c r="L191" s="4">
        <v>80</v>
      </c>
      <c r="M191" s="4" t="s">
        <v>759</v>
      </c>
      <c r="N191" s="3">
        <v>173</v>
      </c>
      <c r="O191" s="3">
        <v>7.5</v>
      </c>
      <c r="P191" s="3">
        <v>4.2</v>
      </c>
      <c r="Q191" s="3">
        <v>3.7</v>
      </c>
      <c r="R191" s="3">
        <v>2.7</v>
      </c>
      <c r="S191" s="3">
        <v>3.75</v>
      </c>
      <c r="T191" s="3">
        <v>15</v>
      </c>
      <c r="U191" s="6">
        <v>1</v>
      </c>
      <c r="V191" s="3">
        <v>155</v>
      </c>
      <c r="W191" s="3">
        <v>79.5</v>
      </c>
      <c r="X191" s="3">
        <v>7.5</v>
      </c>
      <c r="Y191" s="3">
        <v>1.5</v>
      </c>
      <c r="Z191" s="6">
        <v>1</v>
      </c>
      <c r="AA191" s="10" t="s">
        <v>759</v>
      </c>
      <c r="AB191" s="4">
        <v>106</v>
      </c>
      <c r="AC191" s="4">
        <v>7.5</v>
      </c>
      <c r="AD191" s="4">
        <v>100</v>
      </c>
      <c r="AE191" s="7" t="s">
        <v>1024</v>
      </c>
      <c r="AG191" s="4" t="s">
        <v>0</v>
      </c>
      <c r="AI191" s="11" t="s">
        <v>760</v>
      </c>
      <c r="AK191" s="10" t="s">
        <v>939</v>
      </c>
      <c r="AL191" s="10" t="s">
        <v>759</v>
      </c>
      <c r="AM191" s="12">
        <v>0.8</v>
      </c>
      <c r="AN191">
        <f t="shared" si="16"/>
        <v>1</v>
      </c>
      <c r="AO191">
        <f t="shared" si="17"/>
        <v>60.25</v>
      </c>
    </row>
    <row r="192" spans="1:41">
      <c r="A192" t="s">
        <v>1219</v>
      </c>
      <c r="B192" s="3" t="s">
        <v>364</v>
      </c>
      <c r="C192" s="3" t="s">
        <v>364</v>
      </c>
      <c r="D192" s="3" t="s">
        <v>13</v>
      </c>
      <c r="E192" s="3" t="s">
        <v>6</v>
      </c>
      <c r="F192" s="3" t="s">
        <v>12</v>
      </c>
      <c r="G192" s="3" t="s">
        <v>11</v>
      </c>
      <c r="H192" s="3" t="s">
        <v>363</v>
      </c>
      <c r="I192" s="3" t="s">
        <v>2</v>
      </c>
      <c r="J192" s="3" t="s">
        <v>9</v>
      </c>
      <c r="K192" s="4">
        <v>800</v>
      </c>
      <c r="L192" s="4">
        <v>80</v>
      </c>
      <c r="M192" s="4" t="s">
        <v>759</v>
      </c>
      <c r="N192" s="3">
        <v>174</v>
      </c>
      <c r="O192" s="3">
        <v>16</v>
      </c>
      <c r="P192" s="3">
        <v>4.2</v>
      </c>
      <c r="Q192" s="3">
        <v>3.7</v>
      </c>
      <c r="R192" s="3">
        <v>2.7</v>
      </c>
      <c r="S192" s="3">
        <v>8</v>
      </c>
      <c r="T192" s="3">
        <v>16</v>
      </c>
      <c r="U192" s="6">
        <v>1</v>
      </c>
      <c r="V192" s="3">
        <v>330</v>
      </c>
      <c r="W192" s="3">
        <v>162.97499999999999</v>
      </c>
      <c r="X192" s="3">
        <v>16</v>
      </c>
      <c r="Y192" s="3">
        <v>3.2</v>
      </c>
      <c r="Z192" s="6">
        <v>1</v>
      </c>
      <c r="AA192" s="10" t="s">
        <v>759</v>
      </c>
      <c r="AB192" s="4">
        <v>205</v>
      </c>
      <c r="AC192" s="4">
        <v>7.5</v>
      </c>
      <c r="AD192" s="4">
        <v>106</v>
      </c>
      <c r="AE192" s="7" t="s">
        <v>1024</v>
      </c>
      <c r="AG192" s="4" t="s">
        <v>0</v>
      </c>
      <c r="AI192" s="11" t="s">
        <v>760</v>
      </c>
      <c r="AK192" s="10" t="s">
        <v>939</v>
      </c>
      <c r="AL192" s="10" t="s">
        <v>759</v>
      </c>
      <c r="AM192" s="12">
        <v>0.8</v>
      </c>
      <c r="AN192">
        <f t="shared" si="16"/>
        <v>1</v>
      </c>
      <c r="AO192">
        <f t="shared" si="17"/>
        <v>60.25</v>
      </c>
    </row>
    <row r="193" spans="1:41">
      <c r="A193" t="s">
        <v>1220</v>
      </c>
      <c r="B193" s="3" t="s">
        <v>362</v>
      </c>
      <c r="C193" s="3" t="s">
        <v>362</v>
      </c>
      <c r="D193" s="3" t="s">
        <v>13</v>
      </c>
      <c r="E193" s="3" t="s">
        <v>6</v>
      </c>
      <c r="F193" s="3" t="s">
        <v>12</v>
      </c>
      <c r="G193" s="3" t="s">
        <v>11</v>
      </c>
      <c r="H193" s="3" t="s">
        <v>361</v>
      </c>
      <c r="I193" s="3" t="s">
        <v>2</v>
      </c>
      <c r="J193" s="3" t="s">
        <v>9</v>
      </c>
      <c r="K193" s="4">
        <v>800</v>
      </c>
      <c r="L193" s="4">
        <v>80</v>
      </c>
      <c r="M193" s="4" t="s">
        <v>759</v>
      </c>
      <c r="N193" s="3">
        <v>154</v>
      </c>
      <c r="O193" s="3">
        <v>25</v>
      </c>
      <c r="P193" s="3">
        <v>4.2</v>
      </c>
      <c r="Q193" s="3">
        <v>3.7</v>
      </c>
      <c r="R193" s="3">
        <v>2.7</v>
      </c>
      <c r="S193" s="3">
        <v>12.5</v>
      </c>
      <c r="T193" s="3">
        <v>25</v>
      </c>
      <c r="U193" s="6">
        <v>0.5</v>
      </c>
      <c r="V193" s="3">
        <v>620</v>
      </c>
      <c r="W193" s="3">
        <v>307.45</v>
      </c>
      <c r="X193" s="3">
        <v>25</v>
      </c>
      <c r="Y193" s="3">
        <v>5</v>
      </c>
      <c r="Z193" s="6">
        <v>0.5</v>
      </c>
      <c r="AA193" s="10" t="s">
        <v>759</v>
      </c>
      <c r="AB193" s="4">
        <v>220</v>
      </c>
      <c r="AC193" s="4">
        <v>6.5</v>
      </c>
      <c r="AD193" s="4">
        <v>215</v>
      </c>
      <c r="AE193" s="7" t="s">
        <v>1024</v>
      </c>
      <c r="AG193" s="4" t="s">
        <v>0</v>
      </c>
      <c r="AI193" s="11" t="s">
        <v>760</v>
      </c>
      <c r="AK193" s="10" t="s">
        <v>939</v>
      </c>
      <c r="AL193" s="10" t="s">
        <v>759</v>
      </c>
      <c r="AM193" s="12">
        <v>0.8</v>
      </c>
      <c r="AN193">
        <f t="shared" si="16"/>
        <v>1</v>
      </c>
      <c r="AO193">
        <f t="shared" si="17"/>
        <v>60.25</v>
      </c>
    </row>
    <row r="194" spans="1:41">
      <c r="A194" t="s">
        <v>1221</v>
      </c>
      <c r="B194" s="3" t="s">
        <v>360</v>
      </c>
      <c r="C194" s="3" t="s">
        <v>360</v>
      </c>
      <c r="D194" s="3" t="s">
        <v>13</v>
      </c>
      <c r="E194" s="3" t="s">
        <v>6</v>
      </c>
      <c r="F194" s="3" t="s">
        <v>12</v>
      </c>
      <c r="G194" s="3" t="s">
        <v>11</v>
      </c>
      <c r="H194" s="3" t="s">
        <v>359</v>
      </c>
      <c r="I194" s="3" t="s">
        <v>2</v>
      </c>
      <c r="J194" s="3" t="s">
        <v>9</v>
      </c>
      <c r="K194" s="4">
        <v>800</v>
      </c>
      <c r="L194" s="4">
        <v>80</v>
      </c>
      <c r="M194" s="4" t="s">
        <v>759</v>
      </c>
      <c r="N194" s="3">
        <v>179</v>
      </c>
      <c r="O194" s="3">
        <v>100</v>
      </c>
      <c r="P194" s="3">
        <v>4.2</v>
      </c>
      <c r="Q194" s="3">
        <v>3.7</v>
      </c>
      <c r="R194" s="3">
        <v>2.7</v>
      </c>
      <c r="S194" s="3">
        <v>50</v>
      </c>
      <c r="T194" s="3">
        <v>100</v>
      </c>
      <c r="U194" s="6">
        <v>0.5</v>
      </c>
      <c r="V194" s="3">
        <v>2320</v>
      </c>
      <c r="W194" s="3">
        <v>1064.7</v>
      </c>
      <c r="X194" s="3">
        <v>100</v>
      </c>
      <c r="Y194" s="3">
        <v>20</v>
      </c>
      <c r="Z194" s="6">
        <v>0.5</v>
      </c>
      <c r="AA194" s="10" t="s">
        <v>759</v>
      </c>
      <c r="AB194" s="4">
        <v>455</v>
      </c>
      <c r="AC194" s="4">
        <v>7.2</v>
      </c>
      <c r="AD194" s="4">
        <v>325</v>
      </c>
      <c r="AE194" s="7" t="s">
        <v>1024</v>
      </c>
      <c r="AG194" s="4" t="s">
        <v>0</v>
      </c>
      <c r="AI194" s="11" t="s">
        <v>760</v>
      </c>
      <c r="AK194" s="10" t="s">
        <v>939</v>
      </c>
      <c r="AL194" s="10" t="s">
        <v>759</v>
      </c>
      <c r="AM194" s="12">
        <v>0.8</v>
      </c>
      <c r="AN194">
        <f t="shared" si="16"/>
        <v>1</v>
      </c>
      <c r="AO194">
        <f t="shared" si="17"/>
        <v>60.25</v>
      </c>
    </row>
    <row r="195" spans="1:41">
      <c r="A195" t="s">
        <v>1222</v>
      </c>
      <c r="B195" s="3" t="s">
        <v>358</v>
      </c>
      <c r="C195" s="3" t="s">
        <v>358</v>
      </c>
      <c r="D195" s="3" t="s">
        <v>13</v>
      </c>
      <c r="E195" s="3" t="s">
        <v>6</v>
      </c>
      <c r="F195" s="3" t="s">
        <v>12</v>
      </c>
      <c r="G195" s="3" t="s">
        <v>11</v>
      </c>
      <c r="H195" s="3" t="s">
        <v>357</v>
      </c>
      <c r="I195" s="3" t="s">
        <v>2</v>
      </c>
      <c r="J195" s="3" t="s">
        <v>9</v>
      </c>
      <c r="K195" s="4">
        <v>800</v>
      </c>
      <c r="L195" s="4">
        <v>80</v>
      </c>
      <c r="M195" s="4" t="s">
        <v>759</v>
      </c>
      <c r="N195" s="3">
        <v>145</v>
      </c>
      <c r="O195" s="3">
        <v>11</v>
      </c>
      <c r="P195" s="3">
        <v>4.2</v>
      </c>
      <c r="Q195" s="3">
        <v>3.7</v>
      </c>
      <c r="R195" s="3">
        <v>2.7</v>
      </c>
      <c r="S195" s="3">
        <v>5.5</v>
      </c>
      <c r="T195" s="3">
        <v>55</v>
      </c>
      <c r="U195" s="6">
        <v>0.5</v>
      </c>
      <c r="V195" s="3">
        <v>292</v>
      </c>
      <c r="W195" s="3">
        <v>149.96799999999999</v>
      </c>
      <c r="X195" s="3">
        <v>22</v>
      </c>
      <c r="Y195" s="3">
        <v>2.2000000000000002</v>
      </c>
      <c r="Z195" s="6">
        <v>0.5</v>
      </c>
      <c r="AA195" s="10" t="s">
        <v>759</v>
      </c>
      <c r="AB195" s="4">
        <v>206</v>
      </c>
      <c r="AC195" s="4">
        <v>5.6</v>
      </c>
      <c r="AD195" s="4">
        <v>130</v>
      </c>
      <c r="AE195" s="7" t="s">
        <v>1024</v>
      </c>
      <c r="AG195" s="4" t="s">
        <v>0</v>
      </c>
      <c r="AI195" s="11" t="s">
        <v>760</v>
      </c>
      <c r="AK195" s="10" t="s">
        <v>939</v>
      </c>
      <c r="AL195" s="10" t="s">
        <v>759</v>
      </c>
      <c r="AM195" s="12">
        <v>0.8</v>
      </c>
      <c r="AN195">
        <f t="shared" si="16"/>
        <v>1</v>
      </c>
      <c r="AO195">
        <f t="shared" si="17"/>
        <v>60.25</v>
      </c>
    </row>
    <row r="196" spans="1:41">
      <c r="A196" t="s">
        <v>1223</v>
      </c>
      <c r="B196" s="3" t="s">
        <v>356</v>
      </c>
      <c r="C196" s="3" t="s">
        <v>356</v>
      </c>
      <c r="D196" s="3" t="s">
        <v>13</v>
      </c>
      <c r="E196" s="3" t="s">
        <v>6</v>
      </c>
      <c r="F196" s="3" t="s">
        <v>12</v>
      </c>
      <c r="G196" s="3" t="s">
        <v>11</v>
      </c>
      <c r="H196" s="3" t="s">
        <v>355</v>
      </c>
      <c r="I196" s="3" t="s">
        <v>2</v>
      </c>
      <c r="J196" s="3" t="s">
        <v>9</v>
      </c>
      <c r="K196" s="4">
        <v>800</v>
      </c>
      <c r="L196" s="4">
        <v>80</v>
      </c>
      <c r="M196" s="4" t="s">
        <v>759</v>
      </c>
      <c r="N196" s="3">
        <v>158</v>
      </c>
      <c r="O196" s="3">
        <v>31</v>
      </c>
      <c r="P196" s="3">
        <v>4.2</v>
      </c>
      <c r="Q196" s="3">
        <v>3.7</v>
      </c>
      <c r="R196" s="3">
        <v>2.7</v>
      </c>
      <c r="S196" s="3">
        <v>15.5</v>
      </c>
      <c r="T196" s="3">
        <v>155</v>
      </c>
      <c r="U196" s="6">
        <v>0.5</v>
      </c>
      <c r="V196" s="3">
        <v>860</v>
      </c>
      <c r="W196" s="3">
        <v>397.32</v>
      </c>
      <c r="X196" s="3">
        <v>62</v>
      </c>
      <c r="Y196" s="3">
        <v>6.2</v>
      </c>
      <c r="Z196" s="6">
        <v>0.5</v>
      </c>
      <c r="AA196" s="10" t="s">
        <v>759</v>
      </c>
      <c r="AB196" s="4">
        <v>220</v>
      </c>
      <c r="AC196" s="4">
        <v>8.4</v>
      </c>
      <c r="AD196" s="4">
        <v>215</v>
      </c>
      <c r="AE196" s="7" t="s">
        <v>1024</v>
      </c>
      <c r="AG196" s="4" t="s">
        <v>0</v>
      </c>
      <c r="AI196" s="11" t="s">
        <v>760</v>
      </c>
      <c r="AK196" s="10" t="s">
        <v>939</v>
      </c>
      <c r="AL196" s="10" t="s">
        <v>759</v>
      </c>
      <c r="AM196" s="12">
        <v>0.8</v>
      </c>
      <c r="AN196">
        <f t="shared" ref="AN196:AN259" si="23">IF(G196="Pouch",1,IF(G196="Prismatic",2,IF(G196="Cylindrical",3,"")))</f>
        <v>1</v>
      </c>
      <c r="AO196">
        <f t="shared" ref="AO196:AO259" si="24">IF(AN196=1, 60.25, IF(AN196=2, 60.79, IF(AN196=3, 64.69, 0)))</f>
        <v>60.25</v>
      </c>
    </row>
    <row r="197" spans="1:41">
      <c r="A197" t="s">
        <v>1224</v>
      </c>
      <c r="B197" s="3" t="s">
        <v>354</v>
      </c>
      <c r="C197" s="3" t="s">
        <v>354</v>
      </c>
      <c r="D197" s="3" t="s">
        <v>13</v>
      </c>
      <c r="E197" s="3" t="s">
        <v>6</v>
      </c>
      <c r="F197" s="3" t="s">
        <v>12</v>
      </c>
      <c r="G197" s="3" t="s">
        <v>11</v>
      </c>
      <c r="H197" s="3" t="s">
        <v>353</v>
      </c>
      <c r="I197" s="3" t="s">
        <v>2</v>
      </c>
      <c r="J197" s="3" t="s">
        <v>9</v>
      </c>
      <c r="K197" s="4">
        <v>800</v>
      </c>
      <c r="L197" s="4">
        <v>80</v>
      </c>
      <c r="M197" s="4" t="s">
        <v>759</v>
      </c>
      <c r="N197" s="3">
        <v>149</v>
      </c>
      <c r="O197" s="3">
        <v>70</v>
      </c>
      <c r="P197" s="3">
        <v>4.2</v>
      </c>
      <c r="Q197" s="3">
        <v>3.7</v>
      </c>
      <c r="R197" s="3">
        <v>2.7</v>
      </c>
      <c r="S197" s="3">
        <v>35</v>
      </c>
      <c r="T197" s="3">
        <v>350</v>
      </c>
      <c r="U197" s="6">
        <v>0.5</v>
      </c>
      <c r="V197" s="3">
        <v>1950</v>
      </c>
      <c r="W197" s="3">
        <v>857.67499999999995</v>
      </c>
      <c r="X197" s="3">
        <v>140</v>
      </c>
      <c r="Y197" s="3">
        <v>14</v>
      </c>
      <c r="Z197" s="6">
        <v>0.5</v>
      </c>
      <c r="AA197" s="10" t="s">
        <v>759</v>
      </c>
      <c r="AB197" s="4">
        <v>455</v>
      </c>
      <c r="AC197" s="4">
        <v>5.8</v>
      </c>
      <c r="AD197" s="4">
        <v>325</v>
      </c>
      <c r="AE197" s="7" t="s">
        <v>1024</v>
      </c>
      <c r="AG197" s="4" t="s">
        <v>0</v>
      </c>
      <c r="AI197" s="11" t="s">
        <v>760</v>
      </c>
      <c r="AK197" s="10" t="s">
        <v>939</v>
      </c>
      <c r="AL197" s="10" t="s">
        <v>759</v>
      </c>
      <c r="AM197" s="12">
        <v>0.8</v>
      </c>
      <c r="AN197">
        <f t="shared" si="23"/>
        <v>1</v>
      </c>
      <c r="AO197">
        <f t="shared" si="24"/>
        <v>60.25</v>
      </c>
    </row>
    <row r="198" spans="1:41">
      <c r="A198" t="s">
        <v>1225</v>
      </c>
      <c r="B198" s="3" t="s">
        <v>352</v>
      </c>
      <c r="C198" s="3" t="s">
        <v>352</v>
      </c>
      <c r="D198" s="3" t="s">
        <v>13</v>
      </c>
      <c r="E198" s="3" t="s">
        <v>6</v>
      </c>
      <c r="F198" s="3" t="s">
        <v>12</v>
      </c>
      <c r="G198" s="3" t="s">
        <v>11</v>
      </c>
      <c r="H198" s="3" t="s">
        <v>351</v>
      </c>
      <c r="I198" s="3" t="s">
        <v>2</v>
      </c>
      <c r="J198" s="3" t="s">
        <v>9</v>
      </c>
      <c r="K198" s="4">
        <v>800</v>
      </c>
      <c r="L198" s="4">
        <v>80</v>
      </c>
      <c r="M198" s="4" t="s">
        <v>759</v>
      </c>
      <c r="N198" s="3">
        <v>155</v>
      </c>
      <c r="O198" s="3">
        <v>100</v>
      </c>
      <c r="P198" s="3">
        <v>4.2</v>
      </c>
      <c r="Q198" s="3">
        <v>3.7</v>
      </c>
      <c r="R198" s="3">
        <v>2.7</v>
      </c>
      <c r="S198" s="3">
        <v>50</v>
      </c>
      <c r="T198" s="3">
        <v>500</v>
      </c>
      <c r="U198" s="6">
        <v>0.5</v>
      </c>
      <c r="V198" s="3">
        <v>2700</v>
      </c>
      <c r="W198" s="3">
        <v>1197.7874999999999</v>
      </c>
      <c r="X198" s="3">
        <v>200</v>
      </c>
      <c r="Y198" s="3">
        <v>20</v>
      </c>
      <c r="Z198" s="6">
        <v>0.5</v>
      </c>
      <c r="AA198" s="10" t="s">
        <v>759</v>
      </c>
      <c r="AB198" s="4">
        <v>455</v>
      </c>
      <c r="AC198" s="4">
        <v>8.1</v>
      </c>
      <c r="AD198" s="4">
        <v>325</v>
      </c>
      <c r="AE198" s="7" t="s">
        <v>1024</v>
      </c>
      <c r="AG198" s="4" t="s">
        <v>0</v>
      </c>
      <c r="AI198" s="11" t="s">
        <v>760</v>
      </c>
      <c r="AK198" s="10" t="s">
        <v>939</v>
      </c>
      <c r="AL198" s="10" t="s">
        <v>759</v>
      </c>
      <c r="AM198" s="12">
        <v>0.8</v>
      </c>
      <c r="AN198">
        <f t="shared" si="23"/>
        <v>1</v>
      </c>
      <c r="AO198">
        <f t="shared" si="24"/>
        <v>60.25</v>
      </c>
    </row>
    <row r="199" spans="1:41">
      <c r="A199" t="s">
        <v>1226</v>
      </c>
      <c r="B199" s="3" t="s">
        <v>350</v>
      </c>
      <c r="C199" s="3" t="s">
        <v>350</v>
      </c>
      <c r="D199" s="3" t="s">
        <v>13</v>
      </c>
      <c r="E199" s="3" t="s">
        <v>6</v>
      </c>
      <c r="F199" s="3" t="s">
        <v>12</v>
      </c>
      <c r="G199" s="3" t="s">
        <v>11</v>
      </c>
      <c r="H199" s="3" t="s">
        <v>349</v>
      </c>
      <c r="I199" s="3" t="s">
        <v>2</v>
      </c>
      <c r="J199" s="3" t="s">
        <v>9</v>
      </c>
      <c r="K199" s="4">
        <v>800</v>
      </c>
      <c r="L199" s="4">
        <v>80</v>
      </c>
      <c r="M199" s="4" t="s">
        <v>759</v>
      </c>
      <c r="N199" s="3">
        <v>162</v>
      </c>
      <c r="O199" s="3">
        <v>200</v>
      </c>
      <c r="P199" s="3">
        <v>4.2</v>
      </c>
      <c r="Q199" s="3">
        <v>3.7</v>
      </c>
      <c r="R199" s="3">
        <v>2.7</v>
      </c>
      <c r="S199" s="3">
        <v>100</v>
      </c>
      <c r="T199" s="3">
        <v>400</v>
      </c>
      <c r="U199" s="6">
        <v>0.5</v>
      </c>
      <c r="V199" s="3">
        <v>5260</v>
      </c>
      <c r="W199" s="3">
        <v>2513.875</v>
      </c>
      <c r="X199" s="3">
        <v>200</v>
      </c>
      <c r="Y199" s="3">
        <v>40</v>
      </c>
      <c r="Z199" s="6">
        <v>0.5</v>
      </c>
      <c r="AA199" s="10" t="s">
        <v>759</v>
      </c>
      <c r="AB199" s="4">
        <v>455</v>
      </c>
      <c r="AC199" s="4">
        <v>17</v>
      </c>
      <c r="AD199" s="4">
        <v>325</v>
      </c>
      <c r="AE199" s="7" t="s">
        <v>1024</v>
      </c>
      <c r="AG199" s="4" t="s">
        <v>0</v>
      </c>
      <c r="AI199" s="11" t="s">
        <v>760</v>
      </c>
      <c r="AK199" s="10" t="s">
        <v>939</v>
      </c>
      <c r="AL199" s="10" t="s">
        <v>759</v>
      </c>
      <c r="AM199" s="12">
        <v>0.8</v>
      </c>
      <c r="AN199">
        <f t="shared" si="23"/>
        <v>1</v>
      </c>
      <c r="AO199">
        <f t="shared" si="24"/>
        <v>60.25</v>
      </c>
    </row>
    <row r="200" spans="1:41">
      <c r="A200" t="s">
        <v>1227</v>
      </c>
      <c r="B200" s="3" t="s">
        <v>348</v>
      </c>
      <c r="C200" s="3" t="s">
        <v>348</v>
      </c>
      <c r="D200" s="3" t="s">
        <v>345</v>
      </c>
      <c r="G200" s="3" t="s">
        <v>9</v>
      </c>
      <c r="H200" s="3" t="s">
        <v>347</v>
      </c>
      <c r="I200" s="3" t="s">
        <v>2</v>
      </c>
      <c r="J200" s="3" t="s">
        <v>9</v>
      </c>
      <c r="K200" s="4">
        <v>400</v>
      </c>
      <c r="L200" s="4">
        <v>80</v>
      </c>
      <c r="M200" s="4" t="s">
        <v>759</v>
      </c>
      <c r="N200" s="4" t="s">
        <v>759</v>
      </c>
      <c r="O200" s="3">
        <v>9</v>
      </c>
      <c r="P200" s="3">
        <v>4.2</v>
      </c>
      <c r="Q200" s="3">
        <v>3.7</v>
      </c>
      <c r="R200" s="3">
        <v>3</v>
      </c>
      <c r="S200" s="3">
        <v>3</v>
      </c>
      <c r="T200" s="3">
        <v>27</v>
      </c>
      <c r="U200" s="6">
        <v>0.33</v>
      </c>
      <c r="V200" s="3">
        <v>310</v>
      </c>
      <c r="W200" s="3">
        <v>144.9</v>
      </c>
      <c r="X200" s="3">
        <v>4.5</v>
      </c>
      <c r="Y200" s="3">
        <v>1.8</v>
      </c>
      <c r="Z200" s="6">
        <v>0.33</v>
      </c>
      <c r="AA200" s="10" t="s">
        <v>759</v>
      </c>
      <c r="AB200" s="4">
        <v>103</v>
      </c>
      <c r="AC200" s="4">
        <v>20</v>
      </c>
      <c r="AD200" s="4">
        <v>69</v>
      </c>
      <c r="AE200" s="7" t="s">
        <v>1024</v>
      </c>
      <c r="AG200" s="4" t="s">
        <v>0</v>
      </c>
      <c r="AI200" s="16" t="s">
        <v>843</v>
      </c>
      <c r="AK200" s="10" t="s">
        <v>939</v>
      </c>
      <c r="AL200" s="10">
        <v>0.02</v>
      </c>
      <c r="AM200" s="12">
        <v>0.8</v>
      </c>
      <c r="AN200">
        <f t="shared" si="23"/>
        <v>2</v>
      </c>
      <c r="AO200">
        <f t="shared" si="24"/>
        <v>60.79</v>
      </c>
    </row>
    <row r="201" spans="1:41">
      <c r="A201" t="s">
        <v>1228</v>
      </c>
      <c r="B201" s="3" t="s">
        <v>346</v>
      </c>
      <c r="C201" s="3" t="s">
        <v>346</v>
      </c>
      <c r="D201" s="3" t="s">
        <v>345</v>
      </c>
      <c r="G201" s="3" t="s">
        <v>9</v>
      </c>
      <c r="H201" s="3" t="s">
        <v>344</v>
      </c>
      <c r="I201" s="3" t="s">
        <v>2</v>
      </c>
      <c r="J201" s="3" t="s">
        <v>9</v>
      </c>
      <c r="K201" s="4">
        <v>400</v>
      </c>
      <c r="L201" s="4">
        <v>80</v>
      </c>
      <c r="M201" s="4" t="s">
        <v>759</v>
      </c>
      <c r="N201" s="4" t="s">
        <v>759</v>
      </c>
      <c r="O201" s="3">
        <v>60</v>
      </c>
      <c r="P201" s="3">
        <v>4.2</v>
      </c>
      <c r="Q201" s="3">
        <v>3.6</v>
      </c>
      <c r="R201" s="3">
        <v>3</v>
      </c>
      <c r="S201" s="3">
        <v>12</v>
      </c>
      <c r="T201" s="3">
        <v>30</v>
      </c>
      <c r="U201" s="6">
        <v>0.33</v>
      </c>
      <c r="V201" s="3">
        <v>1850</v>
      </c>
      <c r="W201" s="3">
        <v>852.5</v>
      </c>
      <c r="X201" s="3">
        <v>30</v>
      </c>
      <c r="Y201" s="3">
        <v>12</v>
      </c>
      <c r="Z201" s="6">
        <v>0.33</v>
      </c>
      <c r="AA201" s="10" t="s">
        <v>759</v>
      </c>
      <c r="AB201" s="4">
        <v>155</v>
      </c>
      <c r="AC201" s="4">
        <v>50.5</v>
      </c>
      <c r="AD201" s="4">
        <v>110</v>
      </c>
      <c r="AE201" s="7" t="s">
        <v>1024</v>
      </c>
      <c r="AG201" s="4" t="s">
        <v>0</v>
      </c>
      <c r="AI201" s="11" t="s">
        <v>760</v>
      </c>
      <c r="AK201" s="10" t="s">
        <v>939</v>
      </c>
      <c r="AL201" s="10">
        <v>0.01</v>
      </c>
      <c r="AM201" s="12">
        <v>0.8</v>
      </c>
      <c r="AN201">
        <f t="shared" si="23"/>
        <v>2</v>
      </c>
      <c r="AO201">
        <f t="shared" si="24"/>
        <v>60.79</v>
      </c>
    </row>
    <row r="202" spans="1:41">
      <c r="A202" t="s">
        <v>1229</v>
      </c>
      <c r="B202" s="3" t="s">
        <v>343</v>
      </c>
      <c r="C202" s="3" t="s">
        <v>343</v>
      </c>
      <c r="D202" s="3" t="s">
        <v>342</v>
      </c>
      <c r="G202" s="3" t="s">
        <v>11</v>
      </c>
      <c r="H202" s="3" t="s">
        <v>341</v>
      </c>
      <c r="I202" s="3" t="s">
        <v>2</v>
      </c>
      <c r="J202" s="3" t="s">
        <v>9</v>
      </c>
      <c r="K202" s="4">
        <v>300</v>
      </c>
      <c r="L202" s="4">
        <v>80</v>
      </c>
      <c r="M202" s="4" t="s">
        <v>759</v>
      </c>
      <c r="N202" s="4" t="s">
        <v>759</v>
      </c>
      <c r="O202" s="3">
        <v>10.5</v>
      </c>
      <c r="P202" s="3">
        <v>4.2</v>
      </c>
      <c r="Q202" s="3">
        <v>3.7</v>
      </c>
      <c r="R202" s="3">
        <v>2.75</v>
      </c>
      <c r="S202" s="3">
        <v>1.94</v>
      </c>
      <c r="T202" s="3">
        <v>19.399999999999999</v>
      </c>
      <c r="U202" s="6">
        <v>0.5</v>
      </c>
      <c r="V202" s="3">
        <v>258</v>
      </c>
      <c r="W202" s="3">
        <v>129.71199999999999</v>
      </c>
      <c r="X202" s="3">
        <v>9.6999999999999993</v>
      </c>
      <c r="Y202" s="3">
        <v>4.8499999999999996</v>
      </c>
      <c r="Z202" s="6">
        <v>0.5</v>
      </c>
      <c r="AA202" s="10" t="s">
        <v>759</v>
      </c>
      <c r="AB202" s="4">
        <v>220</v>
      </c>
      <c r="AC202" s="4">
        <v>8.8000000000000007</v>
      </c>
      <c r="AD202" s="4">
        <v>67</v>
      </c>
      <c r="AE202" s="7" t="s">
        <v>1024</v>
      </c>
      <c r="AF202" s="4">
        <v>2006</v>
      </c>
      <c r="AG202" s="4" t="s">
        <v>0</v>
      </c>
      <c r="AK202" s="10" t="s">
        <v>939</v>
      </c>
      <c r="AL202" s="10">
        <v>0.02</v>
      </c>
      <c r="AM202" s="12">
        <v>0.9</v>
      </c>
      <c r="AN202">
        <f t="shared" si="23"/>
        <v>1</v>
      </c>
      <c r="AO202">
        <f t="shared" si="24"/>
        <v>60.25</v>
      </c>
    </row>
    <row r="203" spans="1:41">
      <c r="A203" t="s">
        <v>1230</v>
      </c>
      <c r="B203" s="3" t="s">
        <v>340</v>
      </c>
      <c r="C203" s="3" t="s">
        <v>340</v>
      </c>
      <c r="D203" s="3" t="s">
        <v>333</v>
      </c>
      <c r="G203" s="3" t="s">
        <v>11</v>
      </c>
      <c r="H203" s="3" t="s">
        <v>339</v>
      </c>
      <c r="I203" s="3" t="s">
        <v>2</v>
      </c>
      <c r="J203" s="3" t="s">
        <v>9</v>
      </c>
      <c r="K203" s="4">
        <v>300</v>
      </c>
      <c r="L203" s="4">
        <v>75</v>
      </c>
      <c r="M203" s="4" t="s">
        <v>759</v>
      </c>
      <c r="N203" s="4" t="s">
        <v>759</v>
      </c>
      <c r="O203" s="3">
        <v>3.6</v>
      </c>
      <c r="P203" s="3">
        <v>4.2</v>
      </c>
      <c r="Q203" s="3">
        <v>3.7</v>
      </c>
      <c r="R203" s="3">
        <v>2.75</v>
      </c>
      <c r="S203" s="3">
        <v>0.72</v>
      </c>
      <c r="T203" s="3">
        <v>3.6</v>
      </c>
      <c r="U203" s="6">
        <v>0.2</v>
      </c>
      <c r="V203" s="3">
        <v>74</v>
      </c>
      <c r="W203" s="3">
        <v>37.44</v>
      </c>
      <c r="X203" s="3">
        <v>1.8</v>
      </c>
      <c r="Y203" s="3">
        <v>0.72</v>
      </c>
      <c r="Z203" s="6">
        <v>0.2</v>
      </c>
      <c r="AA203" s="10" t="s">
        <v>759</v>
      </c>
      <c r="AB203" s="4">
        <v>96</v>
      </c>
      <c r="AC203" s="4">
        <v>6.5</v>
      </c>
      <c r="AD203" s="4">
        <v>60</v>
      </c>
      <c r="AE203" s="7" t="s">
        <v>1024</v>
      </c>
      <c r="AF203" s="4">
        <v>2011</v>
      </c>
      <c r="AG203" s="4" t="s">
        <v>0</v>
      </c>
      <c r="AI203" s="11" t="s">
        <v>809</v>
      </c>
      <c r="AK203" s="10" t="s">
        <v>939</v>
      </c>
      <c r="AL203" s="10">
        <v>0.05</v>
      </c>
      <c r="AM203" s="12">
        <v>0.9</v>
      </c>
      <c r="AN203">
        <f t="shared" si="23"/>
        <v>1</v>
      </c>
      <c r="AO203">
        <f t="shared" si="24"/>
        <v>60.25</v>
      </c>
    </row>
    <row r="204" spans="1:41">
      <c r="A204" t="s">
        <v>1231</v>
      </c>
      <c r="B204" s="3" t="s">
        <v>336</v>
      </c>
      <c r="C204" s="3" t="s">
        <v>336</v>
      </c>
      <c r="D204" s="3" t="s">
        <v>333</v>
      </c>
      <c r="G204" s="3" t="s">
        <v>11</v>
      </c>
      <c r="H204" s="3" t="s">
        <v>335</v>
      </c>
      <c r="I204" s="3" t="s">
        <v>2</v>
      </c>
      <c r="J204" s="3" t="s">
        <v>9</v>
      </c>
      <c r="K204" s="4">
        <v>300</v>
      </c>
      <c r="L204" s="4">
        <v>75</v>
      </c>
      <c r="M204" s="4" t="s">
        <v>759</v>
      </c>
      <c r="N204" s="4" t="s">
        <v>759</v>
      </c>
      <c r="O204" s="3">
        <v>4</v>
      </c>
      <c r="P204" s="3">
        <v>4.2</v>
      </c>
      <c r="Q204" s="3">
        <v>3.7</v>
      </c>
      <c r="R204" s="3">
        <v>2.75</v>
      </c>
      <c r="S204" s="3">
        <v>0.75</v>
      </c>
      <c r="T204" s="3">
        <v>4</v>
      </c>
      <c r="U204" s="6">
        <v>0.2</v>
      </c>
      <c r="V204" s="3">
        <v>82</v>
      </c>
      <c r="W204" s="3">
        <v>43.55</v>
      </c>
      <c r="X204" s="3">
        <v>4</v>
      </c>
      <c r="Y204" s="3">
        <v>0.75</v>
      </c>
      <c r="Z204" s="6">
        <v>0.2</v>
      </c>
      <c r="AA204" s="10" t="s">
        <v>759</v>
      </c>
      <c r="AB204" s="4">
        <v>101</v>
      </c>
      <c r="AC204" s="4">
        <v>6.7</v>
      </c>
      <c r="AD204" s="4">
        <v>67.5</v>
      </c>
      <c r="AE204" s="7" t="s">
        <v>1024</v>
      </c>
      <c r="AF204" s="4">
        <v>2011</v>
      </c>
      <c r="AG204" s="4" t="s">
        <v>0</v>
      </c>
      <c r="AI204" s="11" t="s">
        <v>809</v>
      </c>
      <c r="AK204" s="10" t="s">
        <v>939</v>
      </c>
      <c r="AL204" s="10">
        <v>0.05</v>
      </c>
      <c r="AM204" s="10" t="s">
        <v>759</v>
      </c>
      <c r="AN204">
        <f t="shared" si="23"/>
        <v>1</v>
      </c>
      <c r="AO204">
        <f t="shared" si="24"/>
        <v>60.25</v>
      </c>
    </row>
    <row r="205" spans="1:41">
      <c r="A205" t="s">
        <v>1232</v>
      </c>
      <c r="B205" s="3" t="s">
        <v>334</v>
      </c>
      <c r="C205" s="3" t="s">
        <v>334</v>
      </c>
      <c r="D205" s="3" t="s">
        <v>333</v>
      </c>
      <c r="G205" s="3" t="s">
        <v>11</v>
      </c>
      <c r="H205" s="3" t="s">
        <v>332</v>
      </c>
      <c r="I205" s="3" t="s">
        <v>2</v>
      </c>
      <c r="J205" s="3" t="s">
        <v>9</v>
      </c>
      <c r="K205" s="4">
        <v>300</v>
      </c>
      <c r="L205" s="4">
        <v>80</v>
      </c>
      <c r="M205" s="4" t="s">
        <v>759</v>
      </c>
      <c r="N205" s="4" t="s">
        <v>759</v>
      </c>
      <c r="O205" s="3">
        <v>4.2</v>
      </c>
      <c r="P205" s="3">
        <v>4.2</v>
      </c>
      <c r="Q205" s="3">
        <v>3.7</v>
      </c>
      <c r="R205" s="3">
        <v>2.75</v>
      </c>
      <c r="S205" s="3">
        <v>0.84</v>
      </c>
      <c r="T205" s="3">
        <v>4.2</v>
      </c>
      <c r="U205" s="6">
        <v>0.2</v>
      </c>
      <c r="V205" s="3">
        <v>78</v>
      </c>
      <c r="W205" s="3">
        <v>45.5625</v>
      </c>
      <c r="X205" s="3">
        <v>4.2</v>
      </c>
      <c r="Y205" s="3">
        <v>0.84</v>
      </c>
      <c r="Z205" s="6">
        <v>0.2</v>
      </c>
      <c r="AA205" s="10" t="s">
        <v>759</v>
      </c>
      <c r="AB205" s="4">
        <v>135</v>
      </c>
      <c r="AC205" s="4">
        <v>7.5</v>
      </c>
      <c r="AD205" s="4">
        <v>45</v>
      </c>
      <c r="AE205" s="7" t="s">
        <v>1024</v>
      </c>
      <c r="AF205" s="4">
        <v>2008</v>
      </c>
      <c r="AG205" s="4" t="s">
        <v>0</v>
      </c>
      <c r="AI205" s="11" t="s">
        <v>811</v>
      </c>
      <c r="AK205" s="10" t="s">
        <v>939</v>
      </c>
      <c r="AL205" s="10">
        <v>0.05</v>
      </c>
      <c r="AM205" s="10" t="s">
        <v>759</v>
      </c>
      <c r="AN205">
        <f t="shared" si="23"/>
        <v>1</v>
      </c>
      <c r="AO205">
        <f t="shared" si="24"/>
        <v>60.25</v>
      </c>
    </row>
    <row r="206" spans="1:41">
      <c r="A206" t="s">
        <v>1233</v>
      </c>
      <c r="B206" s="3" t="s">
        <v>329</v>
      </c>
      <c r="C206" s="3" t="s">
        <v>329</v>
      </c>
      <c r="D206" s="3" t="s">
        <v>318</v>
      </c>
      <c r="G206" s="3" t="s">
        <v>11</v>
      </c>
      <c r="H206" s="3" t="s">
        <v>328</v>
      </c>
      <c r="I206" s="3" t="s">
        <v>2</v>
      </c>
      <c r="J206" s="3" t="s">
        <v>9</v>
      </c>
      <c r="K206" s="4">
        <v>500</v>
      </c>
      <c r="L206" s="4">
        <v>80</v>
      </c>
      <c r="M206" s="4" t="s">
        <v>759</v>
      </c>
      <c r="N206" s="4" t="s">
        <v>759</v>
      </c>
      <c r="O206" s="3">
        <v>3.8</v>
      </c>
      <c r="P206" s="3">
        <v>4.2</v>
      </c>
      <c r="Q206" s="3">
        <v>3.7</v>
      </c>
      <c r="R206" s="3">
        <v>3</v>
      </c>
      <c r="S206" s="3">
        <v>0.76</v>
      </c>
      <c r="T206" s="3">
        <v>3.8</v>
      </c>
      <c r="U206" s="6">
        <v>0.2</v>
      </c>
      <c r="V206" s="3">
        <v>85</v>
      </c>
      <c r="W206" s="3">
        <v>41.055</v>
      </c>
      <c r="X206" s="3">
        <v>3.8</v>
      </c>
      <c r="Y206" s="3">
        <v>1.9</v>
      </c>
      <c r="Z206" s="6">
        <v>0.2</v>
      </c>
      <c r="AA206" s="10" t="s">
        <v>759</v>
      </c>
      <c r="AB206" s="4">
        <v>138</v>
      </c>
      <c r="AC206" s="4">
        <v>8.5</v>
      </c>
      <c r="AD206" s="4">
        <v>35</v>
      </c>
      <c r="AE206" s="7" t="s">
        <v>1024</v>
      </c>
      <c r="AF206" s="4">
        <v>2008</v>
      </c>
      <c r="AH206" s="4" t="s">
        <v>0</v>
      </c>
      <c r="AI206" s="11" t="s">
        <v>813</v>
      </c>
      <c r="AK206" s="10" t="s">
        <v>939</v>
      </c>
      <c r="AL206" s="10" t="s">
        <v>759</v>
      </c>
      <c r="AM206" s="10" t="s">
        <v>759</v>
      </c>
      <c r="AN206">
        <f t="shared" si="23"/>
        <v>1</v>
      </c>
      <c r="AO206">
        <f t="shared" si="24"/>
        <v>60.25</v>
      </c>
    </row>
    <row r="207" spans="1:41">
      <c r="A207" t="s">
        <v>1234</v>
      </c>
      <c r="B207" s="3" t="s">
        <v>327</v>
      </c>
      <c r="C207" s="3" t="s">
        <v>327</v>
      </c>
      <c r="D207" s="3" t="s">
        <v>318</v>
      </c>
      <c r="G207" s="3" t="s">
        <v>11</v>
      </c>
      <c r="H207" s="3" t="s">
        <v>326</v>
      </c>
      <c r="I207" s="3" t="s">
        <v>2</v>
      </c>
      <c r="J207" s="3" t="s">
        <v>9</v>
      </c>
      <c r="K207" s="4">
        <v>500</v>
      </c>
      <c r="L207" s="4">
        <v>80</v>
      </c>
      <c r="M207" s="4" t="s">
        <v>759</v>
      </c>
      <c r="N207" s="4" t="s">
        <v>759</v>
      </c>
      <c r="O207" s="3">
        <v>4.4000000000000004</v>
      </c>
      <c r="P207" s="3">
        <v>4.2</v>
      </c>
      <c r="Q207" s="3">
        <v>3.7</v>
      </c>
      <c r="R207" s="3">
        <v>3</v>
      </c>
      <c r="S207" s="3">
        <v>0.88</v>
      </c>
      <c r="T207" s="3">
        <v>4.4000000000000004</v>
      </c>
      <c r="U207" s="6">
        <v>0.2</v>
      </c>
      <c r="V207" s="3">
        <v>95</v>
      </c>
      <c r="W207" s="3">
        <v>48.6</v>
      </c>
      <c r="X207" s="3">
        <v>4.4000000000000004</v>
      </c>
      <c r="Y207" s="3">
        <v>2.2000000000000002</v>
      </c>
      <c r="Z207" s="6">
        <v>0.2</v>
      </c>
      <c r="AA207" s="10" t="s">
        <v>759</v>
      </c>
      <c r="AB207" s="4">
        <v>135</v>
      </c>
      <c r="AC207" s="4">
        <v>8</v>
      </c>
      <c r="AD207" s="4">
        <v>45</v>
      </c>
      <c r="AE207" s="7" t="s">
        <v>1024</v>
      </c>
      <c r="AF207" s="4">
        <v>2008</v>
      </c>
      <c r="AH207" s="4" t="s">
        <v>0</v>
      </c>
      <c r="AI207" s="11" t="s">
        <v>813</v>
      </c>
      <c r="AK207" s="10" t="s">
        <v>939</v>
      </c>
      <c r="AL207" s="10" t="s">
        <v>759</v>
      </c>
      <c r="AM207" s="10" t="s">
        <v>759</v>
      </c>
      <c r="AN207">
        <f t="shared" si="23"/>
        <v>1</v>
      </c>
      <c r="AO207">
        <f t="shared" si="24"/>
        <v>60.25</v>
      </c>
    </row>
    <row r="208" spans="1:41">
      <c r="A208" t="s">
        <v>1235</v>
      </c>
      <c r="B208" s="3" t="s">
        <v>325</v>
      </c>
      <c r="C208" s="3" t="s">
        <v>325</v>
      </c>
      <c r="D208" s="3" t="s">
        <v>318</v>
      </c>
      <c r="G208" s="3" t="s">
        <v>11</v>
      </c>
      <c r="H208" s="3" t="s">
        <v>324</v>
      </c>
      <c r="I208" s="3" t="s">
        <v>2</v>
      </c>
      <c r="J208" s="3" t="s">
        <v>9</v>
      </c>
      <c r="K208" s="4">
        <v>500</v>
      </c>
      <c r="L208" s="4">
        <v>80</v>
      </c>
      <c r="M208" s="4" t="s">
        <v>759</v>
      </c>
      <c r="N208" s="4" t="s">
        <v>759</v>
      </c>
      <c r="O208" s="3">
        <v>4.75</v>
      </c>
      <c r="P208" s="3">
        <v>4.2</v>
      </c>
      <c r="Q208" s="3">
        <v>3.7</v>
      </c>
      <c r="R208" s="3">
        <v>3</v>
      </c>
      <c r="S208" s="3">
        <v>0.95</v>
      </c>
      <c r="T208" s="3">
        <v>4.75</v>
      </c>
      <c r="U208" s="6">
        <v>0.2</v>
      </c>
      <c r="V208" s="3">
        <v>105</v>
      </c>
      <c r="W208" s="3">
        <v>54.674999999999997</v>
      </c>
      <c r="X208" s="3">
        <v>4.75</v>
      </c>
      <c r="Y208" s="3">
        <v>2.375</v>
      </c>
      <c r="Z208" s="6">
        <v>0.2</v>
      </c>
      <c r="AA208" s="10" t="s">
        <v>759</v>
      </c>
      <c r="AB208" s="4">
        <v>135</v>
      </c>
      <c r="AC208" s="4">
        <v>9</v>
      </c>
      <c r="AD208" s="4">
        <v>45</v>
      </c>
      <c r="AE208" s="7" t="s">
        <v>1024</v>
      </c>
      <c r="AF208" s="4">
        <v>2008</v>
      </c>
      <c r="AH208" s="4" t="s">
        <v>0</v>
      </c>
      <c r="AI208" s="11" t="s">
        <v>813</v>
      </c>
      <c r="AK208" s="10" t="s">
        <v>939</v>
      </c>
      <c r="AL208" s="10" t="s">
        <v>759</v>
      </c>
      <c r="AM208" s="10" t="s">
        <v>759</v>
      </c>
      <c r="AN208">
        <f t="shared" si="23"/>
        <v>1</v>
      </c>
      <c r="AO208">
        <f t="shared" si="24"/>
        <v>60.25</v>
      </c>
    </row>
    <row r="209" spans="1:41">
      <c r="A209" t="s">
        <v>1236</v>
      </c>
      <c r="B209" s="3" t="s">
        <v>323</v>
      </c>
      <c r="C209" s="3" t="s">
        <v>323</v>
      </c>
      <c r="D209" s="3" t="s">
        <v>318</v>
      </c>
      <c r="G209" s="3" t="s">
        <v>11</v>
      </c>
      <c r="H209" s="3" t="s">
        <v>322</v>
      </c>
      <c r="I209" s="3" t="s">
        <v>2</v>
      </c>
      <c r="J209" s="3" t="s">
        <v>9</v>
      </c>
      <c r="K209" s="4">
        <v>300</v>
      </c>
      <c r="L209" s="4">
        <v>80</v>
      </c>
      <c r="M209" s="4" t="s">
        <v>759</v>
      </c>
      <c r="N209" s="4" t="s">
        <v>759</v>
      </c>
      <c r="O209" s="3">
        <v>3.8</v>
      </c>
      <c r="P209" s="3">
        <v>4.2</v>
      </c>
      <c r="Q209" s="3">
        <v>3.7</v>
      </c>
      <c r="R209" s="3">
        <v>3</v>
      </c>
      <c r="S209" s="3">
        <v>0.76</v>
      </c>
      <c r="T209" s="3">
        <v>3.8</v>
      </c>
      <c r="U209" s="6">
        <v>0.2</v>
      </c>
      <c r="V209" s="3">
        <v>85</v>
      </c>
      <c r="W209" s="3">
        <v>41.405000000000001</v>
      </c>
      <c r="X209" s="3">
        <v>3.8</v>
      </c>
      <c r="Y209" s="3">
        <v>1.9</v>
      </c>
      <c r="Z209" s="6">
        <v>0.2</v>
      </c>
      <c r="AA209" s="10" t="s">
        <v>759</v>
      </c>
      <c r="AB209" s="4">
        <v>169</v>
      </c>
      <c r="AC209" s="4">
        <v>5</v>
      </c>
      <c r="AD209" s="4">
        <v>49</v>
      </c>
      <c r="AE209" s="7" t="s">
        <v>1024</v>
      </c>
      <c r="AF209" s="4">
        <v>2008</v>
      </c>
      <c r="AH209" s="4" t="s">
        <v>0</v>
      </c>
      <c r="AI209" s="11" t="s">
        <v>814</v>
      </c>
      <c r="AK209" s="10" t="s">
        <v>939</v>
      </c>
      <c r="AL209" s="10" t="s">
        <v>759</v>
      </c>
      <c r="AM209" s="10" t="s">
        <v>759</v>
      </c>
      <c r="AN209">
        <f t="shared" si="23"/>
        <v>1</v>
      </c>
      <c r="AO209">
        <f t="shared" si="24"/>
        <v>60.25</v>
      </c>
    </row>
    <row r="210" spans="1:41">
      <c r="A210" t="s">
        <v>1237</v>
      </c>
      <c r="B210" s="3" t="s">
        <v>321</v>
      </c>
      <c r="C210" s="3" t="s">
        <v>321</v>
      </c>
      <c r="D210" s="3" t="s">
        <v>318</v>
      </c>
      <c r="G210" s="3" t="s">
        <v>11</v>
      </c>
      <c r="H210" s="3" t="s">
        <v>320</v>
      </c>
      <c r="I210" s="3" t="s">
        <v>2</v>
      </c>
      <c r="J210" s="3" t="s">
        <v>9</v>
      </c>
      <c r="K210" s="4">
        <v>300</v>
      </c>
      <c r="L210" s="4">
        <v>80</v>
      </c>
      <c r="M210" s="4" t="s">
        <v>759</v>
      </c>
      <c r="N210" s="4" t="s">
        <v>759</v>
      </c>
      <c r="O210" s="3">
        <v>4.2</v>
      </c>
      <c r="P210" s="3">
        <v>4.2</v>
      </c>
      <c r="Q210" s="3">
        <v>3.7</v>
      </c>
      <c r="R210" s="3">
        <v>3</v>
      </c>
      <c r="S210" s="3">
        <v>0.84</v>
      </c>
      <c r="T210" s="3">
        <v>4.2</v>
      </c>
      <c r="U210" s="6">
        <v>0.2</v>
      </c>
      <c r="V210" s="3">
        <v>100</v>
      </c>
      <c r="W210" s="3">
        <v>49.686</v>
      </c>
      <c r="X210" s="3">
        <v>4.2</v>
      </c>
      <c r="Y210" s="3">
        <v>2.1</v>
      </c>
      <c r="Z210" s="6">
        <v>0.2</v>
      </c>
      <c r="AA210" s="10" t="s">
        <v>759</v>
      </c>
      <c r="AB210" s="4">
        <v>169</v>
      </c>
      <c r="AC210" s="4">
        <v>6</v>
      </c>
      <c r="AD210" s="4">
        <v>49</v>
      </c>
      <c r="AE210" s="7" t="s">
        <v>1024</v>
      </c>
      <c r="AF210" s="4">
        <v>2008</v>
      </c>
      <c r="AH210" s="4" t="s">
        <v>0</v>
      </c>
      <c r="AI210" s="11" t="s">
        <v>814</v>
      </c>
      <c r="AK210" s="10" t="s">
        <v>939</v>
      </c>
      <c r="AL210" s="10" t="s">
        <v>759</v>
      </c>
      <c r="AM210" s="10" t="s">
        <v>759</v>
      </c>
      <c r="AN210">
        <f t="shared" si="23"/>
        <v>1</v>
      </c>
      <c r="AO210">
        <f t="shared" si="24"/>
        <v>60.25</v>
      </c>
    </row>
    <row r="211" spans="1:41">
      <c r="A211" t="s">
        <v>1238</v>
      </c>
      <c r="B211" s="3" t="s">
        <v>319</v>
      </c>
      <c r="C211" s="3" t="s">
        <v>319</v>
      </c>
      <c r="D211" s="3" t="s">
        <v>318</v>
      </c>
      <c r="G211" s="3" t="s">
        <v>11</v>
      </c>
      <c r="H211" s="3" t="s">
        <v>317</v>
      </c>
      <c r="I211" s="3" t="s">
        <v>2</v>
      </c>
      <c r="J211" s="3" t="s">
        <v>9</v>
      </c>
      <c r="K211" s="4">
        <v>300</v>
      </c>
      <c r="L211" s="4">
        <v>80</v>
      </c>
      <c r="M211" s="4" t="s">
        <v>759</v>
      </c>
      <c r="N211" s="4" t="s">
        <v>759</v>
      </c>
      <c r="O211" s="3">
        <v>5.5</v>
      </c>
      <c r="P211" s="3">
        <v>4.2</v>
      </c>
      <c r="Q211" s="3">
        <v>3.7</v>
      </c>
      <c r="R211" s="3">
        <v>3</v>
      </c>
      <c r="S211" s="3">
        <v>1.1000000000000001</v>
      </c>
      <c r="T211" s="3">
        <v>5.5</v>
      </c>
      <c r="U211" s="6">
        <v>0.2</v>
      </c>
      <c r="V211" s="3">
        <v>113</v>
      </c>
      <c r="W211" s="3">
        <v>62.935600000000001</v>
      </c>
      <c r="X211" s="3">
        <v>5.5</v>
      </c>
      <c r="Y211" s="3">
        <v>2.75</v>
      </c>
      <c r="Z211" s="6">
        <v>0.2</v>
      </c>
      <c r="AA211" s="10" t="s">
        <v>759</v>
      </c>
      <c r="AB211" s="4">
        <v>169</v>
      </c>
      <c r="AC211" s="4">
        <v>7.6</v>
      </c>
      <c r="AD211" s="4">
        <v>49</v>
      </c>
      <c r="AE211" s="7" t="s">
        <v>1024</v>
      </c>
      <c r="AF211" s="4">
        <v>2008</v>
      </c>
      <c r="AH211" s="4" t="s">
        <v>0</v>
      </c>
      <c r="AI211" s="11" t="s">
        <v>814</v>
      </c>
      <c r="AK211" s="10" t="s">
        <v>939</v>
      </c>
      <c r="AL211" s="10" t="s">
        <v>759</v>
      </c>
      <c r="AM211" s="10" t="s">
        <v>759</v>
      </c>
      <c r="AN211">
        <f t="shared" si="23"/>
        <v>1</v>
      </c>
      <c r="AO211">
        <f t="shared" si="24"/>
        <v>60.25</v>
      </c>
    </row>
    <row r="212" spans="1:41">
      <c r="A212" t="s">
        <v>1239</v>
      </c>
      <c r="B212" s="3" t="s">
        <v>316</v>
      </c>
      <c r="C212" s="3" t="s">
        <v>316</v>
      </c>
      <c r="D212" s="3" t="s">
        <v>70</v>
      </c>
      <c r="E212" s="3" t="s">
        <v>6</v>
      </c>
      <c r="F212" s="3" t="s">
        <v>30</v>
      </c>
      <c r="G212" s="3" t="s">
        <v>4</v>
      </c>
      <c r="H212" s="3" t="s">
        <v>315</v>
      </c>
      <c r="I212" s="3" t="s">
        <v>2</v>
      </c>
      <c r="J212" s="3" t="s">
        <v>1</v>
      </c>
      <c r="K212" s="4">
        <v>2000</v>
      </c>
      <c r="L212" s="4">
        <v>80</v>
      </c>
      <c r="M212" s="3">
        <v>175</v>
      </c>
      <c r="N212" s="3">
        <v>74</v>
      </c>
      <c r="O212" s="3">
        <v>12</v>
      </c>
      <c r="P212" s="3">
        <v>4.0999999999999996</v>
      </c>
      <c r="Q212" s="3">
        <v>3.6</v>
      </c>
      <c r="R212" s="3">
        <v>2.75</v>
      </c>
      <c r="S212" s="3">
        <v>12</v>
      </c>
      <c r="T212" s="3">
        <v>1500</v>
      </c>
      <c r="U212" s="6" t="s">
        <v>759</v>
      </c>
      <c r="V212" s="3">
        <v>640</v>
      </c>
      <c r="W212" s="3">
        <v>270</v>
      </c>
      <c r="X212" s="3">
        <v>180</v>
      </c>
      <c r="Y212" s="3">
        <v>12</v>
      </c>
      <c r="Z212" s="6" t="s">
        <v>759</v>
      </c>
      <c r="AA212" s="10" t="s">
        <v>759</v>
      </c>
      <c r="AB212" s="4" t="s">
        <v>1024</v>
      </c>
      <c r="AC212" s="4">
        <v>173</v>
      </c>
      <c r="AE212" s="4">
        <v>47</v>
      </c>
      <c r="AF212" s="4">
        <v>2007</v>
      </c>
      <c r="AG212" s="4" t="s">
        <v>0</v>
      </c>
      <c r="AI212" s="11" t="s">
        <v>815</v>
      </c>
      <c r="AK212" s="10" t="s">
        <v>939</v>
      </c>
      <c r="AL212" s="10">
        <v>0.01</v>
      </c>
      <c r="AM212" s="12">
        <v>1</v>
      </c>
      <c r="AN212">
        <f t="shared" si="23"/>
        <v>3</v>
      </c>
      <c r="AO212">
        <f t="shared" si="24"/>
        <v>64.69</v>
      </c>
    </row>
    <row r="213" spans="1:41">
      <c r="A213" t="s">
        <v>1240</v>
      </c>
      <c r="B213" s="3" t="s">
        <v>314</v>
      </c>
      <c r="C213" s="3" t="s">
        <v>314</v>
      </c>
      <c r="D213" s="3" t="s">
        <v>70</v>
      </c>
      <c r="E213" s="3" t="s">
        <v>6</v>
      </c>
      <c r="F213" s="3" t="s">
        <v>30</v>
      </c>
      <c r="G213" s="3" t="s">
        <v>4</v>
      </c>
      <c r="H213" s="3" t="s">
        <v>313</v>
      </c>
      <c r="I213" s="3" t="s">
        <v>2</v>
      </c>
      <c r="J213" s="3" t="s">
        <v>1</v>
      </c>
      <c r="K213" s="4">
        <v>500</v>
      </c>
      <c r="L213" s="4">
        <v>70</v>
      </c>
      <c r="M213" s="3">
        <v>380</v>
      </c>
      <c r="N213" s="3">
        <v>160</v>
      </c>
      <c r="O213" s="3">
        <v>4.4000000000000004</v>
      </c>
      <c r="P213" s="3">
        <v>4.2</v>
      </c>
      <c r="Q213" s="3">
        <v>3.7</v>
      </c>
      <c r="R213" s="3">
        <v>2.5</v>
      </c>
      <c r="S213" s="3">
        <v>0.9</v>
      </c>
      <c r="T213" s="3">
        <v>8.8000000000000007</v>
      </c>
      <c r="U213" s="6" t="s">
        <v>759</v>
      </c>
      <c r="V213" s="3">
        <v>103</v>
      </c>
      <c r="W213" s="3">
        <v>45.828200000000002</v>
      </c>
      <c r="X213" s="3">
        <v>4.4000000000000004</v>
      </c>
      <c r="Y213" s="3">
        <v>1.1000000000000001</v>
      </c>
      <c r="Z213" s="6" t="s">
        <v>759</v>
      </c>
      <c r="AA213" s="10" t="s">
        <v>759</v>
      </c>
      <c r="AB213" s="4" t="s">
        <v>1024</v>
      </c>
      <c r="AC213" s="4">
        <v>50.8</v>
      </c>
      <c r="AE213" s="4">
        <v>33.9</v>
      </c>
      <c r="AF213" s="4">
        <v>2007</v>
      </c>
      <c r="AG213" s="4" t="s">
        <v>0</v>
      </c>
      <c r="AI213" s="11" t="s">
        <v>762</v>
      </c>
      <c r="AK213" s="10" t="s">
        <v>939</v>
      </c>
      <c r="AL213" s="10" t="s">
        <v>759</v>
      </c>
      <c r="AM213" s="12">
        <v>1</v>
      </c>
      <c r="AN213">
        <f t="shared" si="23"/>
        <v>3</v>
      </c>
      <c r="AO213">
        <f t="shared" si="24"/>
        <v>64.69</v>
      </c>
    </row>
    <row r="214" spans="1:41">
      <c r="A214" t="s">
        <v>1241</v>
      </c>
      <c r="B214" s="3" t="s">
        <v>312</v>
      </c>
      <c r="C214" s="3" t="s">
        <v>312</v>
      </c>
      <c r="D214" s="3" t="s">
        <v>70</v>
      </c>
      <c r="E214" s="3" t="s">
        <v>6</v>
      </c>
      <c r="F214" s="3" t="s">
        <v>30</v>
      </c>
      <c r="G214" s="3" t="s">
        <v>4</v>
      </c>
      <c r="H214" s="3" t="s">
        <v>311</v>
      </c>
      <c r="I214" s="3" t="s">
        <v>2</v>
      </c>
      <c r="J214" s="3" t="s">
        <v>1</v>
      </c>
      <c r="K214" s="4">
        <v>500</v>
      </c>
      <c r="L214" s="4">
        <v>70</v>
      </c>
      <c r="M214" s="3">
        <v>385</v>
      </c>
      <c r="N214" s="3">
        <v>175</v>
      </c>
      <c r="O214" s="3">
        <v>7</v>
      </c>
      <c r="P214" s="3">
        <v>4.2</v>
      </c>
      <c r="Q214" s="3">
        <v>3.7</v>
      </c>
      <c r="R214" s="3">
        <v>2.5</v>
      </c>
      <c r="S214" s="3">
        <v>1.4</v>
      </c>
      <c r="T214" s="3">
        <v>14</v>
      </c>
      <c r="U214" s="6" t="s">
        <v>759</v>
      </c>
      <c r="V214" s="3">
        <v>149</v>
      </c>
      <c r="W214" s="3">
        <v>65.332599999999999</v>
      </c>
      <c r="X214" s="3">
        <v>7</v>
      </c>
      <c r="Y214" s="3">
        <v>1.4</v>
      </c>
      <c r="Z214" s="6" t="s">
        <v>759</v>
      </c>
      <c r="AA214" s="10" t="s">
        <v>759</v>
      </c>
      <c r="AB214" s="4" t="s">
        <v>1024</v>
      </c>
      <c r="AC214" s="4">
        <v>59.5</v>
      </c>
      <c r="AE214" s="4">
        <v>37.4</v>
      </c>
      <c r="AF214" s="4">
        <v>2007</v>
      </c>
      <c r="AG214" s="4" t="s">
        <v>0</v>
      </c>
      <c r="AI214" s="11" t="s">
        <v>762</v>
      </c>
      <c r="AK214" s="10" t="s">
        <v>939</v>
      </c>
      <c r="AL214" s="10" t="s">
        <v>759</v>
      </c>
      <c r="AM214" s="12">
        <v>1</v>
      </c>
      <c r="AN214">
        <f t="shared" si="23"/>
        <v>3</v>
      </c>
      <c r="AO214">
        <f t="shared" si="24"/>
        <v>64.69</v>
      </c>
    </row>
    <row r="215" spans="1:41">
      <c r="A215" t="s">
        <v>1242</v>
      </c>
      <c r="B215" s="3" t="s">
        <v>310</v>
      </c>
      <c r="C215" s="3" t="s">
        <v>310</v>
      </c>
      <c r="D215" s="3" t="s">
        <v>309</v>
      </c>
      <c r="G215" s="3" t="s">
        <v>4</v>
      </c>
      <c r="H215" s="3" t="s">
        <v>308</v>
      </c>
      <c r="I215" s="3" t="s">
        <v>2</v>
      </c>
      <c r="J215" s="3" t="s">
        <v>1</v>
      </c>
      <c r="K215" s="4">
        <v>600</v>
      </c>
      <c r="L215" s="4">
        <v>80</v>
      </c>
      <c r="M215" s="4" t="s">
        <v>759</v>
      </c>
      <c r="N215" s="4" t="s">
        <v>759</v>
      </c>
      <c r="O215" s="3">
        <v>6</v>
      </c>
      <c r="P215" s="3">
        <v>4.2</v>
      </c>
      <c r="Q215" s="3">
        <v>3.7</v>
      </c>
      <c r="R215" s="3">
        <v>2.75</v>
      </c>
      <c r="S215" s="3">
        <v>3</v>
      </c>
      <c r="T215" s="3">
        <v>6</v>
      </c>
      <c r="U215" s="6">
        <v>0.2</v>
      </c>
      <c r="V215" s="3">
        <v>140</v>
      </c>
      <c r="W215" s="3">
        <v>52.249600000000001</v>
      </c>
      <c r="X215" s="3">
        <v>3</v>
      </c>
      <c r="Y215" s="3">
        <v>1.2</v>
      </c>
      <c r="Z215" s="6">
        <v>0.2</v>
      </c>
      <c r="AA215" s="10" t="s">
        <v>759</v>
      </c>
      <c r="AB215" s="4" t="s">
        <v>1024</v>
      </c>
      <c r="AC215" s="4">
        <v>66.5</v>
      </c>
      <c r="AE215" s="4">
        <v>32.5</v>
      </c>
      <c r="AF215" s="4">
        <v>2018</v>
      </c>
      <c r="AG215" s="4" t="s">
        <v>0</v>
      </c>
      <c r="AI215" s="11" t="s">
        <v>816</v>
      </c>
      <c r="AK215" s="10" t="s">
        <v>939</v>
      </c>
      <c r="AL215" s="10" t="s">
        <v>759</v>
      </c>
      <c r="AM215" s="12">
        <v>1</v>
      </c>
      <c r="AN215">
        <f t="shared" si="23"/>
        <v>3</v>
      </c>
      <c r="AO215">
        <f t="shared" si="24"/>
        <v>64.69</v>
      </c>
    </row>
    <row r="216" spans="1:41">
      <c r="A216" t="s">
        <v>1243</v>
      </c>
      <c r="B216" s="3" t="s">
        <v>307</v>
      </c>
      <c r="C216" s="3" t="s">
        <v>307</v>
      </c>
      <c r="D216" s="3" t="s">
        <v>70</v>
      </c>
      <c r="E216" s="3" t="s">
        <v>6</v>
      </c>
      <c r="F216" s="3" t="s">
        <v>30</v>
      </c>
      <c r="G216" s="3" t="s">
        <v>4</v>
      </c>
      <c r="H216" s="3" t="s">
        <v>306</v>
      </c>
      <c r="I216" s="3" t="s">
        <v>2</v>
      </c>
      <c r="J216" s="3" t="s">
        <v>1</v>
      </c>
      <c r="K216" s="4">
        <v>2000</v>
      </c>
      <c r="L216" s="4">
        <v>80</v>
      </c>
      <c r="M216" s="3">
        <v>100</v>
      </c>
      <c r="N216" s="3">
        <v>50</v>
      </c>
      <c r="O216" s="3">
        <v>4.4000000000000004</v>
      </c>
      <c r="P216" s="3">
        <v>4.0999999999999996</v>
      </c>
      <c r="Q216" s="3">
        <v>3.6</v>
      </c>
      <c r="R216" s="3">
        <v>2.5</v>
      </c>
      <c r="S216" s="3">
        <v>4.4000000000000004</v>
      </c>
      <c r="T216" s="3">
        <v>500</v>
      </c>
      <c r="U216" s="6">
        <v>1</v>
      </c>
      <c r="V216" s="3">
        <v>320</v>
      </c>
      <c r="W216" s="3">
        <v>161.04660000000001</v>
      </c>
      <c r="X216" s="3">
        <v>66</v>
      </c>
      <c r="Y216" s="3">
        <v>4.4000000000000004</v>
      </c>
      <c r="Z216" s="6">
        <v>1</v>
      </c>
      <c r="AA216" s="10" t="s">
        <v>759</v>
      </c>
      <c r="AB216" s="4" t="s">
        <v>1024</v>
      </c>
      <c r="AC216" s="4">
        <v>175.4</v>
      </c>
      <c r="AE216" s="4">
        <v>34.200000000000003</v>
      </c>
      <c r="AF216" s="4">
        <v>2007</v>
      </c>
      <c r="AG216" s="4" t="s">
        <v>0</v>
      </c>
      <c r="AI216" s="11" t="s">
        <v>773</v>
      </c>
      <c r="AK216" s="10" t="s">
        <v>939</v>
      </c>
      <c r="AL216" s="10">
        <v>0.01</v>
      </c>
      <c r="AM216" s="12">
        <v>1</v>
      </c>
      <c r="AN216">
        <f t="shared" si="23"/>
        <v>3</v>
      </c>
      <c r="AO216">
        <f t="shared" si="24"/>
        <v>64.69</v>
      </c>
    </row>
    <row r="217" spans="1:41">
      <c r="A217" t="s">
        <v>1244</v>
      </c>
      <c r="B217" s="3" t="s">
        <v>305</v>
      </c>
      <c r="C217" s="3" t="s">
        <v>305</v>
      </c>
      <c r="D217" s="3" t="s">
        <v>70</v>
      </c>
      <c r="E217" s="3" t="s">
        <v>6</v>
      </c>
      <c r="F217" s="3" t="s">
        <v>30</v>
      </c>
      <c r="G217" s="3" t="s">
        <v>4</v>
      </c>
      <c r="H217" s="3" t="s">
        <v>304</v>
      </c>
      <c r="I217" s="3" t="s">
        <v>2</v>
      </c>
      <c r="J217" s="3" t="s">
        <v>1</v>
      </c>
      <c r="K217" s="4">
        <v>5000</v>
      </c>
      <c r="L217" s="4">
        <v>80</v>
      </c>
      <c r="M217" s="4" t="s">
        <v>759</v>
      </c>
      <c r="N217" s="4" t="s">
        <v>759</v>
      </c>
      <c r="O217" s="3">
        <v>6</v>
      </c>
      <c r="P217" s="3">
        <v>4.0999999999999996</v>
      </c>
      <c r="Q217" s="3">
        <v>3.65</v>
      </c>
      <c r="R217" s="3">
        <v>2</v>
      </c>
      <c r="S217" s="3">
        <v>12</v>
      </c>
      <c r="T217" s="3">
        <v>750</v>
      </c>
      <c r="U217" s="6" t="s">
        <v>759</v>
      </c>
      <c r="V217" s="3">
        <v>340</v>
      </c>
      <c r="W217" s="3">
        <v>158.66810000000001</v>
      </c>
      <c r="X217" s="3">
        <v>90</v>
      </c>
      <c r="Y217" s="3">
        <v>6</v>
      </c>
      <c r="Z217" s="6" t="s">
        <v>759</v>
      </c>
      <c r="AA217" s="10" t="s">
        <v>759</v>
      </c>
      <c r="AB217" s="4" t="s">
        <v>1024</v>
      </c>
      <c r="AC217" s="4">
        <v>165</v>
      </c>
      <c r="AE217" s="4">
        <v>35</v>
      </c>
      <c r="AF217" s="4">
        <v>2007</v>
      </c>
      <c r="AG217" s="4" t="s">
        <v>0</v>
      </c>
      <c r="AI217" s="11" t="s">
        <v>817</v>
      </c>
      <c r="AK217" s="10" t="s">
        <v>939</v>
      </c>
      <c r="AL217" s="10">
        <v>0.01</v>
      </c>
      <c r="AM217" s="12">
        <v>1</v>
      </c>
      <c r="AN217">
        <f t="shared" si="23"/>
        <v>3</v>
      </c>
      <c r="AO217">
        <f t="shared" si="24"/>
        <v>64.69</v>
      </c>
    </row>
    <row r="218" spans="1:41">
      <c r="A218" t="s">
        <v>1245</v>
      </c>
      <c r="B218" s="3" t="s">
        <v>303</v>
      </c>
      <c r="C218" s="3" t="s">
        <v>303</v>
      </c>
      <c r="D218" s="3" t="s">
        <v>70</v>
      </c>
      <c r="E218" s="3" t="s">
        <v>6</v>
      </c>
      <c r="F218" s="3" t="s">
        <v>30</v>
      </c>
      <c r="G218" s="3" t="s">
        <v>4</v>
      </c>
      <c r="H218" s="3" t="s">
        <v>302</v>
      </c>
      <c r="I218" s="3" t="s">
        <v>2</v>
      </c>
      <c r="J218" s="3" t="s">
        <v>1</v>
      </c>
      <c r="K218" s="4">
        <v>2000</v>
      </c>
      <c r="L218" s="4">
        <v>80</v>
      </c>
      <c r="M218" s="3">
        <v>122</v>
      </c>
      <c r="N218" s="3">
        <v>65</v>
      </c>
      <c r="O218" s="3">
        <v>8.5</v>
      </c>
      <c r="P218" s="3">
        <v>4.0999999999999996</v>
      </c>
      <c r="Q218" s="3">
        <v>3.6</v>
      </c>
      <c r="R218" s="3">
        <v>2.5</v>
      </c>
      <c r="S218" s="3">
        <v>8.5</v>
      </c>
      <c r="T218" s="3">
        <v>1000</v>
      </c>
      <c r="U218" s="6" t="s">
        <v>759</v>
      </c>
      <c r="V218" s="3">
        <v>470</v>
      </c>
      <c r="W218" s="3">
        <v>252.02269999999999</v>
      </c>
      <c r="X218" s="3">
        <v>127.5</v>
      </c>
      <c r="Y218" s="3">
        <v>8.5</v>
      </c>
      <c r="Z218" s="6" t="s">
        <v>759</v>
      </c>
      <c r="AA218" s="10" t="s">
        <v>759</v>
      </c>
      <c r="AB218" s="4" t="s">
        <v>1024</v>
      </c>
      <c r="AC218" s="4">
        <v>182</v>
      </c>
      <c r="AE218" s="4">
        <v>42</v>
      </c>
      <c r="AF218" s="4">
        <v>2007</v>
      </c>
      <c r="AG218" s="4" t="s">
        <v>0</v>
      </c>
      <c r="AI218" s="11" t="s">
        <v>773</v>
      </c>
      <c r="AK218" s="10" t="s">
        <v>939</v>
      </c>
      <c r="AL218" s="10">
        <v>0.01</v>
      </c>
      <c r="AM218" s="12">
        <v>1</v>
      </c>
      <c r="AN218">
        <f t="shared" si="23"/>
        <v>3</v>
      </c>
      <c r="AO218">
        <f t="shared" si="24"/>
        <v>64.69</v>
      </c>
    </row>
    <row r="219" spans="1:41">
      <c r="A219" t="s">
        <v>1246</v>
      </c>
      <c r="B219" s="3" t="s">
        <v>301</v>
      </c>
      <c r="C219" s="3" t="s">
        <v>301</v>
      </c>
      <c r="D219" s="3" t="s">
        <v>300</v>
      </c>
      <c r="G219" s="3" t="s">
        <v>4</v>
      </c>
      <c r="H219" s="3" t="s">
        <v>299</v>
      </c>
      <c r="I219" s="3" t="s">
        <v>2</v>
      </c>
      <c r="J219" s="3" t="s">
        <v>1</v>
      </c>
      <c r="K219" s="4">
        <v>500</v>
      </c>
      <c r="L219" s="4">
        <v>80</v>
      </c>
      <c r="M219" s="3">
        <v>335</v>
      </c>
      <c r="N219" s="3">
        <v>135</v>
      </c>
      <c r="O219" s="3">
        <v>3.5</v>
      </c>
      <c r="P219" s="3">
        <v>4.2</v>
      </c>
      <c r="Q219" s="3">
        <v>3.75</v>
      </c>
      <c r="R219" s="3">
        <v>2.5</v>
      </c>
      <c r="S219" s="3">
        <v>0.7</v>
      </c>
      <c r="T219" s="3">
        <v>15</v>
      </c>
      <c r="U219" s="6">
        <v>2.9</v>
      </c>
      <c r="V219" s="3">
        <v>95</v>
      </c>
      <c r="W219" s="3">
        <v>38.298000000000002</v>
      </c>
      <c r="X219" s="3">
        <v>3.7</v>
      </c>
      <c r="Y219" s="3">
        <v>0.7</v>
      </c>
      <c r="Z219" s="6">
        <v>2.9</v>
      </c>
      <c r="AA219" s="10" t="s">
        <v>759</v>
      </c>
      <c r="AB219" s="4" t="s">
        <v>1024</v>
      </c>
      <c r="AC219" s="4">
        <v>70</v>
      </c>
      <c r="AE219" s="4">
        <v>26.4</v>
      </c>
      <c r="AF219" s="4">
        <v>2006</v>
      </c>
      <c r="AG219" s="4" t="s">
        <v>0</v>
      </c>
      <c r="AI219" s="11" t="s">
        <v>818</v>
      </c>
      <c r="AK219" s="10" t="s">
        <v>939</v>
      </c>
      <c r="AL219" s="10" t="s">
        <v>759</v>
      </c>
      <c r="AM219" s="10" t="s">
        <v>759</v>
      </c>
      <c r="AN219">
        <f t="shared" si="23"/>
        <v>3</v>
      </c>
      <c r="AO219">
        <f t="shared" si="24"/>
        <v>64.69</v>
      </c>
    </row>
    <row r="220" spans="1:41">
      <c r="A220" t="s">
        <v>1247</v>
      </c>
      <c r="B220" s="3" t="s">
        <v>298</v>
      </c>
      <c r="C220" s="3" t="s">
        <v>298</v>
      </c>
      <c r="D220" s="3" t="s">
        <v>70</v>
      </c>
      <c r="E220" s="3" t="s">
        <v>6</v>
      </c>
      <c r="F220" s="3" t="s">
        <v>30</v>
      </c>
      <c r="G220" s="3" t="s">
        <v>4</v>
      </c>
      <c r="H220" s="3" t="s">
        <v>297</v>
      </c>
      <c r="I220" s="3" t="s">
        <v>2</v>
      </c>
      <c r="J220" s="3" t="s">
        <v>1</v>
      </c>
      <c r="K220" s="4">
        <v>200</v>
      </c>
      <c r="L220" s="4">
        <v>70</v>
      </c>
      <c r="M220" s="4" t="s">
        <v>759</v>
      </c>
      <c r="N220" s="4" t="s">
        <v>759</v>
      </c>
      <c r="O220" s="3">
        <v>4.5</v>
      </c>
      <c r="P220" s="3">
        <v>4.0999999999999996</v>
      </c>
      <c r="Q220" s="3">
        <v>3.6</v>
      </c>
      <c r="R220" s="3">
        <v>2.5</v>
      </c>
      <c r="S220" s="3">
        <v>0.9</v>
      </c>
      <c r="T220" s="3">
        <v>2.2999999999999998</v>
      </c>
      <c r="U220" s="6">
        <v>0.2</v>
      </c>
      <c r="V220" s="3">
        <v>139</v>
      </c>
      <c r="W220" s="3">
        <v>55.500900000000001</v>
      </c>
      <c r="X220" s="3">
        <v>2</v>
      </c>
      <c r="Y220" s="3">
        <v>0.9</v>
      </c>
      <c r="Z220" s="6">
        <v>0.2</v>
      </c>
      <c r="AA220" s="10" t="s">
        <v>759</v>
      </c>
      <c r="AB220" s="4" t="s">
        <v>1024</v>
      </c>
      <c r="AC220" s="4">
        <v>61.85</v>
      </c>
      <c r="AE220" s="4">
        <v>32.049999999999997</v>
      </c>
      <c r="AF220" s="4">
        <v>2010</v>
      </c>
      <c r="AG220" s="4" t="s">
        <v>0</v>
      </c>
      <c r="AI220" s="11" t="s">
        <v>819</v>
      </c>
      <c r="AK220" s="10" t="s">
        <v>939</v>
      </c>
      <c r="AL220" s="10" t="s">
        <v>759</v>
      </c>
      <c r="AM220" s="12">
        <v>1</v>
      </c>
      <c r="AN220">
        <f t="shared" si="23"/>
        <v>3</v>
      </c>
      <c r="AO220">
        <f t="shared" si="24"/>
        <v>64.69</v>
      </c>
    </row>
    <row r="221" spans="1:41">
      <c r="A221" t="s">
        <v>1248</v>
      </c>
      <c r="B221" s="3" t="s">
        <v>296</v>
      </c>
      <c r="C221" s="3" t="s">
        <v>296</v>
      </c>
      <c r="D221" s="3" t="s">
        <v>70</v>
      </c>
      <c r="E221" s="3" t="s">
        <v>6</v>
      </c>
      <c r="F221" s="3" t="s">
        <v>30</v>
      </c>
      <c r="G221" s="3" t="s">
        <v>4</v>
      </c>
      <c r="H221" s="3" t="s">
        <v>295</v>
      </c>
      <c r="I221" s="3" t="s">
        <v>2</v>
      </c>
      <c r="J221" s="3" t="s">
        <v>1</v>
      </c>
      <c r="K221" s="4">
        <v>2000</v>
      </c>
      <c r="L221" s="4">
        <v>80</v>
      </c>
      <c r="M221" s="3">
        <v>280</v>
      </c>
      <c r="N221" s="3">
        <v>120</v>
      </c>
      <c r="O221" s="3">
        <v>33</v>
      </c>
      <c r="P221" s="3">
        <v>4.0999999999999996</v>
      </c>
      <c r="Q221" s="3">
        <v>3.6</v>
      </c>
      <c r="R221" s="3">
        <v>2.5</v>
      </c>
      <c r="S221" s="3">
        <v>33</v>
      </c>
      <c r="T221" s="3">
        <v>500</v>
      </c>
      <c r="U221" s="6">
        <v>0.5</v>
      </c>
      <c r="V221" s="3">
        <v>940</v>
      </c>
      <c r="W221" s="3">
        <v>410</v>
      </c>
      <c r="X221" s="3">
        <v>16.5</v>
      </c>
      <c r="Y221" s="3">
        <v>16.25</v>
      </c>
      <c r="Z221" s="6">
        <v>0.5</v>
      </c>
      <c r="AA221" s="10" t="s">
        <v>759</v>
      </c>
      <c r="AB221" s="4" t="s">
        <v>1024</v>
      </c>
      <c r="AC221" s="4">
        <v>195</v>
      </c>
      <c r="AE221" s="4">
        <v>54</v>
      </c>
      <c r="AF221" s="4">
        <v>2007</v>
      </c>
      <c r="AG221" s="4" t="s">
        <v>0</v>
      </c>
      <c r="AI221" s="11" t="s">
        <v>820</v>
      </c>
      <c r="AK221" s="10" t="s">
        <v>939</v>
      </c>
      <c r="AL221" s="10" t="s">
        <v>759</v>
      </c>
      <c r="AM221" s="12">
        <v>1</v>
      </c>
      <c r="AN221">
        <f t="shared" si="23"/>
        <v>3</v>
      </c>
      <c r="AO221">
        <f t="shared" si="24"/>
        <v>64.69</v>
      </c>
    </row>
    <row r="222" spans="1:41" ht="15">
      <c r="A222" t="s">
        <v>1249</v>
      </c>
      <c r="B222" s="3" t="s">
        <v>294</v>
      </c>
      <c r="C222" s="3" t="s">
        <v>294</v>
      </c>
      <c r="D222" s="3" t="s">
        <v>274</v>
      </c>
      <c r="G222" s="3" t="s">
        <v>9</v>
      </c>
      <c r="H222" s="3" t="s">
        <v>293</v>
      </c>
      <c r="I222" s="3" t="s">
        <v>2</v>
      </c>
      <c r="J222" s="3" t="s">
        <v>9</v>
      </c>
      <c r="K222" s="4">
        <v>400</v>
      </c>
      <c r="L222" s="4">
        <v>80</v>
      </c>
      <c r="M222" s="4" t="s">
        <v>759</v>
      </c>
      <c r="N222" s="4" t="s">
        <v>759</v>
      </c>
      <c r="O222" s="3">
        <v>3.5</v>
      </c>
      <c r="P222" s="3">
        <v>4.2</v>
      </c>
      <c r="Q222" s="3">
        <v>3.7</v>
      </c>
      <c r="R222" s="3">
        <v>2.75</v>
      </c>
      <c r="S222" s="3">
        <v>0.7</v>
      </c>
      <c r="T222" s="3">
        <v>3.5</v>
      </c>
      <c r="U222" s="6">
        <v>1</v>
      </c>
      <c r="V222" s="3">
        <v>155</v>
      </c>
      <c r="W222" s="3">
        <v>67.116</v>
      </c>
      <c r="X222" s="3">
        <v>1</v>
      </c>
      <c r="Y222" s="3">
        <v>0.7</v>
      </c>
      <c r="Z222" s="6">
        <v>1</v>
      </c>
      <c r="AA222" s="10" t="s">
        <v>759</v>
      </c>
      <c r="AB222" s="4">
        <v>56</v>
      </c>
      <c r="AC222" s="4">
        <v>23.5</v>
      </c>
      <c r="AD222" s="4">
        <v>51</v>
      </c>
      <c r="AE222" s="7" t="s">
        <v>1024</v>
      </c>
      <c r="AF222" s="4">
        <v>2006</v>
      </c>
      <c r="AG222" s="4" t="s">
        <v>0</v>
      </c>
      <c r="AI222" s="18" t="s">
        <v>951</v>
      </c>
      <c r="AK222" s="10" t="s">
        <v>939</v>
      </c>
      <c r="AL222" s="10">
        <v>0.02</v>
      </c>
      <c r="AM222" s="10" t="s">
        <v>759</v>
      </c>
      <c r="AN222">
        <f t="shared" si="23"/>
        <v>2</v>
      </c>
      <c r="AO222">
        <f t="shared" si="24"/>
        <v>60.79</v>
      </c>
    </row>
    <row r="223" spans="1:41" ht="15">
      <c r="A223" t="s">
        <v>1250</v>
      </c>
      <c r="B223" s="3" t="s">
        <v>292</v>
      </c>
      <c r="C223" s="3" t="s">
        <v>292</v>
      </c>
      <c r="D223" s="3" t="s">
        <v>274</v>
      </c>
      <c r="G223" s="3" t="s">
        <v>9</v>
      </c>
      <c r="H223" s="3" t="s">
        <v>291</v>
      </c>
      <c r="I223" s="3" t="s">
        <v>2</v>
      </c>
      <c r="J223" s="3" t="s">
        <v>9</v>
      </c>
      <c r="K223" s="4">
        <v>500</v>
      </c>
      <c r="L223" s="4">
        <v>80</v>
      </c>
      <c r="M223" s="4" t="s">
        <v>759</v>
      </c>
      <c r="N223" s="4" t="s">
        <v>759</v>
      </c>
      <c r="O223" s="3">
        <v>4</v>
      </c>
      <c r="P223" s="3">
        <v>4.2</v>
      </c>
      <c r="Q223" s="3">
        <v>3.7</v>
      </c>
      <c r="R223" s="3">
        <v>2.75</v>
      </c>
      <c r="S223" s="3">
        <v>0.8</v>
      </c>
      <c r="T223" s="3">
        <v>4</v>
      </c>
      <c r="U223" s="6">
        <v>1</v>
      </c>
      <c r="V223" s="3">
        <v>160</v>
      </c>
      <c r="W223" s="3">
        <v>71.91</v>
      </c>
      <c r="X223" s="3">
        <v>1</v>
      </c>
      <c r="Y223" s="3">
        <v>0.8</v>
      </c>
      <c r="Z223" s="6">
        <v>1</v>
      </c>
      <c r="AA223" s="10" t="s">
        <v>759</v>
      </c>
      <c r="AB223" s="4">
        <v>60</v>
      </c>
      <c r="AC223" s="4">
        <v>23.5</v>
      </c>
      <c r="AD223" s="4">
        <v>51</v>
      </c>
      <c r="AE223" s="7" t="s">
        <v>1024</v>
      </c>
      <c r="AF223" s="4">
        <v>2006</v>
      </c>
      <c r="AG223" s="4" t="s">
        <v>0</v>
      </c>
      <c r="AI223" s="18" t="s">
        <v>952</v>
      </c>
      <c r="AK223" s="10" t="s">
        <v>939</v>
      </c>
      <c r="AL223" s="10">
        <v>0.02</v>
      </c>
      <c r="AM223" s="10" t="s">
        <v>759</v>
      </c>
      <c r="AN223">
        <f t="shared" si="23"/>
        <v>2</v>
      </c>
      <c r="AO223">
        <f t="shared" si="24"/>
        <v>60.79</v>
      </c>
    </row>
    <row r="224" spans="1:41" ht="15">
      <c r="A224" t="s">
        <v>1251</v>
      </c>
      <c r="B224" s="3" t="s">
        <v>290</v>
      </c>
      <c r="C224" s="3" t="s">
        <v>290</v>
      </c>
      <c r="D224" s="3" t="s">
        <v>274</v>
      </c>
      <c r="G224" s="3" t="s">
        <v>9</v>
      </c>
      <c r="H224" s="3" t="s">
        <v>289</v>
      </c>
      <c r="I224" s="3" t="s">
        <v>2</v>
      </c>
      <c r="J224" s="3" t="s">
        <v>9</v>
      </c>
      <c r="K224" s="4">
        <v>500</v>
      </c>
      <c r="L224" s="4">
        <v>80</v>
      </c>
      <c r="M224" s="4" t="s">
        <v>759</v>
      </c>
      <c r="N224" s="4" t="s">
        <v>759</v>
      </c>
      <c r="O224" s="3">
        <v>4</v>
      </c>
      <c r="P224" s="3">
        <v>4.2</v>
      </c>
      <c r="Q224" s="3">
        <v>3.7</v>
      </c>
      <c r="R224" s="3">
        <v>2.75</v>
      </c>
      <c r="S224" s="3">
        <v>0.8</v>
      </c>
      <c r="T224" s="3">
        <v>1</v>
      </c>
      <c r="U224" s="6">
        <v>1</v>
      </c>
      <c r="V224" s="3">
        <v>130</v>
      </c>
      <c r="W224" s="3">
        <v>53.613</v>
      </c>
      <c r="X224" s="3">
        <v>1</v>
      </c>
      <c r="Y224" s="3">
        <v>0.8</v>
      </c>
      <c r="Z224" s="6">
        <v>1</v>
      </c>
      <c r="AA224" s="10" t="s">
        <v>759</v>
      </c>
      <c r="AB224" s="4">
        <v>69</v>
      </c>
      <c r="AC224" s="4">
        <v>18.5</v>
      </c>
      <c r="AD224" s="4">
        <v>42</v>
      </c>
      <c r="AE224" s="7" t="s">
        <v>1024</v>
      </c>
      <c r="AF224" s="4">
        <v>2006</v>
      </c>
      <c r="AG224" s="4" t="s">
        <v>0</v>
      </c>
      <c r="AI224" s="18" t="s">
        <v>953</v>
      </c>
      <c r="AK224" s="10" t="s">
        <v>939</v>
      </c>
      <c r="AL224" s="10">
        <v>0.02</v>
      </c>
      <c r="AM224" s="10" t="s">
        <v>759</v>
      </c>
      <c r="AN224">
        <f t="shared" si="23"/>
        <v>2</v>
      </c>
      <c r="AO224">
        <f t="shared" si="24"/>
        <v>60.79</v>
      </c>
    </row>
    <row r="225" spans="1:41" ht="15">
      <c r="A225" t="s">
        <v>1252</v>
      </c>
      <c r="B225" s="3" t="s">
        <v>288</v>
      </c>
      <c r="C225" s="3" t="s">
        <v>288</v>
      </c>
      <c r="D225" s="3" t="s">
        <v>274</v>
      </c>
      <c r="G225" s="3" t="s">
        <v>9</v>
      </c>
      <c r="H225" s="3" t="s">
        <v>287</v>
      </c>
      <c r="I225" s="3" t="s">
        <v>2</v>
      </c>
      <c r="J225" s="3" t="s">
        <v>9</v>
      </c>
      <c r="K225" s="4">
        <v>500</v>
      </c>
      <c r="L225" s="4">
        <v>80</v>
      </c>
      <c r="M225" s="4" t="s">
        <v>759</v>
      </c>
      <c r="N225" s="4" t="s">
        <v>759</v>
      </c>
      <c r="O225" s="3">
        <v>4</v>
      </c>
      <c r="P225" s="3">
        <v>4.2</v>
      </c>
      <c r="Q225" s="3">
        <v>3.7</v>
      </c>
      <c r="R225" s="3">
        <v>2.75</v>
      </c>
      <c r="S225" s="3">
        <v>0.8</v>
      </c>
      <c r="T225" s="3">
        <v>2</v>
      </c>
      <c r="U225" s="6">
        <v>1</v>
      </c>
      <c r="V225" s="3">
        <v>115</v>
      </c>
      <c r="W225" s="3">
        <v>52.311</v>
      </c>
      <c r="X225" s="3">
        <v>1</v>
      </c>
      <c r="Y225" s="3">
        <v>0.8</v>
      </c>
      <c r="Z225" s="6">
        <v>1</v>
      </c>
      <c r="AA225" s="10" t="s">
        <v>759</v>
      </c>
      <c r="AB225" s="4">
        <v>47</v>
      </c>
      <c r="AC225" s="4">
        <v>25.5</v>
      </c>
      <c r="AD225" s="4">
        <v>41.5</v>
      </c>
      <c r="AE225" s="7" t="s">
        <v>1024</v>
      </c>
      <c r="AF225" s="4">
        <v>2006</v>
      </c>
      <c r="AG225" s="4" t="s">
        <v>0</v>
      </c>
      <c r="AI225" s="18" t="s">
        <v>954</v>
      </c>
      <c r="AK225" s="10" t="s">
        <v>939</v>
      </c>
      <c r="AL225" s="10">
        <v>0.02</v>
      </c>
      <c r="AM225" s="10" t="s">
        <v>759</v>
      </c>
      <c r="AN225">
        <f t="shared" si="23"/>
        <v>2</v>
      </c>
      <c r="AO225">
        <f t="shared" si="24"/>
        <v>60.79</v>
      </c>
    </row>
    <row r="226" spans="1:41">
      <c r="A226" t="s">
        <v>1253</v>
      </c>
      <c r="B226" s="3" t="s">
        <v>286</v>
      </c>
      <c r="C226" s="3" t="s">
        <v>286</v>
      </c>
      <c r="D226" s="3" t="s">
        <v>274</v>
      </c>
      <c r="G226" s="3" t="s">
        <v>9</v>
      </c>
      <c r="H226" s="3" t="s">
        <v>285</v>
      </c>
      <c r="I226" s="3" t="s">
        <v>2</v>
      </c>
      <c r="J226" s="3" t="s">
        <v>9</v>
      </c>
      <c r="K226" s="4">
        <v>500</v>
      </c>
      <c r="L226" s="4">
        <v>80</v>
      </c>
      <c r="M226" s="4" t="s">
        <v>759</v>
      </c>
      <c r="N226" s="4" t="s">
        <v>759</v>
      </c>
      <c r="O226" s="3">
        <v>5</v>
      </c>
      <c r="P226" s="3">
        <v>4.2</v>
      </c>
      <c r="Q226" s="3">
        <v>3.7</v>
      </c>
      <c r="R226" s="3">
        <v>2.75</v>
      </c>
      <c r="S226" s="3">
        <v>1</v>
      </c>
      <c r="T226" s="3">
        <v>1</v>
      </c>
      <c r="U226" s="6">
        <v>1</v>
      </c>
      <c r="V226" s="3">
        <v>155</v>
      </c>
      <c r="W226" s="3">
        <v>67.116</v>
      </c>
      <c r="X226" s="3">
        <v>1</v>
      </c>
      <c r="Y226" s="3">
        <v>1</v>
      </c>
      <c r="Z226" s="6">
        <v>1</v>
      </c>
      <c r="AA226" s="10" t="s">
        <v>759</v>
      </c>
      <c r="AB226" s="4">
        <v>56</v>
      </c>
      <c r="AC226" s="4">
        <v>23.5</v>
      </c>
      <c r="AD226" s="4">
        <v>51</v>
      </c>
      <c r="AE226" s="7" t="s">
        <v>1024</v>
      </c>
      <c r="AF226" s="4">
        <v>2006</v>
      </c>
      <c r="AG226" s="4" t="s">
        <v>0</v>
      </c>
      <c r="AK226" s="10" t="s">
        <v>939</v>
      </c>
      <c r="AL226" s="10">
        <v>0.02</v>
      </c>
      <c r="AM226" s="10" t="s">
        <v>759</v>
      </c>
      <c r="AN226">
        <f t="shared" si="23"/>
        <v>2</v>
      </c>
      <c r="AO226">
        <f t="shared" si="24"/>
        <v>60.79</v>
      </c>
    </row>
    <row r="227" spans="1:41" ht="15">
      <c r="A227" t="s">
        <v>1254</v>
      </c>
      <c r="B227" s="3" t="s">
        <v>284</v>
      </c>
      <c r="C227" s="3" t="s">
        <v>284</v>
      </c>
      <c r="D227" s="3" t="s">
        <v>274</v>
      </c>
      <c r="G227" s="3" t="s">
        <v>9</v>
      </c>
      <c r="H227" s="3" t="s">
        <v>283</v>
      </c>
      <c r="I227" s="3" t="s">
        <v>2</v>
      </c>
      <c r="J227" s="3" t="s">
        <v>9</v>
      </c>
      <c r="K227" s="4">
        <v>500</v>
      </c>
      <c r="L227" s="4">
        <v>80</v>
      </c>
      <c r="M227" s="4" t="s">
        <v>759</v>
      </c>
      <c r="N227" s="4" t="s">
        <v>759</v>
      </c>
      <c r="O227" s="3">
        <v>5</v>
      </c>
      <c r="P227" s="3">
        <v>4.2</v>
      </c>
      <c r="Q227" s="3">
        <v>3.7</v>
      </c>
      <c r="R227" s="3">
        <v>2.75</v>
      </c>
      <c r="S227" s="3">
        <v>1</v>
      </c>
      <c r="T227" s="3">
        <v>1</v>
      </c>
      <c r="U227" s="6">
        <v>1</v>
      </c>
      <c r="V227" s="3">
        <v>195</v>
      </c>
      <c r="W227" s="3">
        <v>85.093500000000006</v>
      </c>
      <c r="X227" s="3">
        <v>1</v>
      </c>
      <c r="Y227" s="3">
        <v>1</v>
      </c>
      <c r="Z227" s="6">
        <v>1</v>
      </c>
      <c r="AA227" s="10" t="s">
        <v>759</v>
      </c>
      <c r="AB227" s="4">
        <v>71</v>
      </c>
      <c r="AC227" s="4">
        <v>23.5</v>
      </c>
      <c r="AD227" s="4">
        <v>51</v>
      </c>
      <c r="AE227" s="7" t="s">
        <v>1024</v>
      </c>
      <c r="AF227" s="4">
        <v>2006</v>
      </c>
      <c r="AG227" s="4" t="s">
        <v>0</v>
      </c>
      <c r="AI227" s="18" t="s">
        <v>955</v>
      </c>
      <c r="AK227" s="10" t="s">
        <v>939</v>
      </c>
      <c r="AL227" s="10">
        <v>0.02</v>
      </c>
      <c r="AM227" s="10" t="s">
        <v>759</v>
      </c>
      <c r="AN227">
        <f t="shared" si="23"/>
        <v>2</v>
      </c>
      <c r="AO227">
        <f t="shared" si="24"/>
        <v>60.79</v>
      </c>
    </row>
    <row r="228" spans="1:41">
      <c r="A228" t="s">
        <v>1255</v>
      </c>
      <c r="B228" s="3" t="s">
        <v>282</v>
      </c>
      <c r="C228" s="3" t="s">
        <v>282</v>
      </c>
      <c r="D228" s="3" t="s">
        <v>274</v>
      </c>
      <c r="G228" s="3" t="s">
        <v>9</v>
      </c>
      <c r="H228" s="3" t="s">
        <v>276</v>
      </c>
      <c r="I228" s="3" t="s">
        <v>2</v>
      </c>
      <c r="J228" s="3" t="s">
        <v>9</v>
      </c>
      <c r="K228" s="4">
        <v>500</v>
      </c>
      <c r="L228" s="4">
        <v>80</v>
      </c>
      <c r="M228" s="4" t="s">
        <v>759</v>
      </c>
      <c r="N228" s="4" t="s">
        <v>759</v>
      </c>
      <c r="O228" s="3">
        <v>6.5</v>
      </c>
      <c r="P228" s="3">
        <v>4.2</v>
      </c>
      <c r="Q228" s="3">
        <v>3.7</v>
      </c>
      <c r="R228" s="3">
        <v>2.75</v>
      </c>
      <c r="S228" s="3">
        <v>1.3</v>
      </c>
      <c r="T228" s="3">
        <v>3</v>
      </c>
      <c r="U228" s="6">
        <v>1</v>
      </c>
      <c r="V228" s="3">
        <v>235</v>
      </c>
      <c r="W228" s="3">
        <v>113.458</v>
      </c>
      <c r="X228" s="3">
        <v>1</v>
      </c>
      <c r="Y228" s="3">
        <v>1.3</v>
      </c>
      <c r="Z228" s="6">
        <v>1</v>
      </c>
      <c r="AA228" s="10" t="s">
        <v>759</v>
      </c>
      <c r="AB228" s="4">
        <v>71</v>
      </c>
      <c r="AC228" s="4">
        <v>23.5</v>
      </c>
      <c r="AD228" s="4">
        <v>68</v>
      </c>
      <c r="AE228" s="7" t="s">
        <v>1024</v>
      </c>
      <c r="AF228" s="4">
        <v>2006</v>
      </c>
      <c r="AG228" s="4" t="s">
        <v>0</v>
      </c>
      <c r="AK228" s="10" t="s">
        <v>939</v>
      </c>
      <c r="AL228" s="10">
        <v>0.02</v>
      </c>
      <c r="AM228" s="10" t="s">
        <v>759</v>
      </c>
      <c r="AN228">
        <f t="shared" si="23"/>
        <v>2</v>
      </c>
      <c r="AO228">
        <f t="shared" si="24"/>
        <v>60.79</v>
      </c>
    </row>
    <row r="229" spans="1:41" ht="15">
      <c r="A229" t="s">
        <v>1256</v>
      </c>
      <c r="B229" s="3" t="s">
        <v>281</v>
      </c>
      <c r="C229" s="3" t="s">
        <v>281</v>
      </c>
      <c r="D229" s="3" t="s">
        <v>274</v>
      </c>
      <c r="G229" s="3" t="s">
        <v>9</v>
      </c>
      <c r="H229" s="3" t="s">
        <v>280</v>
      </c>
      <c r="I229" s="3" t="s">
        <v>2</v>
      </c>
      <c r="J229" s="3" t="s">
        <v>9</v>
      </c>
      <c r="K229" s="4">
        <v>500</v>
      </c>
      <c r="L229" s="4">
        <v>80</v>
      </c>
      <c r="M229" s="4" t="s">
        <v>759</v>
      </c>
      <c r="N229" s="4" t="s">
        <v>759</v>
      </c>
      <c r="O229" s="3">
        <v>7</v>
      </c>
      <c r="P229" s="3">
        <v>4.2</v>
      </c>
      <c r="Q229" s="3">
        <v>3.7</v>
      </c>
      <c r="R229" s="3">
        <v>2.75</v>
      </c>
      <c r="S229" s="3">
        <v>1.4</v>
      </c>
      <c r="T229" s="3">
        <v>1.4</v>
      </c>
      <c r="U229" s="6">
        <v>1</v>
      </c>
      <c r="V229" s="3">
        <v>195</v>
      </c>
      <c r="W229" s="3">
        <v>85.093500000000006</v>
      </c>
      <c r="X229" s="3">
        <v>1.4</v>
      </c>
      <c r="Y229" s="3">
        <v>1.4</v>
      </c>
      <c r="Z229" s="6">
        <v>1</v>
      </c>
      <c r="AA229" s="10" t="s">
        <v>759</v>
      </c>
      <c r="AB229" s="4">
        <v>71</v>
      </c>
      <c r="AC229" s="4">
        <v>23.5</v>
      </c>
      <c r="AD229" s="4">
        <v>51</v>
      </c>
      <c r="AE229" s="7" t="s">
        <v>1024</v>
      </c>
      <c r="AF229" s="4">
        <v>2006</v>
      </c>
      <c r="AG229" s="4" t="s">
        <v>0</v>
      </c>
      <c r="AI229" s="18" t="s">
        <v>956</v>
      </c>
      <c r="AK229" s="10" t="s">
        <v>939</v>
      </c>
      <c r="AL229" s="10">
        <v>0.02</v>
      </c>
      <c r="AM229" s="10" t="s">
        <v>759</v>
      </c>
      <c r="AN229">
        <f t="shared" si="23"/>
        <v>2</v>
      </c>
      <c r="AO229">
        <f t="shared" si="24"/>
        <v>60.79</v>
      </c>
    </row>
    <row r="230" spans="1:41" ht="15">
      <c r="A230" t="s">
        <v>1257</v>
      </c>
      <c r="B230" s="3" t="s">
        <v>279</v>
      </c>
      <c r="C230" s="3" t="s">
        <v>279</v>
      </c>
      <c r="D230" s="3" t="s">
        <v>274</v>
      </c>
      <c r="G230" s="3" t="s">
        <v>9</v>
      </c>
      <c r="H230" s="3" t="s">
        <v>278</v>
      </c>
      <c r="I230" s="3" t="s">
        <v>2</v>
      </c>
      <c r="J230" s="3" t="s">
        <v>9</v>
      </c>
      <c r="K230" s="4">
        <v>500</v>
      </c>
      <c r="L230" s="4">
        <v>80</v>
      </c>
      <c r="M230" s="4" t="s">
        <v>759</v>
      </c>
      <c r="N230" s="4" t="s">
        <v>759</v>
      </c>
      <c r="O230" s="3">
        <v>7</v>
      </c>
      <c r="P230" s="3">
        <v>4.2</v>
      </c>
      <c r="Q230" s="3">
        <v>3.7</v>
      </c>
      <c r="R230" s="3">
        <v>2.75</v>
      </c>
      <c r="S230" s="3">
        <v>7</v>
      </c>
      <c r="T230" s="3">
        <v>7</v>
      </c>
      <c r="U230" s="6">
        <v>1</v>
      </c>
      <c r="V230" s="3">
        <v>210</v>
      </c>
      <c r="W230" s="3">
        <v>110.262</v>
      </c>
      <c r="X230" s="3">
        <v>7</v>
      </c>
      <c r="Y230" s="3">
        <v>7</v>
      </c>
      <c r="Z230" s="6">
        <v>1</v>
      </c>
      <c r="AA230" s="10" t="s">
        <v>759</v>
      </c>
      <c r="AB230" s="4">
        <v>69</v>
      </c>
      <c r="AC230" s="4">
        <v>23.5</v>
      </c>
      <c r="AD230" s="4">
        <v>68</v>
      </c>
      <c r="AE230" s="7" t="s">
        <v>1024</v>
      </c>
      <c r="AF230" s="4">
        <v>2006</v>
      </c>
      <c r="AG230" s="4" t="s">
        <v>0</v>
      </c>
      <c r="AI230" s="18" t="s">
        <v>957</v>
      </c>
      <c r="AK230" s="10" t="s">
        <v>939</v>
      </c>
      <c r="AL230" s="10">
        <v>0.02</v>
      </c>
      <c r="AM230" s="10" t="s">
        <v>759</v>
      </c>
      <c r="AN230">
        <f t="shared" si="23"/>
        <v>2</v>
      </c>
      <c r="AO230">
        <f t="shared" si="24"/>
        <v>60.79</v>
      </c>
    </row>
    <row r="231" spans="1:41" ht="15">
      <c r="A231" t="s">
        <v>1258</v>
      </c>
      <c r="B231" s="3" t="s">
        <v>277</v>
      </c>
      <c r="C231" s="3" t="s">
        <v>277</v>
      </c>
      <c r="D231" s="3" t="s">
        <v>274</v>
      </c>
      <c r="G231" s="3" t="s">
        <v>9</v>
      </c>
      <c r="H231" s="3" t="s">
        <v>276</v>
      </c>
      <c r="I231" s="3" t="s">
        <v>2</v>
      </c>
      <c r="J231" s="3" t="s">
        <v>9</v>
      </c>
      <c r="K231" s="4">
        <v>500</v>
      </c>
      <c r="L231" s="4">
        <v>80</v>
      </c>
      <c r="M231" s="4" t="s">
        <v>759</v>
      </c>
      <c r="N231" s="4" t="s">
        <v>759</v>
      </c>
      <c r="O231" s="3">
        <v>9</v>
      </c>
      <c r="P231" s="3">
        <v>4.2</v>
      </c>
      <c r="Q231" s="3">
        <v>3.7</v>
      </c>
      <c r="R231" s="3">
        <v>2.75</v>
      </c>
      <c r="S231" s="3">
        <v>1.8</v>
      </c>
      <c r="T231" s="3">
        <v>1.8</v>
      </c>
      <c r="U231" s="6">
        <v>1</v>
      </c>
      <c r="V231" s="3">
        <v>235</v>
      </c>
      <c r="W231" s="3">
        <v>113.458</v>
      </c>
      <c r="X231" s="3">
        <v>1.8</v>
      </c>
      <c r="Y231" s="3">
        <v>1.8</v>
      </c>
      <c r="Z231" s="6">
        <v>1</v>
      </c>
      <c r="AA231" s="10" t="s">
        <v>759</v>
      </c>
      <c r="AB231" s="4">
        <v>71</v>
      </c>
      <c r="AC231" s="4">
        <v>23.5</v>
      </c>
      <c r="AD231" s="4">
        <v>68</v>
      </c>
      <c r="AE231" s="7" t="s">
        <v>1024</v>
      </c>
      <c r="AF231" s="4">
        <v>2006</v>
      </c>
      <c r="AG231" s="4" t="s">
        <v>0</v>
      </c>
      <c r="AI231" s="18" t="s">
        <v>958</v>
      </c>
      <c r="AK231" s="10" t="s">
        <v>939</v>
      </c>
      <c r="AL231" s="10">
        <v>0.02</v>
      </c>
      <c r="AM231" s="10" t="s">
        <v>759</v>
      </c>
      <c r="AN231">
        <f t="shared" si="23"/>
        <v>2</v>
      </c>
      <c r="AO231">
        <f t="shared" si="24"/>
        <v>60.79</v>
      </c>
    </row>
    <row r="232" spans="1:41" ht="15">
      <c r="A232" t="s">
        <v>1259</v>
      </c>
      <c r="B232" s="3" t="s">
        <v>275</v>
      </c>
      <c r="C232" s="3" t="s">
        <v>275</v>
      </c>
      <c r="D232" s="3" t="s">
        <v>274</v>
      </c>
      <c r="G232" s="3" t="s">
        <v>9</v>
      </c>
      <c r="H232" s="3" t="s">
        <v>273</v>
      </c>
      <c r="I232" s="3" t="s">
        <v>2</v>
      </c>
      <c r="J232" s="3" t="s">
        <v>9</v>
      </c>
      <c r="K232" s="4">
        <v>500</v>
      </c>
      <c r="L232" s="4">
        <v>80</v>
      </c>
      <c r="M232" s="4" t="s">
        <v>759</v>
      </c>
      <c r="N232" s="4" t="s">
        <v>759</v>
      </c>
      <c r="O232" s="3">
        <v>9</v>
      </c>
      <c r="P232" s="3">
        <v>4.2</v>
      </c>
      <c r="Q232" s="3">
        <v>3.7</v>
      </c>
      <c r="R232" s="3">
        <v>2.75</v>
      </c>
      <c r="S232" s="3">
        <v>9</v>
      </c>
      <c r="T232" s="3">
        <v>9</v>
      </c>
      <c r="U232" s="6">
        <v>1</v>
      </c>
      <c r="V232" s="3">
        <v>250</v>
      </c>
      <c r="W232" s="3">
        <v>129.8235</v>
      </c>
      <c r="X232" s="3">
        <v>9</v>
      </c>
      <c r="Y232" s="3">
        <v>9</v>
      </c>
      <c r="Z232" s="6">
        <v>1</v>
      </c>
      <c r="AA232" s="10" t="s">
        <v>759</v>
      </c>
      <c r="AB232" s="4">
        <v>71</v>
      </c>
      <c r="AC232" s="4">
        <v>26.5</v>
      </c>
      <c r="AD232" s="4">
        <v>69</v>
      </c>
      <c r="AE232" s="7" t="s">
        <v>1024</v>
      </c>
      <c r="AF232" s="4">
        <v>2006</v>
      </c>
      <c r="AG232" s="4" t="s">
        <v>0</v>
      </c>
      <c r="AI232" s="18" t="s">
        <v>959</v>
      </c>
      <c r="AK232" s="10" t="s">
        <v>939</v>
      </c>
      <c r="AL232" s="10">
        <v>0.02</v>
      </c>
      <c r="AM232" s="10" t="s">
        <v>759</v>
      </c>
      <c r="AN232">
        <f t="shared" si="23"/>
        <v>2</v>
      </c>
      <c r="AO232">
        <f t="shared" si="24"/>
        <v>60.79</v>
      </c>
    </row>
    <row r="233" spans="1:41">
      <c r="A233" t="s">
        <v>1260</v>
      </c>
      <c r="B233" s="3" t="s">
        <v>272</v>
      </c>
      <c r="C233" s="3" t="s">
        <v>272</v>
      </c>
      <c r="D233" s="3" t="s">
        <v>70</v>
      </c>
      <c r="E233" s="3" t="s">
        <v>6</v>
      </c>
      <c r="F233" s="3" t="s">
        <v>30</v>
      </c>
      <c r="G233" s="3" t="s">
        <v>4</v>
      </c>
      <c r="H233" s="3" t="s">
        <v>271</v>
      </c>
      <c r="I233" s="3" t="s">
        <v>2</v>
      </c>
      <c r="J233" s="3" t="s">
        <v>1</v>
      </c>
      <c r="K233" s="4">
        <v>500</v>
      </c>
      <c r="L233" s="4">
        <v>80</v>
      </c>
      <c r="M233" s="3">
        <v>392</v>
      </c>
      <c r="N233" s="3">
        <v>178</v>
      </c>
      <c r="O233" s="3">
        <v>52</v>
      </c>
      <c r="P233" s="3">
        <v>4.0999999999999996</v>
      </c>
      <c r="Q233" s="3">
        <v>3.6</v>
      </c>
      <c r="R233" s="3">
        <v>2.75</v>
      </c>
      <c r="S233" s="3">
        <v>10.4</v>
      </c>
      <c r="T233" s="3">
        <v>52</v>
      </c>
      <c r="U233" s="6">
        <v>1</v>
      </c>
      <c r="V233" s="3">
        <v>1000</v>
      </c>
      <c r="W233" s="3">
        <v>476.12450000000001</v>
      </c>
      <c r="X233" s="3">
        <v>52</v>
      </c>
      <c r="Y233" s="3">
        <v>5.2</v>
      </c>
      <c r="Z233" s="6">
        <v>1</v>
      </c>
      <c r="AA233" s="10" t="s">
        <v>759</v>
      </c>
      <c r="AB233" s="4" t="s">
        <v>1024</v>
      </c>
      <c r="AC233" s="4">
        <v>208</v>
      </c>
      <c r="AE233" s="4">
        <v>54</v>
      </c>
      <c r="AG233" s="4" t="s">
        <v>0</v>
      </c>
      <c r="AK233" s="10" t="s">
        <v>939</v>
      </c>
      <c r="AL233" s="10">
        <v>0.01</v>
      </c>
      <c r="AM233" s="12">
        <v>1</v>
      </c>
      <c r="AN233">
        <f t="shared" si="23"/>
        <v>3</v>
      </c>
      <c r="AO233">
        <f t="shared" si="24"/>
        <v>64.69</v>
      </c>
    </row>
    <row r="234" spans="1:41">
      <c r="A234" t="s">
        <v>1261</v>
      </c>
      <c r="B234" s="3" t="s">
        <v>270</v>
      </c>
      <c r="C234" s="3" t="s">
        <v>270</v>
      </c>
      <c r="D234" s="3" t="s">
        <v>267</v>
      </c>
      <c r="E234" s="3" t="s">
        <v>78</v>
      </c>
      <c r="F234" s="3" t="s">
        <v>77</v>
      </c>
      <c r="G234" s="3" t="s">
        <v>4</v>
      </c>
      <c r="H234" s="3" t="s">
        <v>269</v>
      </c>
      <c r="I234" s="3" t="s">
        <v>2</v>
      </c>
      <c r="J234" s="3" t="s">
        <v>1</v>
      </c>
      <c r="K234" s="4">
        <v>2000</v>
      </c>
      <c r="L234" s="4">
        <v>80</v>
      </c>
      <c r="M234" s="4" t="s">
        <v>759</v>
      </c>
      <c r="N234" s="4" t="s">
        <v>759</v>
      </c>
      <c r="O234" s="3">
        <v>3.8</v>
      </c>
      <c r="P234" s="3">
        <v>3.65</v>
      </c>
      <c r="Q234" s="3">
        <v>3.2</v>
      </c>
      <c r="R234" s="3">
        <v>2.5</v>
      </c>
      <c r="S234" s="3">
        <v>0.76</v>
      </c>
      <c r="T234" s="3">
        <v>38</v>
      </c>
      <c r="U234" s="6">
        <v>0.5</v>
      </c>
      <c r="V234" s="3">
        <v>120</v>
      </c>
      <c r="W234" s="3">
        <v>53.895200000000003</v>
      </c>
      <c r="X234" s="3">
        <v>3.8</v>
      </c>
      <c r="Y234" s="3">
        <v>1.52</v>
      </c>
      <c r="Z234" s="6">
        <v>0.5</v>
      </c>
      <c r="AA234" s="10" t="s">
        <v>759</v>
      </c>
      <c r="AB234" s="4" t="s">
        <v>1024</v>
      </c>
      <c r="AC234" s="4">
        <v>65</v>
      </c>
      <c r="AE234" s="4">
        <v>32.5</v>
      </c>
      <c r="AF234" s="4">
        <v>2008</v>
      </c>
      <c r="AG234" s="4" t="s">
        <v>0</v>
      </c>
      <c r="AK234" s="10" t="s">
        <v>939</v>
      </c>
      <c r="AL234" s="10" t="s">
        <v>759</v>
      </c>
      <c r="AM234" s="10" t="s">
        <v>759</v>
      </c>
      <c r="AN234">
        <f t="shared" si="23"/>
        <v>3</v>
      </c>
      <c r="AO234">
        <f t="shared" si="24"/>
        <v>64.69</v>
      </c>
    </row>
    <row r="235" spans="1:41">
      <c r="A235" t="s">
        <v>1262</v>
      </c>
      <c r="B235" s="3" t="s">
        <v>268</v>
      </c>
      <c r="C235" s="3" t="s">
        <v>268</v>
      </c>
      <c r="D235" s="3" t="s">
        <v>267</v>
      </c>
      <c r="E235" s="3" t="s">
        <v>78</v>
      </c>
      <c r="F235" s="3" t="s">
        <v>77</v>
      </c>
      <c r="G235" s="3" t="s">
        <v>4</v>
      </c>
      <c r="H235" s="3" t="s">
        <v>266</v>
      </c>
      <c r="I235" s="3" t="s">
        <v>2</v>
      </c>
      <c r="J235" s="3" t="s">
        <v>1</v>
      </c>
      <c r="K235" s="4">
        <v>2000</v>
      </c>
      <c r="L235" s="4">
        <v>80</v>
      </c>
      <c r="M235" s="4" t="s">
        <v>759</v>
      </c>
      <c r="N235" s="4" t="s">
        <v>759</v>
      </c>
      <c r="O235" s="3">
        <v>4</v>
      </c>
      <c r="P235" s="3">
        <v>3.65</v>
      </c>
      <c r="Q235" s="3">
        <v>3.2</v>
      </c>
      <c r="R235" s="3">
        <v>2.5</v>
      </c>
      <c r="S235" s="3">
        <v>0.8</v>
      </c>
      <c r="T235" s="3">
        <v>12</v>
      </c>
      <c r="U235" s="6">
        <v>0.5</v>
      </c>
      <c r="V235" s="3">
        <v>125</v>
      </c>
      <c r="W235" s="3">
        <v>53.895200000000003</v>
      </c>
      <c r="X235" s="3">
        <v>4</v>
      </c>
      <c r="Y235" s="3">
        <v>1.6</v>
      </c>
      <c r="Z235" s="6">
        <v>0.5</v>
      </c>
      <c r="AA235" s="10" t="s">
        <v>759</v>
      </c>
      <c r="AB235" s="4" t="s">
        <v>1024</v>
      </c>
      <c r="AC235" s="4">
        <v>65</v>
      </c>
      <c r="AE235" s="4">
        <v>32.5</v>
      </c>
      <c r="AF235" s="4">
        <v>2008</v>
      </c>
      <c r="AG235" s="4" t="s">
        <v>0</v>
      </c>
      <c r="AK235" s="10" t="s">
        <v>939</v>
      </c>
      <c r="AN235">
        <f t="shared" si="23"/>
        <v>3</v>
      </c>
      <c r="AO235">
        <f t="shared" si="24"/>
        <v>64.69</v>
      </c>
    </row>
    <row r="236" spans="1:41">
      <c r="A236" t="s">
        <v>1263</v>
      </c>
      <c r="B236" s="3" t="s">
        <v>265</v>
      </c>
      <c r="C236" s="3" t="s">
        <v>265</v>
      </c>
      <c r="D236" s="3" t="s">
        <v>172</v>
      </c>
      <c r="E236" s="3" t="s">
        <v>50</v>
      </c>
      <c r="F236" s="3" t="s">
        <v>126</v>
      </c>
      <c r="G236" s="3" t="s">
        <v>9</v>
      </c>
      <c r="H236" s="3" t="s">
        <v>264</v>
      </c>
      <c r="I236" s="3" t="s">
        <v>2</v>
      </c>
      <c r="J236" s="3" t="s">
        <v>9</v>
      </c>
      <c r="K236" s="4">
        <v>500</v>
      </c>
      <c r="L236" s="4">
        <v>80</v>
      </c>
      <c r="M236" s="3">
        <v>195</v>
      </c>
      <c r="N236" s="3">
        <v>87</v>
      </c>
      <c r="O236" s="3">
        <v>11.5</v>
      </c>
      <c r="P236" s="3">
        <v>4.2</v>
      </c>
      <c r="Q236" s="3">
        <v>3.7</v>
      </c>
      <c r="R236" s="3">
        <v>3</v>
      </c>
      <c r="S236" s="3">
        <v>1.1499999999999999</v>
      </c>
      <c r="T236" s="3">
        <v>57.5</v>
      </c>
      <c r="U236" s="6" t="s">
        <v>759</v>
      </c>
      <c r="V236" s="3">
        <v>490</v>
      </c>
      <c r="W236" s="3">
        <v>218.4</v>
      </c>
      <c r="X236" s="3">
        <v>11.5</v>
      </c>
      <c r="Y236" s="3">
        <v>2.2999999999999998</v>
      </c>
      <c r="Z236" s="6" t="s">
        <v>759</v>
      </c>
      <c r="AA236" s="10" t="s">
        <v>759</v>
      </c>
      <c r="AB236" s="4">
        <v>130</v>
      </c>
      <c r="AC236" s="4">
        <v>21</v>
      </c>
      <c r="AD236" s="4">
        <v>80</v>
      </c>
      <c r="AE236" s="7" t="s">
        <v>1024</v>
      </c>
      <c r="AG236" s="4" t="s">
        <v>0</v>
      </c>
      <c r="AI236" s="11" t="s">
        <v>760</v>
      </c>
      <c r="AK236" s="10" t="s">
        <v>939</v>
      </c>
      <c r="AN236">
        <f t="shared" si="23"/>
        <v>2</v>
      </c>
      <c r="AO236">
        <f t="shared" si="24"/>
        <v>60.79</v>
      </c>
    </row>
    <row r="237" spans="1:41">
      <c r="A237" t="s">
        <v>1264</v>
      </c>
      <c r="B237" s="3" t="s">
        <v>967</v>
      </c>
      <c r="C237" s="3" t="s">
        <v>263</v>
      </c>
      <c r="D237" s="3" t="s">
        <v>66</v>
      </c>
      <c r="E237" s="3" t="s">
        <v>6</v>
      </c>
      <c r="F237" s="3" t="s">
        <v>5</v>
      </c>
      <c r="G237" s="3" t="s">
        <v>4</v>
      </c>
      <c r="H237" s="3" t="s">
        <v>262</v>
      </c>
      <c r="I237" s="3" t="s">
        <v>2</v>
      </c>
      <c r="J237" s="3" t="s">
        <v>1</v>
      </c>
      <c r="K237" s="4">
        <v>1000</v>
      </c>
      <c r="L237" s="4">
        <v>80</v>
      </c>
      <c r="M237" s="3">
        <v>264</v>
      </c>
      <c r="N237" s="3">
        <v>99</v>
      </c>
      <c r="O237" s="3">
        <v>27</v>
      </c>
      <c r="P237" s="3">
        <v>4.2</v>
      </c>
      <c r="Q237" s="3">
        <v>3.6</v>
      </c>
      <c r="R237" s="3">
        <v>2.7</v>
      </c>
      <c r="S237" s="3">
        <v>54</v>
      </c>
      <c r="T237" s="3">
        <v>270</v>
      </c>
      <c r="U237" s="6">
        <v>0.5</v>
      </c>
      <c r="V237" s="3">
        <v>980</v>
      </c>
      <c r="W237" s="3">
        <v>449.334</v>
      </c>
      <c r="X237" s="3">
        <v>162</v>
      </c>
      <c r="Y237" s="3">
        <v>27</v>
      </c>
      <c r="Z237" s="6">
        <v>0.5</v>
      </c>
      <c r="AA237" s="10" t="s">
        <v>759</v>
      </c>
      <c r="AB237" s="4" t="s">
        <v>1024</v>
      </c>
      <c r="AC237" s="4">
        <v>159</v>
      </c>
      <c r="AE237" s="4">
        <v>60</v>
      </c>
      <c r="AF237" s="4">
        <v>2009</v>
      </c>
      <c r="AG237" s="4" t="s">
        <v>0</v>
      </c>
      <c r="AI237" s="11" t="s">
        <v>821</v>
      </c>
      <c r="AK237" s="10" t="s">
        <v>939</v>
      </c>
      <c r="AL237" s="10">
        <v>0.01</v>
      </c>
      <c r="AM237" s="12">
        <v>1</v>
      </c>
      <c r="AN237">
        <f t="shared" si="23"/>
        <v>3</v>
      </c>
      <c r="AO237">
        <f t="shared" si="24"/>
        <v>64.69</v>
      </c>
    </row>
    <row r="238" spans="1:41">
      <c r="A238" t="s">
        <v>1265</v>
      </c>
      <c r="B238" s="3" t="s">
        <v>261</v>
      </c>
      <c r="C238" s="3" t="s">
        <v>261</v>
      </c>
      <c r="D238" s="3" t="s">
        <v>70</v>
      </c>
      <c r="E238" s="3" t="s">
        <v>6</v>
      </c>
      <c r="F238" s="3" t="s">
        <v>30</v>
      </c>
      <c r="G238" s="3" t="s">
        <v>9</v>
      </c>
      <c r="H238" s="3" t="s">
        <v>260</v>
      </c>
      <c r="I238" s="3" t="s">
        <v>2</v>
      </c>
      <c r="J238" s="3" t="s">
        <v>9</v>
      </c>
      <c r="K238" s="4">
        <v>600</v>
      </c>
      <c r="L238" s="4">
        <v>70</v>
      </c>
      <c r="M238" s="3">
        <v>423</v>
      </c>
      <c r="N238" s="3">
        <v>175</v>
      </c>
      <c r="O238" s="3">
        <v>4.8</v>
      </c>
      <c r="P238" s="3">
        <v>4.2</v>
      </c>
      <c r="Q238" s="3">
        <v>3.75</v>
      </c>
      <c r="R238" s="3">
        <v>2.5</v>
      </c>
      <c r="S238" s="3">
        <v>1</v>
      </c>
      <c r="T238" s="3">
        <v>10</v>
      </c>
      <c r="U238" s="6">
        <v>0.5</v>
      </c>
      <c r="V238" s="3">
        <v>103</v>
      </c>
      <c r="W238" s="3">
        <v>42.5</v>
      </c>
      <c r="X238" s="3">
        <v>5</v>
      </c>
      <c r="Y238" s="3">
        <v>1</v>
      </c>
      <c r="Z238" s="6">
        <v>1</v>
      </c>
      <c r="AA238" s="10" t="s">
        <v>759</v>
      </c>
      <c r="AB238" s="4">
        <v>70</v>
      </c>
      <c r="AC238" s="4">
        <v>18.100000000000001</v>
      </c>
      <c r="AD238" s="4">
        <v>45.5</v>
      </c>
      <c r="AE238" s="7" t="s">
        <v>1024</v>
      </c>
      <c r="AF238" s="4">
        <v>2009</v>
      </c>
      <c r="AG238" s="4" t="s">
        <v>0</v>
      </c>
      <c r="AI238" s="11" t="s">
        <v>822</v>
      </c>
      <c r="AK238" s="10" t="s">
        <v>939</v>
      </c>
      <c r="AL238" s="10" t="s">
        <v>759</v>
      </c>
      <c r="AM238" s="12">
        <v>1</v>
      </c>
      <c r="AN238">
        <f t="shared" si="23"/>
        <v>2</v>
      </c>
      <c r="AO238">
        <f t="shared" si="24"/>
        <v>60.79</v>
      </c>
    </row>
    <row r="239" spans="1:41">
      <c r="A239" t="s">
        <v>1266</v>
      </c>
      <c r="B239" s="3" t="s">
        <v>259</v>
      </c>
      <c r="C239" s="3" t="s">
        <v>259</v>
      </c>
      <c r="D239" s="3" t="s">
        <v>70</v>
      </c>
      <c r="E239" s="3" t="s">
        <v>6</v>
      </c>
      <c r="F239" s="3" t="s">
        <v>30</v>
      </c>
      <c r="G239" s="3" t="s">
        <v>9</v>
      </c>
      <c r="H239" s="3" t="s">
        <v>258</v>
      </c>
      <c r="I239" s="3" t="s">
        <v>2</v>
      </c>
      <c r="J239" s="3" t="s">
        <v>9</v>
      </c>
      <c r="K239" s="4">
        <v>850</v>
      </c>
      <c r="L239" s="4">
        <v>70</v>
      </c>
      <c r="M239" s="3">
        <v>335</v>
      </c>
      <c r="N239" s="3">
        <v>140</v>
      </c>
      <c r="O239" s="3">
        <v>4.8</v>
      </c>
      <c r="P239" s="3">
        <v>4.0999999999999996</v>
      </c>
      <c r="Q239" s="3">
        <v>3.65</v>
      </c>
      <c r="R239" s="3">
        <v>2.5</v>
      </c>
      <c r="S239" s="3">
        <v>1.1000000000000001</v>
      </c>
      <c r="T239" s="3">
        <v>10</v>
      </c>
      <c r="U239" s="6">
        <v>0.5</v>
      </c>
      <c r="V239" s="3">
        <v>124</v>
      </c>
      <c r="W239" s="3">
        <v>52</v>
      </c>
      <c r="X239" s="3">
        <v>5</v>
      </c>
      <c r="Y239" s="3">
        <v>0.57999999999999996</v>
      </c>
      <c r="Z239" s="6">
        <v>0.5</v>
      </c>
      <c r="AA239" s="10" t="s">
        <v>759</v>
      </c>
      <c r="AB239" s="4">
        <v>65</v>
      </c>
      <c r="AC239" s="4">
        <v>19</v>
      </c>
      <c r="AD239" s="4">
        <v>48</v>
      </c>
      <c r="AE239" s="7" t="s">
        <v>1024</v>
      </c>
      <c r="AF239" s="4">
        <v>2007</v>
      </c>
      <c r="AG239" s="4" t="s">
        <v>0</v>
      </c>
      <c r="AI239" s="11" t="s">
        <v>762</v>
      </c>
      <c r="AK239" s="10" t="s">
        <v>939</v>
      </c>
      <c r="AL239" s="10" t="s">
        <v>759</v>
      </c>
      <c r="AM239" s="12">
        <v>1</v>
      </c>
      <c r="AN239">
        <f t="shared" si="23"/>
        <v>2</v>
      </c>
      <c r="AO239">
        <f t="shared" si="24"/>
        <v>60.79</v>
      </c>
    </row>
    <row r="240" spans="1:41">
      <c r="A240" t="s">
        <v>1267</v>
      </c>
      <c r="B240" s="3" t="s">
        <v>257</v>
      </c>
      <c r="C240" s="3" t="s">
        <v>257</v>
      </c>
      <c r="D240" s="3" t="s">
        <v>70</v>
      </c>
      <c r="E240" s="3" t="s">
        <v>6</v>
      </c>
      <c r="F240" s="3" t="s">
        <v>30</v>
      </c>
      <c r="G240" s="3" t="s">
        <v>4</v>
      </c>
      <c r="H240" s="3" t="s">
        <v>256</v>
      </c>
      <c r="I240" s="3" t="s">
        <v>2</v>
      </c>
      <c r="J240" s="3" t="s">
        <v>1</v>
      </c>
      <c r="K240" s="4">
        <v>500</v>
      </c>
      <c r="L240" s="4">
        <v>80</v>
      </c>
      <c r="M240" s="3">
        <v>300</v>
      </c>
      <c r="N240" s="3">
        <v>150</v>
      </c>
      <c r="O240" s="3">
        <v>48</v>
      </c>
      <c r="P240" s="3">
        <v>4.0999999999999996</v>
      </c>
      <c r="Q240" s="3">
        <v>3.6</v>
      </c>
      <c r="R240" s="3">
        <v>2.5</v>
      </c>
      <c r="S240" s="3">
        <v>4.8</v>
      </c>
      <c r="T240" s="3">
        <v>100</v>
      </c>
      <c r="U240" s="6" t="s">
        <v>759</v>
      </c>
      <c r="V240" s="3">
        <v>1150</v>
      </c>
      <c r="W240" s="3">
        <v>572.26499999999999</v>
      </c>
      <c r="X240" s="3">
        <v>48</v>
      </c>
      <c r="Y240" s="3">
        <v>4.8</v>
      </c>
      <c r="Z240" s="6" t="s">
        <v>759</v>
      </c>
      <c r="AA240" s="10" t="s">
        <v>759</v>
      </c>
      <c r="AB240" s="4" t="s">
        <v>1024</v>
      </c>
      <c r="AC240" s="4">
        <v>245</v>
      </c>
      <c r="AE240" s="4">
        <v>54</v>
      </c>
      <c r="AF240" s="4">
        <v>2007</v>
      </c>
      <c r="AG240" s="4" t="s">
        <v>0</v>
      </c>
      <c r="AI240" s="11" t="s">
        <v>817</v>
      </c>
      <c r="AK240" s="10" t="s">
        <v>939</v>
      </c>
      <c r="AL240" s="10" t="s">
        <v>759</v>
      </c>
      <c r="AM240" s="12">
        <v>1</v>
      </c>
      <c r="AN240">
        <f t="shared" si="23"/>
        <v>3</v>
      </c>
      <c r="AO240">
        <f t="shared" si="24"/>
        <v>64.69</v>
      </c>
    </row>
    <row r="241" spans="1:41">
      <c r="A241" t="s">
        <v>1268</v>
      </c>
      <c r="B241" s="3" t="s">
        <v>255</v>
      </c>
      <c r="C241" s="3" t="s">
        <v>255</v>
      </c>
      <c r="D241" s="3" t="s">
        <v>70</v>
      </c>
      <c r="E241" s="3" t="s">
        <v>78</v>
      </c>
      <c r="F241" s="3" t="s">
        <v>77</v>
      </c>
      <c r="G241" s="3" t="s">
        <v>4</v>
      </c>
      <c r="H241" s="3" t="s">
        <v>254</v>
      </c>
      <c r="I241" s="3" t="s">
        <v>2</v>
      </c>
      <c r="J241" s="3" t="s">
        <v>1</v>
      </c>
      <c r="K241" s="4">
        <v>600</v>
      </c>
      <c r="L241" s="4">
        <v>80</v>
      </c>
      <c r="M241" s="3">
        <v>128</v>
      </c>
      <c r="N241" s="3">
        <v>54</v>
      </c>
      <c r="O241" s="3">
        <v>10</v>
      </c>
      <c r="P241" s="3">
        <v>3.65</v>
      </c>
      <c r="Q241" s="3">
        <v>3.3</v>
      </c>
      <c r="R241" s="3">
        <v>2.5</v>
      </c>
      <c r="S241" s="3">
        <v>10</v>
      </c>
      <c r="T241" s="3">
        <v>1500</v>
      </c>
      <c r="U241" s="6" t="s">
        <v>759</v>
      </c>
      <c r="V241" s="3">
        <v>600</v>
      </c>
      <c r="W241" s="3">
        <v>270</v>
      </c>
      <c r="X241" s="3">
        <v>10</v>
      </c>
      <c r="Y241" s="3">
        <v>1</v>
      </c>
      <c r="Z241" s="6" t="s">
        <v>759</v>
      </c>
      <c r="AA241" s="10" t="s">
        <v>759</v>
      </c>
      <c r="AB241" s="4" t="s">
        <v>1024</v>
      </c>
      <c r="AC241" s="4">
        <v>173</v>
      </c>
      <c r="AE241" s="4">
        <v>47</v>
      </c>
      <c r="AF241" s="4">
        <v>2007</v>
      </c>
      <c r="AG241" s="4" t="s">
        <v>0</v>
      </c>
      <c r="AI241" s="11" t="s">
        <v>815</v>
      </c>
      <c r="AK241" s="10" t="s">
        <v>939</v>
      </c>
      <c r="AL241" s="10" t="s">
        <v>759</v>
      </c>
      <c r="AM241" s="10" t="s">
        <v>759</v>
      </c>
      <c r="AN241">
        <f t="shared" si="23"/>
        <v>3</v>
      </c>
      <c r="AO241">
        <f t="shared" si="24"/>
        <v>64.69</v>
      </c>
    </row>
    <row r="242" spans="1:41">
      <c r="A242" t="s">
        <v>1269</v>
      </c>
      <c r="B242" s="3" t="s">
        <v>253</v>
      </c>
      <c r="C242" s="3" t="s">
        <v>253</v>
      </c>
      <c r="D242" s="3" t="s">
        <v>70</v>
      </c>
      <c r="E242" s="3" t="s">
        <v>78</v>
      </c>
      <c r="F242" s="3" t="s">
        <v>77</v>
      </c>
      <c r="G242" s="3" t="s">
        <v>4</v>
      </c>
      <c r="H242" s="3" t="s">
        <v>252</v>
      </c>
      <c r="I242" s="3" t="s">
        <v>2</v>
      </c>
      <c r="J242" s="3" t="s">
        <v>1</v>
      </c>
      <c r="K242" s="4">
        <v>2500</v>
      </c>
      <c r="L242" s="4">
        <v>75</v>
      </c>
      <c r="M242" s="3">
        <v>189</v>
      </c>
      <c r="N242" s="3">
        <v>89</v>
      </c>
      <c r="O242" s="3">
        <v>25</v>
      </c>
      <c r="P242" s="3">
        <v>3.65</v>
      </c>
      <c r="Q242" s="3">
        <v>3.3</v>
      </c>
      <c r="R242" s="3">
        <v>2.5</v>
      </c>
      <c r="S242" s="3">
        <v>25</v>
      </c>
      <c r="T242" s="3">
        <v>500</v>
      </c>
      <c r="U242" s="6">
        <v>0.5</v>
      </c>
      <c r="V242" s="3">
        <v>940</v>
      </c>
      <c r="W242" s="3">
        <v>451.34010000000001</v>
      </c>
      <c r="X242" s="3">
        <v>12.5</v>
      </c>
      <c r="Y242" s="3">
        <v>5</v>
      </c>
      <c r="Z242" s="6">
        <v>0.5</v>
      </c>
      <c r="AA242" s="10" t="s">
        <v>759</v>
      </c>
      <c r="AB242" s="4" t="s">
        <v>1024</v>
      </c>
      <c r="AC242" s="4">
        <v>195</v>
      </c>
      <c r="AE242" s="4">
        <v>54</v>
      </c>
      <c r="AF242" s="4">
        <v>2007</v>
      </c>
      <c r="AG242" s="4" t="s">
        <v>0</v>
      </c>
      <c r="AI242" s="11" t="s">
        <v>823</v>
      </c>
      <c r="AK242" s="10" t="s">
        <v>939</v>
      </c>
      <c r="AL242" s="10" t="s">
        <v>759</v>
      </c>
      <c r="AM242" s="10" t="s">
        <v>759</v>
      </c>
      <c r="AN242">
        <f t="shared" si="23"/>
        <v>3</v>
      </c>
      <c r="AO242">
        <f t="shared" si="24"/>
        <v>64.69</v>
      </c>
    </row>
    <row r="243" spans="1:41">
      <c r="A243" t="s">
        <v>1270</v>
      </c>
      <c r="B243" s="3" t="s">
        <v>251</v>
      </c>
      <c r="C243" s="3" t="s">
        <v>251</v>
      </c>
      <c r="D243" s="3" t="s">
        <v>203</v>
      </c>
      <c r="E243" s="3" t="s">
        <v>50</v>
      </c>
      <c r="F243" s="3" t="s">
        <v>202</v>
      </c>
      <c r="G243" s="3" t="s">
        <v>11</v>
      </c>
      <c r="H243" s="3" t="s">
        <v>250</v>
      </c>
      <c r="I243" s="3" t="s">
        <v>2</v>
      </c>
      <c r="J243" s="3" t="s">
        <v>9</v>
      </c>
      <c r="K243" s="4">
        <v>500</v>
      </c>
      <c r="L243" s="4">
        <v>80</v>
      </c>
      <c r="M243" s="4" t="s">
        <v>759</v>
      </c>
      <c r="N243" s="4" t="s">
        <v>759</v>
      </c>
      <c r="O243" s="3">
        <v>3.8</v>
      </c>
      <c r="P243" s="3">
        <v>4.2</v>
      </c>
      <c r="Q243" s="3">
        <v>3.7</v>
      </c>
      <c r="R243" s="3">
        <v>2.7</v>
      </c>
      <c r="S243" s="3">
        <v>0.76</v>
      </c>
      <c r="T243" s="3">
        <v>7.6</v>
      </c>
      <c r="U243" s="6">
        <v>0.5</v>
      </c>
      <c r="V243" s="3">
        <v>82</v>
      </c>
      <c r="W243" s="3">
        <v>39.487499999999997</v>
      </c>
      <c r="X243" s="3">
        <v>1.75</v>
      </c>
      <c r="Y243" s="3">
        <v>0.76</v>
      </c>
      <c r="Z243" s="6">
        <v>0.5</v>
      </c>
      <c r="AA243" s="10" t="s">
        <v>759</v>
      </c>
      <c r="AB243" s="4">
        <v>135</v>
      </c>
      <c r="AC243" s="4">
        <v>6.5</v>
      </c>
      <c r="AD243" s="4">
        <v>45</v>
      </c>
      <c r="AE243" s="7" t="s">
        <v>1024</v>
      </c>
      <c r="AG243" s="4" t="s">
        <v>0</v>
      </c>
      <c r="AI243" s="11" t="s">
        <v>760</v>
      </c>
      <c r="AK243" s="10" t="s">
        <v>939</v>
      </c>
      <c r="AL243" s="10" t="s">
        <v>759</v>
      </c>
      <c r="AM243" s="10" t="s">
        <v>759</v>
      </c>
      <c r="AN243">
        <f t="shared" si="23"/>
        <v>1</v>
      </c>
      <c r="AO243">
        <f t="shared" si="24"/>
        <v>60.25</v>
      </c>
    </row>
    <row r="244" spans="1:41">
      <c r="A244" t="s">
        <v>1271</v>
      </c>
      <c r="B244" s="3" t="s">
        <v>249</v>
      </c>
      <c r="C244" s="3" t="s">
        <v>247</v>
      </c>
      <c r="D244" s="3" t="s">
        <v>203</v>
      </c>
      <c r="E244" s="3" t="s">
        <v>50</v>
      </c>
      <c r="F244" s="3" t="s">
        <v>202</v>
      </c>
      <c r="G244" s="3" t="s">
        <v>11</v>
      </c>
      <c r="H244" s="3" t="s">
        <v>246</v>
      </c>
      <c r="I244" s="3" t="s">
        <v>2</v>
      </c>
      <c r="J244" s="3" t="s">
        <v>9</v>
      </c>
      <c r="K244" s="4">
        <v>500</v>
      </c>
      <c r="L244" s="4">
        <v>80</v>
      </c>
      <c r="M244" s="4" t="s">
        <v>759</v>
      </c>
      <c r="N244" s="4" t="s">
        <v>759</v>
      </c>
      <c r="O244" s="3">
        <v>5.6</v>
      </c>
      <c r="P244" s="3">
        <v>4.2</v>
      </c>
      <c r="Q244" s="3">
        <v>3.7</v>
      </c>
      <c r="R244" s="3">
        <v>2.7</v>
      </c>
      <c r="S244" s="3">
        <v>1.1199999999999999</v>
      </c>
      <c r="T244" s="3">
        <v>11.2</v>
      </c>
      <c r="U244" s="6">
        <v>0.5</v>
      </c>
      <c r="V244" s="3">
        <v>105</v>
      </c>
      <c r="W244" s="3">
        <v>51.637500000000003</v>
      </c>
      <c r="X244" s="3">
        <v>5.6</v>
      </c>
      <c r="Y244" s="3">
        <v>1.1199999999999999</v>
      </c>
      <c r="Z244" s="6">
        <v>0.5</v>
      </c>
      <c r="AA244" s="10" t="s">
        <v>759</v>
      </c>
      <c r="AB244" s="4">
        <v>135</v>
      </c>
      <c r="AC244" s="4">
        <v>8.5</v>
      </c>
      <c r="AD244" s="4">
        <v>45</v>
      </c>
      <c r="AE244" s="7" t="s">
        <v>1024</v>
      </c>
      <c r="AF244" s="4">
        <v>2015</v>
      </c>
      <c r="AG244" s="4" t="s">
        <v>0</v>
      </c>
      <c r="AI244" s="11" t="s">
        <v>839</v>
      </c>
      <c r="AK244" s="10" t="s">
        <v>939</v>
      </c>
      <c r="AL244" s="10" t="s">
        <v>759</v>
      </c>
      <c r="AM244" s="10" t="s">
        <v>759</v>
      </c>
      <c r="AN244">
        <f t="shared" si="23"/>
        <v>1</v>
      </c>
      <c r="AO244">
        <f t="shared" si="24"/>
        <v>60.25</v>
      </c>
    </row>
    <row r="245" spans="1:41">
      <c r="A245" t="s">
        <v>1272</v>
      </c>
      <c r="B245" s="3" t="s">
        <v>248</v>
      </c>
      <c r="C245" s="3" t="s">
        <v>247</v>
      </c>
      <c r="D245" s="3" t="s">
        <v>203</v>
      </c>
      <c r="E245" s="3" t="s">
        <v>50</v>
      </c>
      <c r="F245" s="3" t="s">
        <v>202</v>
      </c>
      <c r="G245" s="3" t="s">
        <v>11</v>
      </c>
      <c r="H245" s="3" t="s">
        <v>246</v>
      </c>
      <c r="I245" s="3" t="s">
        <v>2</v>
      </c>
      <c r="J245" s="3" t="s">
        <v>9</v>
      </c>
      <c r="K245" s="4">
        <v>800</v>
      </c>
      <c r="L245" s="4">
        <v>80</v>
      </c>
      <c r="M245" s="4" t="s">
        <v>759</v>
      </c>
      <c r="N245" s="4" t="s">
        <v>759</v>
      </c>
      <c r="O245" s="3">
        <v>5.6</v>
      </c>
      <c r="P245" s="3">
        <v>4.2</v>
      </c>
      <c r="Q245" s="3">
        <v>3.7</v>
      </c>
      <c r="R245" s="3">
        <v>2.7</v>
      </c>
      <c r="S245" s="3">
        <v>1.1199999999999999</v>
      </c>
      <c r="T245" s="3">
        <v>11.2</v>
      </c>
      <c r="U245" s="6">
        <v>0.2</v>
      </c>
      <c r="V245" s="3">
        <v>105</v>
      </c>
      <c r="W245" s="3">
        <v>51.637500000000003</v>
      </c>
      <c r="X245" s="3">
        <v>5.6</v>
      </c>
      <c r="Y245" s="3">
        <v>1.1199999999999999</v>
      </c>
      <c r="Z245" s="6">
        <v>0.2</v>
      </c>
      <c r="AA245" s="10" t="s">
        <v>759</v>
      </c>
      <c r="AB245" s="4">
        <v>135</v>
      </c>
      <c r="AC245" s="4">
        <v>8.5</v>
      </c>
      <c r="AD245" s="4">
        <v>45</v>
      </c>
      <c r="AE245" s="7" t="s">
        <v>1024</v>
      </c>
      <c r="AF245" s="4">
        <v>2015</v>
      </c>
      <c r="AG245" s="4" t="s">
        <v>0</v>
      </c>
      <c r="AI245" s="11" t="s">
        <v>839</v>
      </c>
      <c r="AK245" s="10" t="s">
        <v>939</v>
      </c>
      <c r="AL245" s="10" t="s">
        <v>759</v>
      </c>
      <c r="AM245" s="10" t="s">
        <v>759</v>
      </c>
      <c r="AN245">
        <f t="shared" si="23"/>
        <v>1</v>
      </c>
      <c r="AO245">
        <f t="shared" si="24"/>
        <v>60.25</v>
      </c>
    </row>
    <row r="246" spans="1:41">
      <c r="A246" t="s">
        <v>1273</v>
      </c>
      <c r="B246" s="3" t="s">
        <v>245</v>
      </c>
      <c r="C246" s="3" t="s">
        <v>244</v>
      </c>
      <c r="D246" s="3" t="s">
        <v>203</v>
      </c>
      <c r="E246" s="3" t="s">
        <v>50</v>
      </c>
      <c r="F246" s="3" t="s">
        <v>202</v>
      </c>
      <c r="G246" s="3" t="s">
        <v>11</v>
      </c>
      <c r="H246" s="3" t="s">
        <v>243</v>
      </c>
      <c r="I246" s="3" t="s">
        <v>2</v>
      </c>
      <c r="J246" s="3" t="s">
        <v>9</v>
      </c>
      <c r="K246" s="4">
        <v>500</v>
      </c>
      <c r="L246" s="4">
        <v>80</v>
      </c>
      <c r="M246" s="4" t="s">
        <v>759</v>
      </c>
      <c r="N246" s="4" t="s">
        <v>759</v>
      </c>
      <c r="O246" s="3">
        <v>5.6</v>
      </c>
      <c r="P246" s="3">
        <v>4.2</v>
      </c>
      <c r="Q246" s="3">
        <v>3.7</v>
      </c>
      <c r="R246" s="3">
        <v>2.7</v>
      </c>
      <c r="S246" s="3">
        <v>1.1199999999999999</v>
      </c>
      <c r="T246" s="3">
        <v>11.2</v>
      </c>
      <c r="U246" s="6">
        <v>0.5</v>
      </c>
      <c r="V246" s="3">
        <v>112</v>
      </c>
      <c r="W246" s="3">
        <v>51.792000000000002</v>
      </c>
      <c r="X246" s="3">
        <v>5.6</v>
      </c>
      <c r="Y246" s="3">
        <v>1.1199999999999999</v>
      </c>
      <c r="Z246" s="6">
        <v>0.5</v>
      </c>
      <c r="AA246" s="10" t="s">
        <v>759</v>
      </c>
      <c r="AB246" s="4">
        <v>166</v>
      </c>
      <c r="AC246" s="4">
        <v>6.5</v>
      </c>
      <c r="AD246" s="4">
        <v>48</v>
      </c>
      <c r="AE246" s="7" t="s">
        <v>1024</v>
      </c>
      <c r="AF246" s="4">
        <v>2018</v>
      </c>
      <c r="AG246" s="4" t="s">
        <v>0</v>
      </c>
      <c r="AI246" s="11" t="s">
        <v>837</v>
      </c>
      <c r="AK246" s="10" t="s">
        <v>939</v>
      </c>
      <c r="AL246" s="10" t="s">
        <v>759</v>
      </c>
      <c r="AM246" s="10" t="s">
        <v>759</v>
      </c>
      <c r="AN246">
        <f t="shared" si="23"/>
        <v>1</v>
      </c>
      <c r="AO246">
        <f t="shared" si="24"/>
        <v>60.25</v>
      </c>
    </row>
    <row r="247" spans="1:41">
      <c r="A247" t="s">
        <v>1274</v>
      </c>
      <c r="B247" s="3" t="s">
        <v>242</v>
      </c>
      <c r="C247" s="3" t="s">
        <v>241</v>
      </c>
      <c r="D247" s="3" t="s">
        <v>203</v>
      </c>
      <c r="E247" s="3" t="s">
        <v>50</v>
      </c>
      <c r="F247" s="3" t="s">
        <v>202</v>
      </c>
      <c r="G247" s="3" t="s">
        <v>11</v>
      </c>
      <c r="H247" s="3" t="s">
        <v>205</v>
      </c>
      <c r="I247" s="3" t="s">
        <v>2</v>
      </c>
      <c r="J247" s="3" t="s">
        <v>9</v>
      </c>
      <c r="K247" s="4">
        <v>500</v>
      </c>
      <c r="L247" s="4">
        <v>80</v>
      </c>
      <c r="M247" s="4" t="s">
        <v>759</v>
      </c>
      <c r="N247" s="4" t="s">
        <v>759</v>
      </c>
      <c r="O247" s="3">
        <v>5.2</v>
      </c>
      <c r="P247" s="3">
        <v>4.2</v>
      </c>
      <c r="Q247" s="3">
        <v>3.7</v>
      </c>
      <c r="R247" s="3">
        <v>2.7</v>
      </c>
      <c r="S247" s="3">
        <v>1.04</v>
      </c>
      <c r="T247" s="3">
        <v>10.4</v>
      </c>
      <c r="U247" s="6">
        <v>0.5</v>
      </c>
      <c r="V247" s="3">
        <v>110</v>
      </c>
      <c r="W247" s="3">
        <v>54.182400000000001</v>
      </c>
      <c r="X247" s="3">
        <v>5.2</v>
      </c>
      <c r="Y247" s="3">
        <v>1.04</v>
      </c>
      <c r="Z247" s="6">
        <v>0.5</v>
      </c>
      <c r="AA247" s="10" t="s">
        <v>759</v>
      </c>
      <c r="AB247" s="4">
        <v>166</v>
      </c>
      <c r="AC247" s="4">
        <v>6.8</v>
      </c>
      <c r="AD247" s="4">
        <v>48</v>
      </c>
      <c r="AE247" s="7" t="s">
        <v>1024</v>
      </c>
      <c r="AF247" s="4">
        <v>2017</v>
      </c>
      <c r="AG247" s="4" t="s">
        <v>0</v>
      </c>
      <c r="AI247" s="11" t="s">
        <v>837</v>
      </c>
      <c r="AK247" s="10" t="s">
        <v>939</v>
      </c>
      <c r="AL247" s="10" t="s">
        <v>759</v>
      </c>
      <c r="AM247" s="10" t="s">
        <v>759</v>
      </c>
      <c r="AN247">
        <f t="shared" si="23"/>
        <v>1</v>
      </c>
      <c r="AO247">
        <f t="shared" si="24"/>
        <v>60.25</v>
      </c>
    </row>
    <row r="248" spans="1:41">
      <c r="A248" t="s">
        <v>1275</v>
      </c>
      <c r="B248" s="3" t="s">
        <v>240</v>
      </c>
      <c r="C248" s="3" t="s">
        <v>239</v>
      </c>
      <c r="D248" s="3" t="s">
        <v>203</v>
      </c>
      <c r="E248" s="3" t="s">
        <v>50</v>
      </c>
      <c r="F248" s="3" t="s">
        <v>202</v>
      </c>
      <c r="G248" s="3" t="s">
        <v>11</v>
      </c>
      <c r="H248" s="3" t="s">
        <v>238</v>
      </c>
      <c r="I248" s="3" t="s">
        <v>2</v>
      </c>
      <c r="J248" s="3" t="s">
        <v>9</v>
      </c>
      <c r="K248" s="4">
        <v>500</v>
      </c>
      <c r="L248" s="4">
        <v>80</v>
      </c>
      <c r="M248" s="4" t="s">
        <v>759</v>
      </c>
      <c r="N248" s="4" t="s">
        <v>759</v>
      </c>
      <c r="O248" s="3">
        <v>6.2</v>
      </c>
      <c r="P248" s="3">
        <v>4.2</v>
      </c>
      <c r="Q248" s="3">
        <v>3.7</v>
      </c>
      <c r="R248" s="3">
        <v>2.7</v>
      </c>
      <c r="S248" s="3">
        <v>1.2400000000000002</v>
      </c>
      <c r="T248" s="3">
        <v>12.4</v>
      </c>
      <c r="U248" s="6">
        <v>0.5</v>
      </c>
      <c r="V248" s="3">
        <v>124.5</v>
      </c>
      <c r="W248" s="3">
        <v>59.76</v>
      </c>
      <c r="X248" s="3">
        <v>6.2</v>
      </c>
      <c r="Y248" s="3">
        <v>1.2400000000000002</v>
      </c>
      <c r="Z248" s="6">
        <v>0.5</v>
      </c>
      <c r="AA248" s="10" t="s">
        <v>759</v>
      </c>
      <c r="AB248" s="4">
        <v>166</v>
      </c>
      <c r="AC248" s="4">
        <v>7.5</v>
      </c>
      <c r="AD248" s="4">
        <v>48</v>
      </c>
      <c r="AE248" s="7" t="s">
        <v>1024</v>
      </c>
      <c r="AF248" s="4">
        <v>2017</v>
      </c>
      <c r="AG248" s="4" t="s">
        <v>0</v>
      </c>
      <c r="AI248" s="11" t="s">
        <v>838</v>
      </c>
      <c r="AK248" s="10" t="s">
        <v>939</v>
      </c>
      <c r="AL248" s="10" t="s">
        <v>759</v>
      </c>
      <c r="AM248" s="10" t="s">
        <v>759</v>
      </c>
      <c r="AN248">
        <f t="shared" si="23"/>
        <v>1</v>
      </c>
      <c r="AO248">
        <f t="shared" si="24"/>
        <v>60.25</v>
      </c>
    </row>
    <row r="249" spans="1:41">
      <c r="A249" t="s">
        <v>1276</v>
      </c>
      <c r="B249" s="3" t="s">
        <v>237</v>
      </c>
      <c r="C249" s="3" t="s">
        <v>236</v>
      </c>
      <c r="D249" s="3" t="s">
        <v>203</v>
      </c>
      <c r="E249" s="3" t="s">
        <v>50</v>
      </c>
      <c r="F249" s="3" t="s">
        <v>202</v>
      </c>
      <c r="G249" s="3" t="s">
        <v>11</v>
      </c>
      <c r="H249" s="3" t="s">
        <v>235</v>
      </c>
      <c r="I249" s="3" t="s">
        <v>2</v>
      </c>
      <c r="J249" s="3" t="s">
        <v>9</v>
      </c>
      <c r="K249" s="4">
        <v>500</v>
      </c>
      <c r="L249" s="4">
        <v>80</v>
      </c>
      <c r="M249" s="4" t="s">
        <v>759</v>
      </c>
      <c r="N249" s="4" t="s">
        <v>759</v>
      </c>
      <c r="O249" s="3">
        <v>3.9</v>
      </c>
      <c r="P249" s="3">
        <v>4.2</v>
      </c>
      <c r="Q249" s="3">
        <v>3.7</v>
      </c>
      <c r="R249" s="3">
        <v>2.7</v>
      </c>
      <c r="S249" s="3">
        <v>0.78</v>
      </c>
      <c r="T249" s="3">
        <v>7.8</v>
      </c>
      <c r="U249" s="6">
        <v>0.5</v>
      </c>
      <c r="V249" s="3">
        <v>78</v>
      </c>
      <c r="W249" s="3">
        <v>36.125</v>
      </c>
      <c r="X249" s="3">
        <v>3.9</v>
      </c>
      <c r="Y249" s="3">
        <v>0.78</v>
      </c>
      <c r="Z249" s="6">
        <v>0.5</v>
      </c>
      <c r="AA249" s="10" t="s">
        <v>759</v>
      </c>
      <c r="AB249" s="4">
        <v>85</v>
      </c>
      <c r="AC249" s="4">
        <v>8.5</v>
      </c>
      <c r="AD249" s="4">
        <v>50</v>
      </c>
      <c r="AE249" s="7" t="s">
        <v>1024</v>
      </c>
      <c r="AF249" s="4">
        <v>2015</v>
      </c>
      <c r="AG249" s="4" t="s">
        <v>0</v>
      </c>
      <c r="AK249" s="10" t="s">
        <v>939</v>
      </c>
      <c r="AL249" s="10" t="s">
        <v>759</v>
      </c>
      <c r="AM249" s="10" t="s">
        <v>759</v>
      </c>
      <c r="AN249">
        <f t="shared" si="23"/>
        <v>1</v>
      </c>
      <c r="AO249">
        <f t="shared" si="24"/>
        <v>60.25</v>
      </c>
    </row>
    <row r="250" spans="1:41">
      <c r="A250" t="s">
        <v>1277</v>
      </c>
      <c r="B250" s="3" t="s">
        <v>234</v>
      </c>
      <c r="C250" s="3" t="s">
        <v>233</v>
      </c>
      <c r="D250" s="3" t="s">
        <v>203</v>
      </c>
      <c r="E250" s="3" t="s">
        <v>50</v>
      </c>
      <c r="F250" s="3" t="s">
        <v>202</v>
      </c>
      <c r="G250" s="3" t="s">
        <v>11</v>
      </c>
      <c r="H250" s="3" t="s">
        <v>232</v>
      </c>
      <c r="I250" s="3" t="s">
        <v>2</v>
      </c>
      <c r="J250" s="3" t="s">
        <v>9</v>
      </c>
      <c r="K250" s="4">
        <v>500</v>
      </c>
      <c r="L250" s="4">
        <v>80</v>
      </c>
      <c r="M250" s="4" t="s">
        <v>759</v>
      </c>
      <c r="N250" s="4" t="s">
        <v>759</v>
      </c>
      <c r="O250" s="3">
        <v>5.5</v>
      </c>
      <c r="P250" s="3">
        <v>4.2</v>
      </c>
      <c r="Q250" s="3">
        <v>3.7</v>
      </c>
      <c r="R250" s="3">
        <v>2.7</v>
      </c>
      <c r="S250" s="3">
        <v>1.1000000000000001</v>
      </c>
      <c r="T250" s="3">
        <v>11</v>
      </c>
      <c r="U250" s="6">
        <v>0.5</v>
      </c>
      <c r="V250" s="3">
        <v>110</v>
      </c>
      <c r="W250" s="3">
        <v>50.030999999999999</v>
      </c>
      <c r="X250" s="3">
        <v>5.5</v>
      </c>
      <c r="Y250" s="3">
        <v>1.1000000000000001</v>
      </c>
      <c r="Z250" s="6">
        <v>0.5</v>
      </c>
      <c r="AA250" s="10" t="s">
        <v>759</v>
      </c>
      <c r="AB250" s="4">
        <v>109</v>
      </c>
      <c r="AC250" s="4">
        <v>9</v>
      </c>
      <c r="AD250" s="4">
        <v>51</v>
      </c>
      <c r="AE250" s="7" t="s">
        <v>1024</v>
      </c>
      <c r="AF250" s="4">
        <v>2018</v>
      </c>
      <c r="AG250" s="4" t="s">
        <v>0</v>
      </c>
      <c r="AK250" s="10" t="s">
        <v>939</v>
      </c>
      <c r="AL250" s="10" t="s">
        <v>759</v>
      </c>
      <c r="AM250" s="10" t="s">
        <v>759</v>
      </c>
      <c r="AN250">
        <f t="shared" si="23"/>
        <v>1</v>
      </c>
      <c r="AO250">
        <f t="shared" si="24"/>
        <v>60.25</v>
      </c>
    </row>
    <row r="251" spans="1:41">
      <c r="A251" t="s">
        <v>1278</v>
      </c>
      <c r="B251" s="3" t="s">
        <v>231</v>
      </c>
      <c r="C251" s="3" t="s">
        <v>230</v>
      </c>
      <c r="D251" s="3" t="s">
        <v>203</v>
      </c>
      <c r="E251" s="3" t="s">
        <v>50</v>
      </c>
      <c r="F251" s="3" t="s">
        <v>202</v>
      </c>
      <c r="G251" s="3" t="s">
        <v>11</v>
      </c>
      <c r="H251" s="3" t="s">
        <v>229</v>
      </c>
      <c r="I251" s="3" t="s">
        <v>2</v>
      </c>
      <c r="J251" s="3" t="s">
        <v>9</v>
      </c>
      <c r="K251" s="4">
        <v>500</v>
      </c>
      <c r="L251" s="4">
        <v>80</v>
      </c>
      <c r="M251" s="4" t="s">
        <v>759</v>
      </c>
      <c r="N251" s="4" t="s">
        <v>759</v>
      </c>
      <c r="O251" s="3">
        <v>4</v>
      </c>
      <c r="P251" s="3">
        <v>4.2</v>
      </c>
      <c r="Q251" s="3">
        <v>3.7</v>
      </c>
      <c r="R251" s="3">
        <v>2.7</v>
      </c>
      <c r="S251" s="3">
        <v>0.8</v>
      </c>
      <c r="T251" s="3">
        <v>8</v>
      </c>
      <c r="U251" s="6">
        <v>0.5</v>
      </c>
      <c r="V251" s="3">
        <v>72</v>
      </c>
      <c r="W251" s="3">
        <v>36.432000000000002</v>
      </c>
      <c r="X251" s="3">
        <v>4</v>
      </c>
      <c r="Y251" s="3">
        <v>0.8</v>
      </c>
      <c r="Z251" s="6">
        <v>0.5</v>
      </c>
      <c r="AA251" s="10" t="s">
        <v>759</v>
      </c>
      <c r="AB251" s="4">
        <v>72</v>
      </c>
      <c r="AC251" s="4">
        <v>9.1999999999999993</v>
      </c>
      <c r="AD251" s="4">
        <v>55</v>
      </c>
      <c r="AE251" s="7" t="s">
        <v>1024</v>
      </c>
      <c r="AF251" s="4">
        <v>2017</v>
      </c>
      <c r="AG251" s="4" t="s">
        <v>0</v>
      </c>
      <c r="AI251" s="11" t="s">
        <v>836</v>
      </c>
      <c r="AK251" s="10" t="s">
        <v>939</v>
      </c>
      <c r="AL251" s="10" t="s">
        <v>759</v>
      </c>
      <c r="AM251" s="10" t="s">
        <v>759</v>
      </c>
      <c r="AN251">
        <f t="shared" si="23"/>
        <v>1</v>
      </c>
      <c r="AO251">
        <f t="shared" si="24"/>
        <v>60.25</v>
      </c>
    </row>
    <row r="252" spans="1:41">
      <c r="A252" t="s">
        <v>1279</v>
      </c>
      <c r="B252" s="3" t="s">
        <v>228</v>
      </c>
      <c r="C252" s="3" t="s">
        <v>227</v>
      </c>
      <c r="D252" s="3" t="s">
        <v>203</v>
      </c>
      <c r="E252" s="3" t="s">
        <v>50</v>
      </c>
      <c r="F252" s="3" t="s">
        <v>202</v>
      </c>
      <c r="G252" s="3" t="s">
        <v>11</v>
      </c>
      <c r="H252" s="3" t="s">
        <v>226</v>
      </c>
      <c r="I252" s="3" t="s">
        <v>2</v>
      </c>
      <c r="J252" s="3" t="s">
        <v>9</v>
      </c>
      <c r="K252" s="4">
        <v>500</v>
      </c>
      <c r="L252" s="4">
        <v>80</v>
      </c>
      <c r="M252" s="4" t="s">
        <v>759</v>
      </c>
      <c r="N252" s="4" t="s">
        <v>759</v>
      </c>
      <c r="O252" s="3">
        <v>4</v>
      </c>
      <c r="P252" s="3">
        <v>4.2</v>
      </c>
      <c r="Q252" s="3">
        <v>3.7</v>
      </c>
      <c r="R252" s="3">
        <v>2.7</v>
      </c>
      <c r="S252" s="3">
        <v>0.8</v>
      </c>
      <c r="T252" s="3">
        <v>8</v>
      </c>
      <c r="U252" s="6">
        <v>0.5</v>
      </c>
      <c r="V252" s="3">
        <v>80</v>
      </c>
      <c r="W252" s="3">
        <v>38.826500000000003</v>
      </c>
      <c r="X252" s="3">
        <v>4</v>
      </c>
      <c r="Y252" s="3">
        <v>0.8</v>
      </c>
      <c r="Z252" s="6">
        <v>0.5</v>
      </c>
      <c r="AA252" s="10" t="s">
        <v>759</v>
      </c>
      <c r="AB252" s="4">
        <v>67</v>
      </c>
      <c r="AC252" s="4">
        <v>9.5</v>
      </c>
      <c r="AD252" s="4">
        <v>61</v>
      </c>
      <c r="AE252" s="7" t="s">
        <v>1024</v>
      </c>
      <c r="AF252" s="4">
        <v>2015</v>
      </c>
      <c r="AG252" s="4" t="s">
        <v>0</v>
      </c>
      <c r="AI252" s="11" t="s">
        <v>870</v>
      </c>
      <c r="AK252" s="10" t="s">
        <v>939</v>
      </c>
      <c r="AL252" s="10" t="s">
        <v>759</v>
      </c>
      <c r="AM252" s="10" t="s">
        <v>759</v>
      </c>
      <c r="AN252">
        <f t="shared" si="23"/>
        <v>1</v>
      </c>
      <c r="AO252">
        <f t="shared" si="24"/>
        <v>60.25</v>
      </c>
    </row>
    <row r="253" spans="1:41">
      <c r="A253" t="s">
        <v>1280</v>
      </c>
      <c r="B253" s="3" t="s">
        <v>225</v>
      </c>
      <c r="C253" s="3" t="s">
        <v>224</v>
      </c>
      <c r="D253" s="3" t="s">
        <v>203</v>
      </c>
      <c r="E253" s="3" t="s">
        <v>50</v>
      </c>
      <c r="F253" s="3" t="s">
        <v>202</v>
      </c>
      <c r="G253" s="3" t="s">
        <v>11</v>
      </c>
      <c r="H253" s="3" t="s">
        <v>223</v>
      </c>
      <c r="I253" s="3" t="s">
        <v>2</v>
      </c>
      <c r="J253" s="3" t="s">
        <v>9</v>
      </c>
      <c r="K253" s="4">
        <v>500</v>
      </c>
      <c r="L253" s="4">
        <v>80</v>
      </c>
      <c r="M253" s="4" t="s">
        <v>759</v>
      </c>
      <c r="N253" s="4" t="s">
        <v>759</v>
      </c>
      <c r="O253" s="3">
        <v>4</v>
      </c>
      <c r="P253" s="3">
        <v>4.2</v>
      </c>
      <c r="Q253" s="3">
        <v>3.7</v>
      </c>
      <c r="R253" s="3">
        <v>2.7</v>
      </c>
      <c r="S253" s="3">
        <v>0.8</v>
      </c>
      <c r="T253" s="3">
        <v>8</v>
      </c>
      <c r="U253" s="6">
        <v>0.5</v>
      </c>
      <c r="V253" s="3">
        <v>80</v>
      </c>
      <c r="W253" s="3">
        <v>37.271000000000001</v>
      </c>
      <c r="X253" s="3">
        <v>4</v>
      </c>
      <c r="Y253" s="3">
        <v>0.8</v>
      </c>
      <c r="Z253" s="6">
        <v>0.5</v>
      </c>
      <c r="AA253" s="10" t="s">
        <v>759</v>
      </c>
      <c r="AB253" s="4">
        <v>94</v>
      </c>
      <c r="AC253" s="4">
        <v>6.5</v>
      </c>
      <c r="AD253" s="4">
        <v>61</v>
      </c>
      <c r="AE253" s="7" t="s">
        <v>1024</v>
      </c>
      <c r="AF253" s="4">
        <v>2015</v>
      </c>
      <c r="AG253" s="4" t="s">
        <v>0</v>
      </c>
      <c r="AI253" s="11" t="s">
        <v>869</v>
      </c>
      <c r="AK253" s="10" t="s">
        <v>939</v>
      </c>
      <c r="AL253" s="10" t="s">
        <v>759</v>
      </c>
      <c r="AM253" s="10" t="s">
        <v>759</v>
      </c>
      <c r="AN253">
        <f t="shared" si="23"/>
        <v>1</v>
      </c>
      <c r="AO253">
        <f t="shared" si="24"/>
        <v>60.25</v>
      </c>
    </row>
    <row r="254" spans="1:41">
      <c r="A254" t="s">
        <v>1281</v>
      </c>
      <c r="B254" s="3" t="s">
        <v>222</v>
      </c>
      <c r="C254" s="3" t="s">
        <v>221</v>
      </c>
      <c r="D254" s="3" t="s">
        <v>203</v>
      </c>
      <c r="E254" s="3" t="s">
        <v>50</v>
      </c>
      <c r="F254" s="3" t="s">
        <v>202</v>
      </c>
      <c r="G254" s="3" t="s">
        <v>11</v>
      </c>
      <c r="H254" s="3" t="s">
        <v>220</v>
      </c>
      <c r="I254" s="3" t="s">
        <v>2</v>
      </c>
      <c r="J254" s="3" t="s">
        <v>9</v>
      </c>
      <c r="K254" s="4">
        <v>500</v>
      </c>
      <c r="L254" s="4">
        <v>80</v>
      </c>
      <c r="M254" s="4" t="s">
        <v>759</v>
      </c>
      <c r="N254" s="4" t="s">
        <v>759</v>
      </c>
      <c r="O254" s="3">
        <v>3.8</v>
      </c>
      <c r="P254" s="3">
        <v>4.2</v>
      </c>
      <c r="Q254" s="3">
        <v>3.7</v>
      </c>
      <c r="R254" s="3">
        <v>2.7</v>
      </c>
      <c r="S254" s="3">
        <v>0.76</v>
      </c>
      <c r="T254" s="3">
        <v>7.6</v>
      </c>
      <c r="U254" s="6">
        <v>0.5</v>
      </c>
      <c r="V254" s="3">
        <v>71.5</v>
      </c>
      <c r="W254" s="3">
        <v>36.89</v>
      </c>
      <c r="X254" s="3">
        <v>3.8</v>
      </c>
      <c r="Y254" s="3">
        <v>0.76</v>
      </c>
      <c r="Z254" s="6">
        <v>0.5</v>
      </c>
      <c r="AA254" s="10" t="s">
        <v>759</v>
      </c>
      <c r="AB254" s="4">
        <v>70</v>
      </c>
      <c r="AC254" s="4">
        <v>8.5</v>
      </c>
      <c r="AD254" s="4">
        <v>62</v>
      </c>
      <c r="AE254" s="7" t="s">
        <v>1024</v>
      </c>
      <c r="AF254" s="4">
        <v>2015</v>
      </c>
      <c r="AG254" s="4" t="s">
        <v>0</v>
      </c>
      <c r="AI254" s="11" t="s">
        <v>835</v>
      </c>
      <c r="AK254" s="10" t="s">
        <v>939</v>
      </c>
      <c r="AL254" s="10" t="s">
        <v>759</v>
      </c>
      <c r="AM254" s="10" t="s">
        <v>759</v>
      </c>
      <c r="AN254">
        <f t="shared" si="23"/>
        <v>1</v>
      </c>
      <c r="AO254">
        <f t="shared" si="24"/>
        <v>60.25</v>
      </c>
    </row>
    <row r="255" spans="1:41">
      <c r="A255" t="s">
        <v>1282</v>
      </c>
      <c r="B255" s="3" t="s">
        <v>219</v>
      </c>
      <c r="C255" s="3" t="s">
        <v>218</v>
      </c>
      <c r="D255" s="3" t="s">
        <v>203</v>
      </c>
      <c r="E255" s="3" t="s">
        <v>50</v>
      </c>
      <c r="F255" s="3" t="s">
        <v>202</v>
      </c>
      <c r="G255" s="3" t="s">
        <v>11</v>
      </c>
      <c r="H255" s="3" t="s">
        <v>217</v>
      </c>
      <c r="I255" s="3" t="s">
        <v>2</v>
      </c>
      <c r="J255" s="3" t="s">
        <v>9</v>
      </c>
      <c r="K255" s="4">
        <v>500</v>
      </c>
      <c r="L255" s="4">
        <v>80</v>
      </c>
      <c r="M255" s="4" t="s">
        <v>759</v>
      </c>
      <c r="N255" s="4" t="s">
        <v>759</v>
      </c>
      <c r="O255" s="3">
        <v>4.8</v>
      </c>
      <c r="P255" s="3">
        <v>4.2</v>
      </c>
      <c r="Q255" s="3">
        <v>3.7</v>
      </c>
      <c r="R255" s="3">
        <v>2.7</v>
      </c>
      <c r="S255" s="3">
        <v>0.96</v>
      </c>
      <c r="T255" s="3">
        <v>9.6</v>
      </c>
      <c r="U255" s="6">
        <v>0.5</v>
      </c>
      <c r="V255" s="3">
        <v>96</v>
      </c>
      <c r="W255" s="3">
        <v>50</v>
      </c>
      <c r="X255" s="3">
        <v>4.8</v>
      </c>
      <c r="Y255" s="3">
        <v>0.96</v>
      </c>
      <c r="Z255" s="6">
        <v>0.5</v>
      </c>
      <c r="AA255" s="10" t="s">
        <v>759</v>
      </c>
      <c r="AB255" s="4">
        <v>100</v>
      </c>
      <c r="AC255" s="4">
        <v>5</v>
      </c>
      <c r="AD255" s="4">
        <v>100</v>
      </c>
      <c r="AE255" s="7" t="s">
        <v>1024</v>
      </c>
      <c r="AF255" s="4">
        <v>2018</v>
      </c>
      <c r="AG255" s="4" t="s">
        <v>0</v>
      </c>
      <c r="AI255" s="11" t="s">
        <v>842</v>
      </c>
      <c r="AK255" s="10" t="s">
        <v>939</v>
      </c>
      <c r="AL255" s="10" t="s">
        <v>759</v>
      </c>
      <c r="AM255" s="10" t="s">
        <v>759</v>
      </c>
      <c r="AN255">
        <f t="shared" si="23"/>
        <v>1</v>
      </c>
      <c r="AO255">
        <f t="shared" si="24"/>
        <v>60.25</v>
      </c>
    </row>
    <row r="256" spans="1:41">
      <c r="A256" t="s">
        <v>1283</v>
      </c>
      <c r="B256" s="3" t="s">
        <v>216</v>
      </c>
      <c r="C256" s="3" t="s">
        <v>216</v>
      </c>
      <c r="D256" s="3" t="s">
        <v>203</v>
      </c>
      <c r="E256" s="3" t="s">
        <v>50</v>
      </c>
      <c r="F256" s="3" t="s">
        <v>202</v>
      </c>
      <c r="G256" s="3" t="s">
        <v>11</v>
      </c>
      <c r="H256" s="3" t="s">
        <v>215</v>
      </c>
      <c r="I256" s="3" t="s">
        <v>2</v>
      </c>
      <c r="J256" s="3" t="s">
        <v>9</v>
      </c>
      <c r="K256" s="4">
        <v>500</v>
      </c>
      <c r="L256" s="4">
        <v>80</v>
      </c>
      <c r="M256" s="4" t="s">
        <v>759</v>
      </c>
      <c r="N256" s="4" t="s">
        <v>759</v>
      </c>
      <c r="O256" s="3">
        <v>6.8</v>
      </c>
      <c r="P256" s="3">
        <v>4.2</v>
      </c>
      <c r="Q256" s="3">
        <v>3.7</v>
      </c>
      <c r="R256" s="3">
        <v>2.7</v>
      </c>
      <c r="S256" s="3">
        <v>1.36</v>
      </c>
      <c r="T256" s="3">
        <v>13.6</v>
      </c>
      <c r="U256" s="6">
        <v>0.5</v>
      </c>
      <c r="V256" s="3">
        <v>124</v>
      </c>
      <c r="W256" s="3">
        <v>61</v>
      </c>
      <c r="X256" s="3">
        <v>6.4</v>
      </c>
      <c r="Y256" s="3">
        <v>1.36</v>
      </c>
      <c r="Z256" s="6">
        <v>0.5</v>
      </c>
      <c r="AA256" s="10" t="s">
        <v>759</v>
      </c>
      <c r="AB256" s="4">
        <v>100</v>
      </c>
      <c r="AC256" s="4">
        <v>6.1</v>
      </c>
      <c r="AD256" s="4">
        <v>100</v>
      </c>
      <c r="AE256" s="7" t="s">
        <v>1024</v>
      </c>
      <c r="AG256" s="4" t="s">
        <v>0</v>
      </c>
      <c r="AI256" s="11" t="s">
        <v>760</v>
      </c>
      <c r="AK256" s="10" t="s">
        <v>939</v>
      </c>
      <c r="AL256" s="10" t="s">
        <v>759</v>
      </c>
      <c r="AM256" s="10" t="s">
        <v>759</v>
      </c>
      <c r="AN256">
        <f t="shared" si="23"/>
        <v>1</v>
      </c>
      <c r="AO256">
        <f t="shared" si="24"/>
        <v>60.25</v>
      </c>
    </row>
    <row r="257" spans="1:41">
      <c r="A257" t="s">
        <v>1284</v>
      </c>
      <c r="B257" s="3" t="s">
        <v>214</v>
      </c>
      <c r="C257" s="3" t="s">
        <v>213</v>
      </c>
      <c r="D257" s="3" t="s">
        <v>203</v>
      </c>
      <c r="E257" s="3" t="s">
        <v>50</v>
      </c>
      <c r="F257" s="3" t="s">
        <v>202</v>
      </c>
      <c r="G257" s="3" t="s">
        <v>11</v>
      </c>
      <c r="H257" s="3" t="s">
        <v>212</v>
      </c>
      <c r="I257" s="3" t="s">
        <v>2</v>
      </c>
      <c r="J257" s="3" t="s">
        <v>9</v>
      </c>
      <c r="K257" s="4">
        <v>500</v>
      </c>
      <c r="L257" s="4">
        <v>80</v>
      </c>
      <c r="M257" s="4" t="s">
        <v>759</v>
      </c>
      <c r="N257" s="4" t="s">
        <v>759</v>
      </c>
      <c r="O257" s="3">
        <v>5.2</v>
      </c>
      <c r="P257" s="3">
        <v>4.2</v>
      </c>
      <c r="Q257" s="3">
        <v>3.7</v>
      </c>
      <c r="R257" s="3">
        <v>2.7</v>
      </c>
      <c r="S257" s="3">
        <v>1.04</v>
      </c>
      <c r="T257" s="3">
        <v>10.4</v>
      </c>
      <c r="U257" s="6">
        <v>0.5</v>
      </c>
      <c r="V257" s="3">
        <v>104</v>
      </c>
      <c r="W257" s="3">
        <v>47.750799999999998</v>
      </c>
      <c r="X257" s="3">
        <v>5.2</v>
      </c>
      <c r="Y257" s="3">
        <v>1.04</v>
      </c>
      <c r="Z257" s="6">
        <v>0.5</v>
      </c>
      <c r="AA257" s="10" t="s">
        <v>759</v>
      </c>
      <c r="AB257" s="4">
        <v>122</v>
      </c>
      <c r="AC257" s="4">
        <v>3.8</v>
      </c>
      <c r="AD257" s="4">
        <v>103</v>
      </c>
      <c r="AE257" s="7" t="s">
        <v>1024</v>
      </c>
      <c r="AF257" s="4">
        <v>2014</v>
      </c>
      <c r="AG257" s="4" t="s">
        <v>0</v>
      </c>
      <c r="AI257" s="11" t="s">
        <v>841</v>
      </c>
      <c r="AK257" s="10" t="s">
        <v>939</v>
      </c>
      <c r="AL257" s="10" t="s">
        <v>759</v>
      </c>
      <c r="AM257" s="10" t="s">
        <v>759</v>
      </c>
      <c r="AN257">
        <f t="shared" si="23"/>
        <v>1</v>
      </c>
      <c r="AO257">
        <f t="shared" si="24"/>
        <v>60.25</v>
      </c>
    </row>
    <row r="258" spans="1:41">
      <c r="A258" t="s">
        <v>1285</v>
      </c>
      <c r="B258" s="3" t="s">
        <v>211</v>
      </c>
      <c r="C258" s="3" t="s">
        <v>211</v>
      </c>
      <c r="D258" s="3" t="s">
        <v>203</v>
      </c>
      <c r="E258" s="3" t="s">
        <v>50</v>
      </c>
      <c r="F258" s="3" t="s">
        <v>202</v>
      </c>
      <c r="G258" s="3" t="s">
        <v>11</v>
      </c>
      <c r="H258" s="3" t="s">
        <v>210</v>
      </c>
      <c r="I258" s="3" t="s">
        <v>2</v>
      </c>
      <c r="J258" s="3" t="s">
        <v>9</v>
      </c>
      <c r="K258" s="4">
        <v>500</v>
      </c>
      <c r="L258" s="4">
        <v>80</v>
      </c>
      <c r="M258" s="4" t="s">
        <v>759</v>
      </c>
      <c r="N258" s="4" t="s">
        <v>759</v>
      </c>
      <c r="O258" s="3">
        <v>6.6</v>
      </c>
      <c r="P258" s="3">
        <v>4.2</v>
      </c>
      <c r="Q258" s="3">
        <v>3.7</v>
      </c>
      <c r="R258" s="3">
        <v>2.7</v>
      </c>
      <c r="S258" s="3">
        <v>1.32</v>
      </c>
      <c r="T258" s="3">
        <v>13.2</v>
      </c>
      <c r="U258" s="6">
        <v>0.5</v>
      </c>
      <c r="V258" s="3">
        <v>134</v>
      </c>
      <c r="W258" s="3">
        <v>69.113</v>
      </c>
      <c r="X258" s="3">
        <v>3.3</v>
      </c>
      <c r="Y258" s="3">
        <v>1.32</v>
      </c>
      <c r="Z258" s="6">
        <v>0.5</v>
      </c>
      <c r="AA258" s="10" t="s">
        <v>759</v>
      </c>
      <c r="AB258" s="4">
        <v>122</v>
      </c>
      <c r="AC258" s="4">
        <v>5.5</v>
      </c>
      <c r="AD258" s="4">
        <v>103</v>
      </c>
      <c r="AE258" s="7" t="s">
        <v>1024</v>
      </c>
      <c r="AG258" s="4" t="s">
        <v>0</v>
      </c>
      <c r="AI258" s="11" t="s">
        <v>760</v>
      </c>
      <c r="AK258" s="10" t="s">
        <v>939</v>
      </c>
      <c r="AL258" s="10" t="s">
        <v>759</v>
      </c>
      <c r="AM258" s="10" t="s">
        <v>759</v>
      </c>
      <c r="AN258">
        <f t="shared" si="23"/>
        <v>1</v>
      </c>
      <c r="AO258">
        <f t="shared" si="24"/>
        <v>60.25</v>
      </c>
    </row>
    <row r="259" spans="1:41">
      <c r="A259" t="s">
        <v>1286</v>
      </c>
      <c r="B259" s="3" t="s">
        <v>209</v>
      </c>
      <c r="C259" s="3" t="s">
        <v>209</v>
      </c>
      <c r="D259" s="3" t="s">
        <v>203</v>
      </c>
      <c r="E259" s="3" t="s">
        <v>50</v>
      </c>
      <c r="F259" s="3" t="s">
        <v>202</v>
      </c>
      <c r="G259" s="3" t="s">
        <v>11</v>
      </c>
      <c r="H259" s="3" t="s">
        <v>208</v>
      </c>
      <c r="I259" s="3" t="s">
        <v>2</v>
      </c>
      <c r="J259" s="3" t="s">
        <v>9</v>
      </c>
      <c r="K259" s="4">
        <v>500</v>
      </c>
      <c r="L259" s="4">
        <v>80</v>
      </c>
      <c r="M259" s="4" t="s">
        <v>759</v>
      </c>
      <c r="N259" s="4" t="s">
        <v>759</v>
      </c>
      <c r="O259" s="3">
        <v>8.6999999999999993</v>
      </c>
      <c r="P259" s="3">
        <v>4.2</v>
      </c>
      <c r="Q259" s="3">
        <v>3.7</v>
      </c>
      <c r="R259" s="3">
        <v>2.7</v>
      </c>
      <c r="S259" s="3">
        <v>1.74</v>
      </c>
      <c r="T259" s="3">
        <v>17.399999999999999</v>
      </c>
      <c r="U259" s="6">
        <v>0.5</v>
      </c>
      <c r="V259" s="3">
        <v>173</v>
      </c>
      <c r="W259" s="3">
        <v>87.962000000000003</v>
      </c>
      <c r="X259" s="3">
        <v>4.0999999999999996</v>
      </c>
      <c r="Y259" s="3">
        <v>1.74</v>
      </c>
      <c r="Z259" s="6">
        <v>0.5</v>
      </c>
      <c r="AA259" s="10" t="s">
        <v>759</v>
      </c>
      <c r="AB259" s="4">
        <v>122</v>
      </c>
      <c r="AC259" s="4">
        <v>7</v>
      </c>
      <c r="AD259" s="4">
        <v>103</v>
      </c>
      <c r="AE259" s="7" t="s">
        <v>1024</v>
      </c>
      <c r="AG259" s="4" t="s">
        <v>0</v>
      </c>
      <c r="AI259" s="11" t="s">
        <v>760</v>
      </c>
      <c r="AK259" s="10" t="s">
        <v>939</v>
      </c>
      <c r="AL259" s="10" t="s">
        <v>759</v>
      </c>
      <c r="AM259" s="10" t="s">
        <v>759</v>
      </c>
      <c r="AN259">
        <f t="shared" si="23"/>
        <v>1</v>
      </c>
      <c r="AO259">
        <f t="shared" si="24"/>
        <v>60.25</v>
      </c>
    </row>
    <row r="260" spans="1:41">
      <c r="A260" t="s">
        <v>1287</v>
      </c>
      <c r="B260" s="3" t="s">
        <v>207</v>
      </c>
      <c r="C260" s="3" t="s">
        <v>206</v>
      </c>
      <c r="D260" s="3" t="s">
        <v>203</v>
      </c>
      <c r="E260" s="3" t="s">
        <v>50</v>
      </c>
      <c r="F260" s="3" t="s">
        <v>202</v>
      </c>
      <c r="G260" s="3" t="s">
        <v>11</v>
      </c>
      <c r="H260" s="3" t="s">
        <v>205</v>
      </c>
      <c r="I260" s="3" t="s">
        <v>2</v>
      </c>
      <c r="J260" s="3" t="s">
        <v>9</v>
      </c>
      <c r="K260" s="4">
        <v>500</v>
      </c>
      <c r="L260" s="4">
        <v>80</v>
      </c>
      <c r="M260" s="4" t="s">
        <v>759</v>
      </c>
      <c r="N260" s="4" t="s">
        <v>759</v>
      </c>
      <c r="O260" s="3">
        <v>5.2</v>
      </c>
      <c r="P260" s="3">
        <v>4.2</v>
      </c>
      <c r="Q260" s="3">
        <v>3.7</v>
      </c>
      <c r="R260" s="3">
        <v>2.7</v>
      </c>
      <c r="S260" s="3">
        <v>1.04</v>
      </c>
      <c r="T260" s="3">
        <v>10.4</v>
      </c>
      <c r="U260" s="6">
        <v>0.5</v>
      </c>
      <c r="V260" s="3">
        <v>115</v>
      </c>
      <c r="W260" s="3">
        <v>54.182400000000001</v>
      </c>
      <c r="X260" s="3">
        <v>5.2</v>
      </c>
      <c r="Y260" s="3">
        <v>1.04</v>
      </c>
      <c r="Z260" s="6">
        <v>0.5</v>
      </c>
      <c r="AA260" s="10" t="s">
        <v>759</v>
      </c>
      <c r="AB260" s="4">
        <v>166</v>
      </c>
      <c r="AC260" s="4">
        <v>6.8</v>
      </c>
      <c r="AD260" s="4">
        <v>48</v>
      </c>
      <c r="AE260" s="7" t="s">
        <v>1024</v>
      </c>
      <c r="AF260" s="4">
        <v>2017</v>
      </c>
      <c r="AG260" s="4" t="s">
        <v>0</v>
      </c>
      <c r="AI260" s="11" t="s">
        <v>838</v>
      </c>
      <c r="AK260" s="10" t="s">
        <v>939</v>
      </c>
      <c r="AL260" s="10" t="s">
        <v>759</v>
      </c>
      <c r="AM260" s="10" t="s">
        <v>759</v>
      </c>
      <c r="AN260">
        <f t="shared" ref="AN260:AN323" si="25">IF(G260="Pouch",1,IF(G260="Prismatic",2,IF(G260="Cylindrical",3,"")))</f>
        <v>1</v>
      </c>
      <c r="AO260">
        <f t="shared" ref="AO260:AO323" si="26">IF(AN260=1, 60.25, IF(AN260=2, 60.79, IF(AN260=3, 64.69, 0)))</f>
        <v>60.25</v>
      </c>
    </row>
    <row r="261" spans="1:41">
      <c r="A261" t="s">
        <v>1288</v>
      </c>
      <c r="B261" s="3" t="s">
        <v>204</v>
      </c>
      <c r="C261" s="3" t="s">
        <v>204</v>
      </c>
      <c r="D261" s="3" t="s">
        <v>203</v>
      </c>
      <c r="E261" s="3" t="s">
        <v>50</v>
      </c>
      <c r="F261" s="3" t="s">
        <v>202</v>
      </c>
      <c r="G261" s="3" t="s">
        <v>11</v>
      </c>
      <c r="H261" s="3" t="s">
        <v>201</v>
      </c>
      <c r="I261" s="3" t="s">
        <v>2</v>
      </c>
      <c r="J261" s="3" t="s">
        <v>9</v>
      </c>
      <c r="K261" s="4">
        <v>800</v>
      </c>
      <c r="L261" s="4">
        <v>80</v>
      </c>
      <c r="M261" s="4" t="s">
        <v>759</v>
      </c>
      <c r="N261" s="4" t="s">
        <v>759</v>
      </c>
      <c r="O261" s="3">
        <v>10</v>
      </c>
      <c r="P261" s="3">
        <v>4.2</v>
      </c>
      <c r="Q261" s="3">
        <v>3.7</v>
      </c>
      <c r="R261" s="3">
        <v>2.7</v>
      </c>
      <c r="S261" s="3">
        <v>2</v>
      </c>
      <c r="T261" s="3">
        <v>20</v>
      </c>
      <c r="U261" s="6">
        <v>1</v>
      </c>
      <c r="V261" s="3">
        <v>200</v>
      </c>
      <c r="W261" s="3">
        <v>129.71199999999999</v>
      </c>
      <c r="X261" s="3">
        <v>10</v>
      </c>
      <c r="Y261" s="3">
        <v>2</v>
      </c>
      <c r="Z261" s="6">
        <v>1</v>
      </c>
      <c r="AA261" s="10" t="s">
        <v>759</v>
      </c>
      <c r="AB261" s="4">
        <v>220</v>
      </c>
      <c r="AC261" s="4">
        <v>8.8000000000000007</v>
      </c>
      <c r="AD261" s="4">
        <v>67</v>
      </c>
      <c r="AE261" s="7" t="s">
        <v>1024</v>
      </c>
      <c r="AF261" s="4">
        <v>2015</v>
      </c>
      <c r="AG261" s="4" t="s">
        <v>0</v>
      </c>
      <c r="AI261" s="11" t="s">
        <v>840</v>
      </c>
      <c r="AK261" s="10" t="s">
        <v>939</v>
      </c>
      <c r="AL261" s="10" t="s">
        <v>759</v>
      </c>
      <c r="AM261" s="10" t="s">
        <v>759</v>
      </c>
      <c r="AN261">
        <f t="shared" si="25"/>
        <v>1</v>
      </c>
      <c r="AO261">
        <f t="shared" si="26"/>
        <v>60.25</v>
      </c>
    </row>
    <row r="262" spans="1:41">
      <c r="A262" t="s">
        <v>1289</v>
      </c>
      <c r="B262" s="3" t="s">
        <v>200</v>
      </c>
      <c r="C262" s="3" t="s">
        <v>200</v>
      </c>
      <c r="D262" s="3" t="s">
        <v>195</v>
      </c>
      <c r="G262" s="3" t="s">
        <v>11</v>
      </c>
      <c r="H262" s="3" t="s">
        <v>199</v>
      </c>
      <c r="I262" s="3" t="s">
        <v>2</v>
      </c>
      <c r="J262" s="3" t="s">
        <v>9</v>
      </c>
      <c r="K262" s="4">
        <v>400</v>
      </c>
      <c r="L262" s="4">
        <v>80</v>
      </c>
      <c r="M262" s="4" t="s">
        <v>759</v>
      </c>
      <c r="N262" s="4" t="s">
        <v>759</v>
      </c>
      <c r="O262" s="3">
        <v>20</v>
      </c>
      <c r="P262" s="3">
        <v>4.2</v>
      </c>
      <c r="Q262" s="3">
        <v>3.8</v>
      </c>
      <c r="R262" s="3">
        <v>3</v>
      </c>
      <c r="S262" s="3">
        <v>4</v>
      </c>
      <c r="T262" s="3">
        <v>20</v>
      </c>
      <c r="U262" s="6">
        <v>1</v>
      </c>
      <c r="V262" s="3">
        <v>550</v>
      </c>
      <c r="W262" s="3">
        <v>380.25</v>
      </c>
      <c r="X262" s="3">
        <v>20</v>
      </c>
      <c r="Y262" s="3">
        <v>4</v>
      </c>
      <c r="Z262" s="6">
        <v>1</v>
      </c>
      <c r="AA262" s="10" t="s">
        <v>759</v>
      </c>
      <c r="AB262" s="4">
        <v>325</v>
      </c>
      <c r="AC262" s="4">
        <v>7.5</v>
      </c>
      <c r="AD262" s="4">
        <v>156</v>
      </c>
      <c r="AE262" s="7" t="s">
        <v>1024</v>
      </c>
      <c r="AF262" s="4">
        <v>2007</v>
      </c>
      <c r="AG262" s="4" t="s">
        <v>0</v>
      </c>
      <c r="AI262" s="13" t="s">
        <v>785</v>
      </c>
      <c r="AK262" s="10" t="s">
        <v>939</v>
      </c>
      <c r="AL262" s="10" t="s">
        <v>759</v>
      </c>
      <c r="AM262" s="10" t="s">
        <v>759</v>
      </c>
      <c r="AN262">
        <f t="shared" si="25"/>
        <v>1</v>
      </c>
      <c r="AO262">
        <f t="shared" si="26"/>
        <v>60.25</v>
      </c>
    </row>
    <row r="263" spans="1:41">
      <c r="A263" t="s">
        <v>1290</v>
      </c>
      <c r="B263" s="3" t="s">
        <v>198</v>
      </c>
      <c r="C263" s="3" t="s">
        <v>198</v>
      </c>
      <c r="D263" s="3" t="s">
        <v>195</v>
      </c>
      <c r="G263" s="3" t="s">
        <v>11</v>
      </c>
      <c r="H263" s="3" t="s">
        <v>197</v>
      </c>
      <c r="I263" s="3" t="s">
        <v>2</v>
      </c>
      <c r="J263" s="3" t="s">
        <v>9</v>
      </c>
      <c r="K263" s="4">
        <v>400</v>
      </c>
      <c r="L263" s="4">
        <v>80</v>
      </c>
      <c r="M263" s="4" t="s">
        <v>759</v>
      </c>
      <c r="N263" s="4" t="s">
        <v>759</v>
      </c>
      <c r="O263" s="3">
        <v>8</v>
      </c>
      <c r="P263" s="3">
        <v>4.2</v>
      </c>
      <c r="Q263" s="3">
        <v>3.8</v>
      </c>
      <c r="R263" s="3">
        <v>3</v>
      </c>
      <c r="S263" s="3">
        <v>1.66</v>
      </c>
      <c r="T263" s="3">
        <v>8</v>
      </c>
      <c r="U263" s="6">
        <v>1</v>
      </c>
      <c r="V263" s="3">
        <v>220</v>
      </c>
      <c r="W263" s="3">
        <v>141.68</v>
      </c>
      <c r="X263" s="3">
        <v>8</v>
      </c>
      <c r="Y263" s="3">
        <v>1.66</v>
      </c>
      <c r="Z263" s="6">
        <v>1</v>
      </c>
      <c r="AA263" s="10" t="s">
        <v>759</v>
      </c>
      <c r="AB263" s="4">
        <v>161</v>
      </c>
      <c r="AC263" s="4">
        <v>5.5</v>
      </c>
      <c r="AD263" s="4">
        <v>160</v>
      </c>
      <c r="AE263" s="7" t="s">
        <v>1024</v>
      </c>
      <c r="AF263" s="4">
        <v>2008</v>
      </c>
      <c r="AG263" s="4" t="s">
        <v>0</v>
      </c>
      <c r="AI263" s="13" t="s">
        <v>786</v>
      </c>
      <c r="AK263" s="10" t="s">
        <v>939</v>
      </c>
      <c r="AL263" s="10" t="s">
        <v>759</v>
      </c>
      <c r="AM263" s="10" t="s">
        <v>759</v>
      </c>
      <c r="AN263">
        <f t="shared" si="25"/>
        <v>1</v>
      </c>
      <c r="AO263">
        <f t="shared" si="26"/>
        <v>60.25</v>
      </c>
    </row>
    <row r="264" spans="1:41">
      <c r="A264" t="s">
        <v>1291</v>
      </c>
      <c r="B264" s="3" t="s">
        <v>196</v>
      </c>
      <c r="C264" s="3" t="s">
        <v>196</v>
      </c>
      <c r="D264" s="3" t="s">
        <v>195</v>
      </c>
      <c r="G264" s="3" t="s">
        <v>11</v>
      </c>
      <c r="H264" s="3" t="s">
        <v>194</v>
      </c>
      <c r="I264" s="3" t="s">
        <v>2</v>
      </c>
      <c r="J264" s="3" t="s">
        <v>9</v>
      </c>
      <c r="K264" s="4">
        <v>400</v>
      </c>
      <c r="L264" s="4">
        <v>80</v>
      </c>
      <c r="M264" s="4" t="s">
        <v>759</v>
      </c>
      <c r="N264" s="4" t="s">
        <v>759</v>
      </c>
      <c r="O264" s="3">
        <v>3.6</v>
      </c>
      <c r="P264" s="3">
        <v>4.2</v>
      </c>
      <c r="Q264" s="3">
        <v>3.7</v>
      </c>
      <c r="R264" s="3">
        <v>3</v>
      </c>
      <c r="S264" s="3">
        <v>0.72</v>
      </c>
      <c r="T264" s="3">
        <v>3.6</v>
      </c>
      <c r="U264" s="6">
        <v>1</v>
      </c>
      <c r="V264" s="3">
        <v>105</v>
      </c>
      <c r="W264" s="3">
        <v>75.680000000000007</v>
      </c>
      <c r="X264" s="3">
        <v>3.6</v>
      </c>
      <c r="Y264" s="3">
        <v>0.78</v>
      </c>
      <c r="Z264" s="6">
        <v>1</v>
      </c>
      <c r="AA264" s="10" t="s">
        <v>759</v>
      </c>
      <c r="AB264" s="4">
        <v>160</v>
      </c>
      <c r="AC264" s="4">
        <v>5.5</v>
      </c>
      <c r="AD264" s="4">
        <v>86</v>
      </c>
      <c r="AE264" s="7" t="s">
        <v>1024</v>
      </c>
      <c r="AF264" s="4">
        <v>2009</v>
      </c>
      <c r="AG264" s="4" t="s">
        <v>0</v>
      </c>
      <c r="AI264" s="13" t="s">
        <v>784</v>
      </c>
      <c r="AK264" s="10" t="s">
        <v>939</v>
      </c>
      <c r="AL264" s="10" t="s">
        <v>759</v>
      </c>
      <c r="AM264" s="10" t="s">
        <v>759</v>
      </c>
      <c r="AN264">
        <f t="shared" si="25"/>
        <v>1</v>
      </c>
      <c r="AO264">
        <f t="shared" si="26"/>
        <v>60.25</v>
      </c>
    </row>
    <row r="265" spans="1:41">
      <c r="A265" t="s">
        <v>1292</v>
      </c>
      <c r="B265" s="3" t="s">
        <v>193</v>
      </c>
      <c r="C265" s="3" t="s">
        <v>193</v>
      </c>
      <c r="D265" s="3" t="s">
        <v>178</v>
      </c>
      <c r="E265" s="3" t="s">
        <v>6</v>
      </c>
      <c r="F265" s="3" t="s">
        <v>30</v>
      </c>
      <c r="G265" s="3" t="s">
        <v>11</v>
      </c>
      <c r="H265" s="3" t="s">
        <v>192</v>
      </c>
      <c r="I265" s="3" t="s">
        <v>2</v>
      </c>
      <c r="J265" s="3" t="s">
        <v>9</v>
      </c>
      <c r="K265" s="4">
        <v>1000</v>
      </c>
      <c r="L265" s="4">
        <v>80</v>
      </c>
      <c r="M265" s="4" t="s">
        <v>759</v>
      </c>
      <c r="N265" s="4" t="s">
        <v>759</v>
      </c>
      <c r="O265" s="3">
        <v>4.9000000000000004</v>
      </c>
      <c r="P265" s="3">
        <v>4.2</v>
      </c>
      <c r="Q265" s="3">
        <v>3.7</v>
      </c>
      <c r="R265" s="3">
        <v>3</v>
      </c>
      <c r="S265" s="3">
        <v>0.98</v>
      </c>
      <c r="T265" s="3">
        <v>4.9000000000000004</v>
      </c>
      <c r="U265" s="6">
        <v>0.2</v>
      </c>
      <c r="V265" s="3">
        <v>90</v>
      </c>
      <c r="W265" s="3">
        <v>40.04</v>
      </c>
      <c r="X265" s="3">
        <v>4.9000000000000004</v>
      </c>
      <c r="Y265" s="3">
        <v>0.98</v>
      </c>
      <c r="Z265" s="6">
        <v>0.5</v>
      </c>
      <c r="AA265" s="10" t="s">
        <v>759</v>
      </c>
      <c r="AB265" s="4">
        <v>130</v>
      </c>
      <c r="AC265" s="4">
        <v>8.8000000000000007</v>
      </c>
      <c r="AD265" s="4">
        <v>35</v>
      </c>
      <c r="AE265" s="7" t="s">
        <v>1024</v>
      </c>
      <c r="AG265" s="4" t="s">
        <v>0</v>
      </c>
      <c r="AI265" s="11" t="s">
        <v>760</v>
      </c>
      <c r="AK265" s="10" t="s">
        <v>939</v>
      </c>
      <c r="AL265" s="10" t="s">
        <v>759</v>
      </c>
      <c r="AM265" s="12">
        <v>0.8</v>
      </c>
      <c r="AN265">
        <f t="shared" si="25"/>
        <v>1</v>
      </c>
      <c r="AO265">
        <f t="shared" si="26"/>
        <v>60.25</v>
      </c>
    </row>
    <row r="266" spans="1:41">
      <c r="A266" t="s">
        <v>1293</v>
      </c>
      <c r="B266" s="3" t="s">
        <v>191</v>
      </c>
      <c r="C266" s="3" t="s">
        <v>191</v>
      </c>
      <c r="D266" s="3" t="s">
        <v>178</v>
      </c>
      <c r="E266" s="3" t="s">
        <v>6</v>
      </c>
      <c r="F266" s="3" t="s">
        <v>30</v>
      </c>
      <c r="G266" s="3" t="s">
        <v>11</v>
      </c>
      <c r="H266" s="3" t="s">
        <v>190</v>
      </c>
      <c r="I266" s="3" t="s">
        <v>2</v>
      </c>
      <c r="J266" s="3" t="s">
        <v>9</v>
      </c>
      <c r="K266" s="4">
        <v>1000</v>
      </c>
      <c r="L266" s="4">
        <v>80</v>
      </c>
      <c r="M266" s="4" t="s">
        <v>759</v>
      </c>
      <c r="N266" s="4" t="s">
        <v>759</v>
      </c>
      <c r="O266" s="3">
        <v>4.5</v>
      </c>
      <c r="P266" s="3">
        <v>4.2</v>
      </c>
      <c r="Q266" s="3">
        <v>3.7</v>
      </c>
      <c r="R266" s="3">
        <v>3</v>
      </c>
      <c r="S266" s="3">
        <v>0.9</v>
      </c>
      <c r="T266" s="3">
        <v>4.5</v>
      </c>
      <c r="U266" s="6">
        <v>0.5</v>
      </c>
      <c r="V266" s="3">
        <v>90</v>
      </c>
      <c r="W266" s="3">
        <v>40.04</v>
      </c>
      <c r="X266" s="3">
        <v>4.5</v>
      </c>
      <c r="Y266" s="3">
        <v>0.9</v>
      </c>
      <c r="Z266" s="6">
        <v>0.5</v>
      </c>
      <c r="AA266" s="10" t="s">
        <v>759</v>
      </c>
      <c r="AB266" s="4">
        <v>130</v>
      </c>
      <c r="AC266" s="4">
        <v>8.8000000000000007</v>
      </c>
      <c r="AD266" s="4">
        <v>35</v>
      </c>
      <c r="AE266" s="7" t="s">
        <v>1024</v>
      </c>
      <c r="AG266" s="4" t="s">
        <v>0</v>
      </c>
      <c r="AI266" s="11" t="s">
        <v>760</v>
      </c>
      <c r="AK266" s="10" t="s">
        <v>939</v>
      </c>
      <c r="AL266" s="10" t="s">
        <v>759</v>
      </c>
      <c r="AM266" s="12">
        <v>0.8</v>
      </c>
      <c r="AN266">
        <f t="shared" si="25"/>
        <v>1</v>
      </c>
      <c r="AO266">
        <f t="shared" si="26"/>
        <v>60.25</v>
      </c>
    </row>
    <row r="267" spans="1:41" ht="15.6" customHeight="1">
      <c r="A267" t="s">
        <v>1294</v>
      </c>
      <c r="B267" s="3" t="s">
        <v>189</v>
      </c>
      <c r="C267" s="3" t="s">
        <v>189</v>
      </c>
      <c r="D267" s="3" t="s">
        <v>178</v>
      </c>
      <c r="E267" s="3" t="s">
        <v>6</v>
      </c>
      <c r="F267" s="3" t="s">
        <v>30</v>
      </c>
      <c r="G267" s="3" t="s">
        <v>11</v>
      </c>
      <c r="H267" s="3" t="s">
        <v>188</v>
      </c>
      <c r="I267" s="3" t="s">
        <v>2</v>
      </c>
      <c r="J267" s="3" t="s">
        <v>9</v>
      </c>
      <c r="K267" s="4">
        <v>1000</v>
      </c>
      <c r="L267" s="4">
        <v>80</v>
      </c>
      <c r="M267" s="4" t="s">
        <v>759</v>
      </c>
      <c r="N267" s="4" t="s">
        <v>759</v>
      </c>
      <c r="O267" s="3">
        <v>5</v>
      </c>
      <c r="P267" s="3">
        <v>4.2</v>
      </c>
      <c r="Q267" s="3">
        <v>3.7</v>
      </c>
      <c r="R267" s="3">
        <v>3</v>
      </c>
      <c r="S267" s="3">
        <v>1</v>
      </c>
      <c r="T267" s="3">
        <v>5</v>
      </c>
      <c r="U267" s="6">
        <v>0.2</v>
      </c>
      <c r="V267" s="3">
        <v>100</v>
      </c>
      <c r="W267" s="3">
        <v>40.950000000000003</v>
      </c>
      <c r="X267" s="3">
        <v>5</v>
      </c>
      <c r="Y267" s="3">
        <v>1</v>
      </c>
      <c r="Z267" s="6">
        <v>0.5</v>
      </c>
      <c r="AA267" s="10" t="s">
        <v>759</v>
      </c>
      <c r="AB267" s="4">
        <v>195</v>
      </c>
      <c r="AC267" s="4">
        <v>6</v>
      </c>
      <c r="AD267" s="4">
        <v>35</v>
      </c>
      <c r="AE267" s="7" t="s">
        <v>1024</v>
      </c>
      <c r="AG267" s="4" t="s">
        <v>0</v>
      </c>
      <c r="AI267" s="11" t="s">
        <v>760</v>
      </c>
      <c r="AK267" s="10" t="s">
        <v>939</v>
      </c>
      <c r="AL267" s="10" t="s">
        <v>759</v>
      </c>
      <c r="AM267" s="12">
        <v>0.8</v>
      </c>
      <c r="AN267">
        <f t="shared" si="25"/>
        <v>1</v>
      </c>
      <c r="AO267">
        <f t="shared" si="26"/>
        <v>60.25</v>
      </c>
    </row>
    <row r="268" spans="1:41">
      <c r="A268" t="s">
        <v>1295</v>
      </c>
      <c r="B268" s="3" t="s">
        <v>187</v>
      </c>
      <c r="C268" s="3" t="s">
        <v>187</v>
      </c>
      <c r="D268" s="3" t="s">
        <v>178</v>
      </c>
      <c r="E268" s="3" t="s">
        <v>6</v>
      </c>
      <c r="F268" s="3" t="s">
        <v>30</v>
      </c>
      <c r="G268" s="3" t="s">
        <v>11</v>
      </c>
      <c r="H268" s="3" t="s">
        <v>186</v>
      </c>
      <c r="I268" s="3" t="s">
        <v>2</v>
      </c>
      <c r="J268" s="3" t="s">
        <v>9</v>
      </c>
      <c r="K268" s="4">
        <v>1000</v>
      </c>
      <c r="L268" s="4">
        <v>80</v>
      </c>
      <c r="M268" s="4" t="s">
        <v>759</v>
      </c>
      <c r="N268" s="4" t="s">
        <v>759</v>
      </c>
      <c r="O268" s="3">
        <v>4.5999999999999996</v>
      </c>
      <c r="P268" s="3">
        <v>4.2</v>
      </c>
      <c r="Q268" s="3">
        <v>3.7</v>
      </c>
      <c r="R268" s="3">
        <v>3</v>
      </c>
      <c r="S268" s="3">
        <v>0.92</v>
      </c>
      <c r="T268" s="3">
        <v>4.5999999999999996</v>
      </c>
      <c r="U268" s="6">
        <v>0.5</v>
      </c>
      <c r="V268" s="3">
        <v>100</v>
      </c>
      <c r="W268" s="3">
        <v>40.950000000000003</v>
      </c>
      <c r="X268" s="3">
        <v>4.5999999999999996</v>
      </c>
      <c r="Y268" s="3">
        <v>0.92</v>
      </c>
      <c r="Z268" s="6">
        <v>0.5</v>
      </c>
      <c r="AA268" s="10" t="s">
        <v>759</v>
      </c>
      <c r="AB268" s="4">
        <v>195</v>
      </c>
      <c r="AC268" s="4">
        <v>6</v>
      </c>
      <c r="AD268" s="4">
        <v>35</v>
      </c>
      <c r="AE268" s="7" t="s">
        <v>1024</v>
      </c>
      <c r="AG268" s="4" t="s">
        <v>0</v>
      </c>
      <c r="AI268" s="11" t="s">
        <v>760</v>
      </c>
      <c r="AK268" s="10" t="s">
        <v>939</v>
      </c>
      <c r="AL268" s="10" t="s">
        <v>759</v>
      </c>
      <c r="AM268" s="12">
        <v>0.8</v>
      </c>
      <c r="AN268">
        <f t="shared" si="25"/>
        <v>1</v>
      </c>
      <c r="AO268">
        <f t="shared" si="26"/>
        <v>60.25</v>
      </c>
    </row>
    <row r="269" spans="1:41">
      <c r="A269" t="s">
        <v>1296</v>
      </c>
      <c r="B269" s="3" t="s">
        <v>185</v>
      </c>
      <c r="C269" s="3" t="s">
        <v>185</v>
      </c>
      <c r="D269" s="3" t="s">
        <v>178</v>
      </c>
      <c r="E269" s="3" t="s">
        <v>6</v>
      </c>
      <c r="F269" s="3" t="s">
        <v>30</v>
      </c>
      <c r="G269" s="3" t="s">
        <v>11</v>
      </c>
      <c r="H269" s="3" t="s">
        <v>184</v>
      </c>
      <c r="I269" s="3" t="s">
        <v>2</v>
      </c>
      <c r="J269" s="3" t="s">
        <v>9</v>
      </c>
      <c r="K269" s="4">
        <v>500</v>
      </c>
      <c r="L269" s="4">
        <v>80</v>
      </c>
      <c r="M269" s="4" t="s">
        <v>759</v>
      </c>
      <c r="N269" s="4" t="s">
        <v>759</v>
      </c>
      <c r="O269" s="3">
        <v>5.0999999999999996</v>
      </c>
      <c r="P269" s="3">
        <v>4.2</v>
      </c>
      <c r="Q269" s="3">
        <v>3.7</v>
      </c>
      <c r="R269" s="3">
        <v>3</v>
      </c>
      <c r="S269" s="3">
        <v>1.02</v>
      </c>
      <c r="T269" s="3">
        <v>5.0999999999999996</v>
      </c>
      <c r="U269" s="6">
        <v>0.5</v>
      </c>
      <c r="V269" s="3">
        <v>95</v>
      </c>
      <c r="W269" s="3">
        <v>42.12</v>
      </c>
      <c r="X269" s="3">
        <v>5.0999999999999996</v>
      </c>
      <c r="Y269" s="3">
        <v>1.02</v>
      </c>
      <c r="Z269" s="6">
        <v>0.5</v>
      </c>
      <c r="AA269" s="10" t="s">
        <v>759</v>
      </c>
      <c r="AB269" s="4">
        <v>108</v>
      </c>
      <c r="AC269" s="4">
        <v>6</v>
      </c>
      <c r="AD269" s="4">
        <v>65</v>
      </c>
      <c r="AE269" s="7" t="s">
        <v>1024</v>
      </c>
      <c r="AG269" s="4" t="s">
        <v>0</v>
      </c>
      <c r="AI269" s="11" t="s">
        <v>760</v>
      </c>
      <c r="AK269" s="10" t="s">
        <v>939</v>
      </c>
      <c r="AL269" s="10" t="s">
        <v>759</v>
      </c>
      <c r="AM269" s="12">
        <v>0.8</v>
      </c>
      <c r="AN269">
        <f t="shared" si="25"/>
        <v>1</v>
      </c>
      <c r="AO269">
        <f t="shared" si="26"/>
        <v>60.25</v>
      </c>
    </row>
    <row r="270" spans="1:41">
      <c r="A270" t="s">
        <v>1297</v>
      </c>
      <c r="B270" s="3" t="s">
        <v>183</v>
      </c>
      <c r="C270" s="3" t="s">
        <v>183</v>
      </c>
      <c r="D270" s="3" t="s">
        <v>178</v>
      </c>
      <c r="E270" s="3" t="s">
        <v>6</v>
      </c>
      <c r="F270" s="3" t="s">
        <v>30</v>
      </c>
      <c r="G270" s="3" t="s">
        <v>11</v>
      </c>
      <c r="H270" s="3" t="s">
        <v>182</v>
      </c>
      <c r="I270" s="3" t="s">
        <v>2</v>
      </c>
      <c r="J270" s="3" t="s">
        <v>9</v>
      </c>
      <c r="K270" s="4">
        <v>500</v>
      </c>
      <c r="L270" s="4">
        <v>80</v>
      </c>
      <c r="M270" s="4" t="s">
        <v>759</v>
      </c>
      <c r="N270" s="4" t="s">
        <v>759</v>
      </c>
      <c r="O270" s="3">
        <v>4.7</v>
      </c>
      <c r="P270" s="3">
        <v>4.2</v>
      </c>
      <c r="Q270" s="3">
        <v>3.7</v>
      </c>
      <c r="R270" s="3">
        <v>3</v>
      </c>
      <c r="S270" s="3">
        <v>0.94</v>
      </c>
      <c r="T270" s="3">
        <v>4.7</v>
      </c>
      <c r="U270" s="6">
        <v>0.5</v>
      </c>
      <c r="V270" s="3">
        <v>95</v>
      </c>
      <c r="W270" s="3">
        <v>42.12</v>
      </c>
      <c r="X270" s="3">
        <v>4.7</v>
      </c>
      <c r="Y270" s="3">
        <v>0.94</v>
      </c>
      <c r="Z270" s="6">
        <v>0.5</v>
      </c>
      <c r="AA270" s="10" t="s">
        <v>759</v>
      </c>
      <c r="AB270" s="4">
        <v>108</v>
      </c>
      <c r="AC270" s="4">
        <v>6</v>
      </c>
      <c r="AD270" s="4">
        <v>65</v>
      </c>
      <c r="AE270" s="7" t="s">
        <v>1024</v>
      </c>
      <c r="AG270" s="4" t="s">
        <v>0</v>
      </c>
      <c r="AI270" s="11" t="s">
        <v>760</v>
      </c>
      <c r="AK270" s="10" t="s">
        <v>939</v>
      </c>
      <c r="AL270" s="10" t="s">
        <v>759</v>
      </c>
      <c r="AM270" s="12">
        <v>0.8</v>
      </c>
      <c r="AN270">
        <f t="shared" si="25"/>
        <v>1</v>
      </c>
      <c r="AO270">
        <f t="shared" si="26"/>
        <v>60.25</v>
      </c>
    </row>
    <row r="271" spans="1:41">
      <c r="A271" t="s">
        <v>1298</v>
      </c>
      <c r="B271" s="3" t="s">
        <v>181</v>
      </c>
      <c r="C271" s="3" t="s">
        <v>181</v>
      </c>
      <c r="D271" s="3" t="s">
        <v>178</v>
      </c>
      <c r="E271" s="3" t="s">
        <v>6</v>
      </c>
      <c r="F271" s="3" t="s">
        <v>30</v>
      </c>
      <c r="G271" s="3" t="s">
        <v>11</v>
      </c>
      <c r="H271" s="3" t="s">
        <v>180</v>
      </c>
      <c r="I271" s="3" t="s">
        <v>2</v>
      </c>
      <c r="J271" s="3" t="s">
        <v>9</v>
      </c>
      <c r="K271" s="4">
        <v>1000</v>
      </c>
      <c r="L271" s="4">
        <v>80</v>
      </c>
      <c r="M271" s="4" t="s">
        <v>759</v>
      </c>
      <c r="N271" s="4" t="s">
        <v>759</v>
      </c>
      <c r="O271" s="3">
        <v>5</v>
      </c>
      <c r="P271" s="3">
        <v>4.2</v>
      </c>
      <c r="Q271" s="3">
        <v>3.7</v>
      </c>
      <c r="R271" s="3">
        <v>3</v>
      </c>
      <c r="S271" s="3">
        <v>1</v>
      </c>
      <c r="T271" s="3">
        <v>5</v>
      </c>
      <c r="U271" s="6">
        <v>0.5</v>
      </c>
      <c r="V271" s="3">
        <v>125</v>
      </c>
      <c r="W271" s="3">
        <v>42.12</v>
      </c>
      <c r="X271" s="3">
        <v>5</v>
      </c>
      <c r="Y271" s="3">
        <v>1</v>
      </c>
      <c r="Z271" s="6">
        <v>0.5</v>
      </c>
      <c r="AA271" s="10" t="s">
        <v>759</v>
      </c>
      <c r="AB271" s="4">
        <v>144</v>
      </c>
      <c r="AC271" s="4">
        <v>4.5</v>
      </c>
      <c r="AD271" s="4">
        <v>65</v>
      </c>
      <c r="AE271" s="7" t="s">
        <v>1024</v>
      </c>
      <c r="AG271" s="4" t="s">
        <v>0</v>
      </c>
      <c r="AI271" s="11" t="s">
        <v>760</v>
      </c>
      <c r="AK271" s="10" t="s">
        <v>939</v>
      </c>
      <c r="AL271" s="10" t="s">
        <v>759</v>
      </c>
      <c r="AM271" s="12">
        <v>0.8</v>
      </c>
      <c r="AN271">
        <f t="shared" si="25"/>
        <v>1</v>
      </c>
      <c r="AO271">
        <f t="shared" si="26"/>
        <v>60.25</v>
      </c>
    </row>
    <row r="272" spans="1:41">
      <c r="A272" t="s">
        <v>1299</v>
      </c>
      <c r="B272" s="3" t="s">
        <v>179</v>
      </c>
      <c r="C272" s="3" t="s">
        <v>179</v>
      </c>
      <c r="D272" s="3" t="s">
        <v>178</v>
      </c>
      <c r="E272" s="3" t="s">
        <v>6</v>
      </c>
      <c r="F272" s="3" t="s">
        <v>30</v>
      </c>
      <c r="G272" s="3" t="s">
        <v>11</v>
      </c>
      <c r="H272" s="3" t="s">
        <v>177</v>
      </c>
      <c r="I272" s="3" t="s">
        <v>2</v>
      </c>
      <c r="J272" s="3" t="s">
        <v>9</v>
      </c>
      <c r="K272" s="4">
        <v>500</v>
      </c>
      <c r="L272" s="4">
        <v>80</v>
      </c>
      <c r="M272" s="4" t="s">
        <v>759</v>
      </c>
      <c r="N272" s="4" t="s">
        <v>759</v>
      </c>
      <c r="O272" s="3">
        <v>4.5999999999999996</v>
      </c>
      <c r="P272" s="3">
        <v>4.2</v>
      </c>
      <c r="Q272" s="3">
        <v>3.7</v>
      </c>
      <c r="R272" s="3">
        <v>3</v>
      </c>
      <c r="S272" s="3">
        <v>0.92</v>
      </c>
      <c r="T272" s="3">
        <v>4.5999999999999996</v>
      </c>
      <c r="U272" s="6">
        <v>0.5</v>
      </c>
      <c r="V272" s="3">
        <v>125</v>
      </c>
      <c r="W272" s="3">
        <v>42.12</v>
      </c>
      <c r="X272" s="3">
        <v>4.5999999999999996</v>
      </c>
      <c r="Y272" s="3">
        <v>0.92</v>
      </c>
      <c r="Z272" s="6">
        <v>0.5</v>
      </c>
      <c r="AA272" s="10" t="s">
        <v>759</v>
      </c>
      <c r="AB272" s="4">
        <v>144</v>
      </c>
      <c r="AC272" s="4">
        <v>4.5</v>
      </c>
      <c r="AD272" s="4">
        <v>65</v>
      </c>
      <c r="AE272" s="7" t="s">
        <v>1024</v>
      </c>
      <c r="AG272" s="4" t="s">
        <v>0</v>
      </c>
      <c r="AI272" s="11" t="s">
        <v>760</v>
      </c>
      <c r="AK272" s="10" t="s">
        <v>939</v>
      </c>
      <c r="AL272" s="10" t="s">
        <v>759</v>
      </c>
      <c r="AM272" s="12">
        <v>0.8</v>
      </c>
      <c r="AN272">
        <f t="shared" si="25"/>
        <v>1</v>
      </c>
      <c r="AO272">
        <f t="shared" si="26"/>
        <v>60.25</v>
      </c>
    </row>
    <row r="273" spans="1:41">
      <c r="A273" t="s">
        <v>1300</v>
      </c>
      <c r="B273" s="3" t="s">
        <v>176</v>
      </c>
      <c r="C273" s="3" t="s">
        <v>176</v>
      </c>
      <c r="D273" s="3" t="s">
        <v>175</v>
      </c>
      <c r="E273" s="3" t="s">
        <v>6</v>
      </c>
      <c r="F273" s="3" t="s">
        <v>12</v>
      </c>
      <c r="G273" s="3" t="s">
        <v>11</v>
      </c>
      <c r="H273" s="3" t="s">
        <v>174</v>
      </c>
      <c r="I273" s="3" t="s">
        <v>2</v>
      </c>
      <c r="J273" s="3" t="s">
        <v>9</v>
      </c>
      <c r="K273" s="4">
        <v>500</v>
      </c>
      <c r="L273" s="4">
        <v>80</v>
      </c>
      <c r="M273" s="3">
        <v>273</v>
      </c>
      <c r="N273" s="3">
        <v>125</v>
      </c>
      <c r="O273" s="3">
        <v>22</v>
      </c>
      <c r="P273" s="3">
        <v>4.2</v>
      </c>
      <c r="Q273" s="3">
        <v>3.7</v>
      </c>
      <c r="R273" s="3">
        <v>3</v>
      </c>
      <c r="S273" s="3">
        <v>4.4000000000000004</v>
      </c>
      <c r="T273" s="3">
        <v>66</v>
      </c>
      <c r="U273" s="6" t="s">
        <v>759</v>
      </c>
      <c r="V273" s="3">
        <v>650</v>
      </c>
      <c r="W273" s="3">
        <v>297.38940000000002</v>
      </c>
      <c r="X273" s="3">
        <v>22</v>
      </c>
      <c r="Y273" s="3">
        <v>4.4000000000000004</v>
      </c>
      <c r="Z273" s="6" t="s">
        <v>759</v>
      </c>
      <c r="AA273" s="10" t="s">
        <v>759</v>
      </c>
      <c r="AB273" s="4">
        <v>157</v>
      </c>
      <c r="AC273" s="4">
        <v>12.3</v>
      </c>
      <c r="AD273" s="4">
        <v>154</v>
      </c>
      <c r="AE273" s="7" t="s">
        <v>1024</v>
      </c>
      <c r="AG273" s="4" t="s">
        <v>0</v>
      </c>
      <c r="AI273" s="11" t="s">
        <v>792</v>
      </c>
      <c r="AK273" s="10" t="s">
        <v>939</v>
      </c>
      <c r="AL273" s="10" t="s">
        <v>759</v>
      </c>
      <c r="AM273" s="10" t="s">
        <v>759</v>
      </c>
      <c r="AN273">
        <f t="shared" si="25"/>
        <v>1</v>
      </c>
      <c r="AO273">
        <f t="shared" si="26"/>
        <v>60.25</v>
      </c>
    </row>
    <row r="274" spans="1:41">
      <c r="A274" t="s">
        <v>1301</v>
      </c>
      <c r="B274" s="3" t="s">
        <v>173</v>
      </c>
      <c r="C274" s="3" t="s">
        <v>173</v>
      </c>
      <c r="D274" s="3" t="s">
        <v>172</v>
      </c>
      <c r="E274" s="3" t="s">
        <v>6</v>
      </c>
      <c r="F274" s="3" t="s">
        <v>12</v>
      </c>
      <c r="G274" s="3" t="s">
        <v>9</v>
      </c>
      <c r="H274" s="3" t="s">
        <v>171</v>
      </c>
      <c r="I274" s="3" t="s">
        <v>2</v>
      </c>
      <c r="J274" s="3" t="s">
        <v>9</v>
      </c>
      <c r="K274" s="4">
        <v>500</v>
      </c>
      <c r="L274" s="4">
        <v>80</v>
      </c>
      <c r="M274" s="3">
        <v>232</v>
      </c>
      <c r="N274" s="3">
        <v>101</v>
      </c>
      <c r="O274" s="3">
        <v>75</v>
      </c>
      <c r="P274" s="3">
        <v>4.2</v>
      </c>
      <c r="Q274" s="3">
        <v>3.7</v>
      </c>
      <c r="R274" s="3">
        <v>3</v>
      </c>
      <c r="S274" s="3">
        <v>15</v>
      </c>
      <c r="T274" s="3">
        <v>325</v>
      </c>
      <c r="U274" s="6" t="s">
        <v>759</v>
      </c>
      <c r="V274" s="3">
        <v>2750</v>
      </c>
      <c r="W274" s="3">
        <v>1174.8</v>
      </c>
      <c r="X274" s="3">
        <v>75</v>
      </c>
      <c r="Y274" s="3">
        <v>15</v>
      </c>
      <c r="Z274" s="6" t="s">
        <v>759</v>
      </c>
      <c r="AA274" s="10" t="s">
        <v>759</v>
      </c>
      <c r="AB274" s="4">
        <v>178</v>
      </c>
      <c r="AC274" s="4">
        <v>50</v>
      </c>
      <c r="AD274" s="4">
        <v>132</v>
      </c>
      <c r="AE274" s="7" t="s">
        <v>1024</v>
      </c>
      <c r="AG274" s="4" t="s">
        <v>0</v>
      </c>
      <c r="AI274" s="11" t="s">
        <v>760</v>
      </c>
      <c r="AK274" s="10" t="s">
        <v>939</v>
      </c>
      <c r="AL274" s="10" t="s">
        <v>759</v>
      </c>
      <c r="AM274" s="10" t="s">
        <v>759</v>
      </c>
      <c r="AN274">
        <f t="shared" si="25"/>
        <v>2</v>
      </c>
      <c r="AO274">
        <f t="shared" si="26"/>
        <v>60.79</v>
      </c>
    </row>
    <row r="275" spans="1:41">
      <c r="A275" t="s">
        <v>1302</v>
      </c>
      <c r="B275" s="3" t="s">
        <v>170</v>
      </c>
      <c r="C275" s="3" t="s">
        <v>168</v>
      </c>
      <c r="D275" s="3" t="s">
        <v>66</v>
      </c>
      <c r="E275" s="3" t="s">
        <v>6</v>
      </c>
      <c r="F275" s="3" t="s">
        <v>5</v>
      </c>
      <c r="G275" s="3" t="s">
        <v>4</v>
      </c>
      <c r="H275" s="3" t="s">
        <v>167</v>
      </c>
      <c r="I275" s="3" t="s">
        <v>2</v>
      </c>
      <c r="J275" s="3" t="s">
        <v>1</v>
      </c>
      <c r="K275" s="4">
        <v>1000</v>
      </c>
      <c r="L275" s="4">
        <v>80</v>
      </c>
      <c r="M275" s="4" t="s">
        <v>759</v>
      </c>
      <c r="N275" s="4" t="s">
        <v>759</v>
      </c>
      <c r="O275" s="3">
        <v>55</v>
      </c>
      <c r="P275" s="3">
        <v>4.2</v>
      </c>
      <c r="Q275" s="3">
        <v>3.6</v>
      </c>
      <c r="R275" s="3">
        <v>3</v>
      </c>
      <c r="S275" s="3">
        <v>27.5</v>
      </c>
      <c r="T275" s="3">
        <v>110</v>
      </c>
      <c r="U275" s="6">
        <v>0.5</v>
      </c>
      <c r="V275" s="3">
        <v>1500</v>
      </c>
      <c r="W275" s="3">
        <v>573.678</v>
      </c>
      <c r="X275" s="3">
        <v>110</v>
      </c>
      <c r="Y275" s="3">
        <v>11</v>
      </c>
      <c r="Z275" s="6">
        <v>0.5</v>
      </c>
      <c r="AA275" s="10" t="s">
        <v>759</v>
      </c>
      <c r="AB275" s="4" t="s">
        <v>1024</v>
      </c>
      <c r="AC275" s="4">
        <v>203</v>
      </c>
      <c r="AE275" s="4">
        <v>60</v>
      </c>
      <c r="AF275" s="4">
        <v>2016</v>
      </c>
      <c r="AG275" s="4" t="s">
        <v>0</v>
      </c>
      <c r="AI275" s="11" t="s">
        <v>833</v>
      </c>
      <c r="AK275" s="10" t="s">
        <v>939</v>
      </c>
      <c r="AL275" s="10" t="s">
        <v>759</v>
      </c>
      <c r="AM275" s="12">
        <v>1</v>
      </c>
      <c r="AN275">
        <f t="shared" si="25"/>
        <v>3</v>
      </c>
      <c r="AO275">
        <f t="shared" si="26"/>
        <v>64.69</v>
      </c>
    </row>
    <row r="276" spans="1:41">
      <c r="A276" t="s">
        <v>1303</v>
      </c>
      <c r="B276" s="3" t="s">
        <v>169</v>
      </c>
      <c r="C276" s="3" t="s">
        <v>168</v>
      </c>
      <c r="D276" s="3" t="s">
        <v>66</v>
      </c>
      <c r="E276" s="3" t="s">
        <v>6</v>
      </c>
      <c r="F276" s="3" t="s">
        <v>5</v>
      </c>
      <c r="G276" s="3" t="s">
        <v>4</v>
      </c>
      <c r="H276" s="3" t="s">
        <v>167</v>
      </c>
      <c r="I276" s="3" t="s">
        <v>2</v>
      </c>
      <c r="J276" s="3" t="s">
        <v>1</v>
      </c>
      <c r="K276" s="4">
        <v>2000</v>
      </c>
      <c r="L276" s="4">
        <v>60</v>
      </c>
      <c r="M276" s="4" t="s">
        <v>759</v>
      </c>
      <c r="N276" s="4" t="s">
        <v>759</v>
      </c>
      <c r="O276" s="3">
        <v>55</v>
      </c>
      <c r="P276" s="3">
        <v>4.2</v>
      </c>
      <c r="Q276" s="3">
        <v>3.6</v>
      </c>
      <c r="R276" s="3">
        <v>3</v>
      </c>
      <c r="S276" s="3">
        <v>27.5</v>
      </c>
      <c r="T276" s="3">
        <v>110</v>
      </c>
      <c r="U276" s="6">
        <v>0.5</v>
      </c>
      <c r="V276" s="3">
        <v>1500</v>
      </c>
      <c r="W276" s="3">
        <v>573.678</v>
      </c>
      <c r="X276" s="3">
        <v>110</v>
      </c>
      <c r="Y276" s="3">
        <v>11</v>
      </c>
      <c r="Z276" s="6">
        <v>0.5</v>
      </c>
      <c r="AA276" s="10" t="s">
        <v>759</v>
      </c>
      <c r="AB276" s="4" t="s">
        <v>1024</v>
      </c>
      <c r="AC276" s="4">
        <v>203</v>
      </c>
      <c r="AE276" s="4">
        <v>60</v>
      </c>
      <c r="AF276" s="4">
        <v>2016</v>
      </c>
      <c r="AG276" s="4" t="s">
        <v>0</v>
      </c>
      <c r="AI276" s="11" t="s">
        <v>834</v>
      </c>
      <c r="AK276" s="10" t="s">
        <v>939</v>
      </c>
      <c r="AL276" s="10" t="s">
        <v>759</v>
      </c>
      <c r="AM276" s="12">
        <v>0.8</v>
      </c>
      <c r="AN276">
        <f t="shared" si="25"/>
        <v>3</v>
      </c>
      <c r="AO276">
        <f t="shared" si="26"/>
        <v>64.69</v>
      </c>
    </row>
    <row r="277" spans="1:41">
      <c r="A277" t="s">
        <v>1304</v>
      </c>
      <c r="B277" s="3" t="s">
        <v>166</v>
      </c>
      <c r="C277" s="3" t="s">
        <v>166</v>
      </c>
      <c r="D277" s="3" t="s">
        <v>70</v>
      </c>
      <c r="E277" s="3" t="s">
        <v>78</v>
      </c>
      <c r="F277" s="3" t="s">
        <v>77</v>
      </c>
      <c r="G277" s="3" t="s">
        <v>4</v>
      </c>
      <c r="H277" s="3" t="s">
        <v>165</v>
      </c>
      <c r="I277" s="3" t="s">
        <v>2</v>
      </c>
      <c r="J277" s="3" t="s">
        <v>1</v>
      </c>
      <c r="K277" s="4">
        <v>2500</v>
      </c>
      <c r="L277" s="4">
        <v>75</v>
      </c>
      <c r="M277" s="4" t="s">
        <v>759</v>
      </c>
      <c r="N277" s="4" t="s">
        <v>759</v>
      </c>
      <c r="O277" s="3">
        <v>44</v>
      </c>
      <c r="P277" s="3">
        <v>3.65</v>
      </c>
      <c r="Q277" s="3">
        <v>3.3</v>
      </c>
      <c r="R277" s="3">
        <v>2.5</v>
      </c>
      <c r="S277" s="3">
        <v>6.2857142857142856</v>
      </c>
      <c r="T277" s="3">
        <v>50</v>
      </c>
      <c r="U277" s="6">
        <v>1.2</v>
      </c>
      <c r="V277" s="3">
        <v>900</v>
      </c>
      <c r="W277" s="3">
        <v>476.12450000000001</v>
      </c>
      <c r="X277" s="3">
        <v>25</v>
      </c>
      <c r="Y277" s="3">
        <v>6.2857142857142856</v>
      </c>
      <c r="Z277" s="6">
        <v>0.15</v>
      </c>
      <c r="AA277" s="10" t="s">
        <v>759</v>
      </c>
      <c r="AB277" s="4" t="s">
        <v>1024</v>
      </c>
      <c r="AC277" s="4">
        <v>208</v>
      </c>
      <c r="AE277" s="4">
        <v>54</v>
      </c>
      <c r="AF277" s="4">
        <v>2010</v>
      </c>
      <c r="AG277" s="4" t="s">
        <v>0</v>
      </c>
      <c r="AK277" s="10" t="s">
        <v>939</v>
      </c>
      <c r="AL277" s="10" t="s">
        <v>759</v>
      </c>
      <c r="AM277" s="10" t="s">
        <v>759</v>
      </c>
      <c r="AN277">
        <f t="shared" si="25"/>
        <v>3</v>
      </c>
      <c r="AO277">
        <f t="shared" si="26"/>
        <v>64.69</v>
      </c>
    </row>
    <row r="278" spans="1:41">
      <c r="A278" t="s">
        <v>1305</v>
      </c>
      <c r="B278" s="3" t="s">
        <v>164</v>
      </c>
      <c r="C278" s="3" t="s">
        <v>164</v>
      </c>
      <c r="D278" s="3" t="s">
        <v>70</v>
      </c>
      <c r="E278" s="3" t="s">
        <v>6</v>
      </c>
      <c r="F278" s="3" t="s">
        <v>30</v>
      </c>
      <c r="G278" s="3" t="s">
        <v>4</v>
      </c>
      <c r="H278" s="3" t="s">
        <v>163</v>
      </c>
      <c r="I278" s="3" t="s">
        <v>2</v>
      </c>
      <c r="J278" s="3" t="s">
        <v>1</v>
      </c>
      <c r="K278" s="4">
        <v>500</v>
      </c>
      <c r="L278" s="4">
        <v>80</v>
      </c>
      <c r="M278" s="4" t="s">
        <v>759</v>
      </c>
      <c r="N278" s="4" t="s">
        <v>759</v>
      </c>
      <c r="O278" s="3">
        <v>5</v>
      </c>
      <c r="P278" s="3">
        <v>4.0999999999999996</v>
      </c>
      <c r="Q278" s="3">
        <v>3.65</v>
      </c>
      <c r="R278" s="3">
        <v>2</v>
      </c>
      <c r="S278" s="3">
        <v>1</v>
      </c>
      <c r="T278" s="3">
        <v>2</v>
      </c>
      <c r="U278" s="6">
        <v>1</v>
      </c>
      <c r="V278" s="3">
        <v>350</v>
      </c>
      <c r="W278" s="3">
        <v>158.80549999999999</v>
      </c>
      <c r="X278" s="3">
        <v>5</v>
      </c>
      <c r="Y278" s="3">
        <v>1</v>
      </c>
      <c r="Z278" s="6">
        <v>1</v>
      </c>
      <c r="AA278" s="10" t="s">
        <v>759</v>
      </c>
      <c r="AB278" s="4" t="s">
        <v>1024</v>
      </c>
      <c r="AC278" s="4">
        <v>175</v>
      </c>
      <c r="AE278" s="4">
        <v>34</v>
      </c>
      <c r="AF278" s="4">
        <v>2009</v>
      </c>
      <c r="AG278" s="4" t="s">
        <v>0</v>
      </c>
      <c r="AI278" s="11" t="s">
        <v>793</v>
      </c>
      <c r="AK278" s="10" t="s">
        <v>939</v>
      </c>
      <c r="AL278" s="10" t="s">
        <v>759</v>
      </c>
      <c r="AM278" s="10" t="s">
        <v>759</v>
      </c>
      <c r="AN278">
        <f t="shared" si="25"/>
        <v>3</v>
      </c>
      <c r="AO278">
        <f t="shared" si="26"/>
        <v>64.69</v>
      </c>
    </row>
    <row r="279" spans="1:41">
      <c r="A279" t="s">
        <v>1306</v>
      </c>
      <c r="B279" s="3" t="s">
        <v>162</v>
      </c>
      <c r="C279" s="3" t="s">
        <v>161</v>
      </c>
      <c r="D279" s="3" t="s">
        <v>66</v>
      </c>
      <c r="E279" s="3" t="s">
        <v>6</v>
      </c>
      <c r="F279" s="3" t="s">
        <v>5</v>
      </c>
      <c r="G279" s="3" t="s">
        <v>4</v>
      </c>
      <c r="H279" s="3" t="s">
        <v>160</v>
      </c>
      <c r="I279" s="3" t="s">
        <v>2</v>
      </c>
      <c r="J279" s="3" t="s">
        <v>1</v>
      </c>
      <c r="K279" s="4">
        <v>1000</v>
      </c>
      <c r="L279" s="4">
        <v>80</v>
      </c>
      <c r="M279" s="4" t="s">
        <v>759</v>
      </c>
      <c r="N279" s="4" t="s">
        <v>759</v>
      </c>
      <c r="O279" s="3">
        <v>7.5</v>
      </c>
      <c r="P279" s="3">
        <v>4.2</v>
      </c>
      <c r="Q279" s="3">
        <v>3.6</v>
      </c>
      <c r="R279" s="3">
        <v>3</v>
      </c>
      <c r="S279" s="3">
        <v>1.5</v>
      </c>
      <c r="T279" s="3">
        <v>75</v>
      </c>
      <c r="U279" s="6">
        <v>0.2</v>
      </c>
      <c r="V279" s="3">
        <v>320</v>
      </c>
      <c r="W279" s="3">
        <v>130.67420000000001</v>
      </c>
      <c r="X279" s="3">
        <v>75</v>
      </c>
      <c r="Y279" s="3">
        <v>3.8</v>
      </c>
      <c r="Z279" s="6">
        <v>0.2</v>
      </c>
      <c r="AA279" s="10" t="s">
        <v>759</v>
      </c>
      <c r="AB279" s="4" t="s">
        <v>1024</v>
      </c>
      <c r="AC279" s="4">
        <v>144</v>
      </c>
      <c r="AE279" s="4">
        <v>34</v>
      </c>
      <c r="AF279" s="4">
        <v>2008</v>
      </c>
      <c r="AH279" s="4" t="s">
        <v>0</v>
      </c>
      <c r="AI279" s="11" t="s">
        <v>783</v>
      </c>
      <c r="AK279" s="10" t="s">
        <v>939</v>
      </c>
      <c r="AL279" s="10" t="s">
        <v>759</v>
      </c>
      <c r="AM279" s="12">
        <v>1</v>
      </c>
      <c r="AN279">
        <f t="shared" si="25"/>
        <v>3</v>
      </c>
      <c r="AO279">
        <f t="shared" si="26"/>
        <v>64.69</v>
      </c>
    </row>
    <row r="280" spans="1:41">
      <c r="A280" t="s">
        <v>1307</v>
      </c>
      <c r="B280" s="3" t="s">
        <v>159</v>
      </c>
      <c r="C280" s="3" t="s">
        <v>159</v>
      </c>
      <c r="D280" s="3" t="s">
        <v>158</v>
      </c>
      <c r="G280" s="3" t="s">
        <v>11</v>
      </c>
      <c r="H280" s="3" t="s">
        <v>157</v>
      </c>
      <c r="I280" s="3" t="s">
        <v>2</v>
      </c>
      <c r="J280" s="3" t="s">
        <v>9</v>
      </c>
      <c r="K280" s="4">
        <v>500</v>
      </c>
      <c r="L280" s="4">
        <v>70</v>
      </c>
      <c r="M280" s="3">
        <v>460</v>
      </c>
      <c r="N280" s="3">
        <v>215</v>
      </c>
      <c r="O280" s="3">
        <v>12.6</v>
      </c>
      <c r="P280" s="3">
        <v>4.2</v>
      </c>
      <c r="Q280" s="3">
        <v>3.7</v>
      </c>
      <c r="R280" s="3">
        <v>3</v>
      </c>
      <c r="S280" s="3">
        <v>2.52</v>
      </c>
      <c r="T280" s="3">
        <v>25.2</v>
      </c>
      <c r="U280" s="6">
        <v>0.5</v>
      </c>
      <c r="V280" s="3">
        <v>217</v>
      </c>
      <c r="W280" s="3">
        <v>101.15</v>
      </c>
      <c r="X280" s="3">
        <v>12.6</v>
      </c>
      <c r="Y280" s="3">
        <v>2.52</v>
      </c>
      <c r="Z280" s="6">
        <v>0.5</v>
      </c>
      <c r="AA280" s="10" t="s">
        <v>759</v>
      </c>
      <c r="AB280" s="4">
        <v>170</v>
      </c>
      <c r="AC280" s="4">
        <v>8.5</v>
      </c>
      <c r="AD280" s="4">
        <v>70</v>
      </c>
      <c r="AE280" s="7" t="s">
        <v>1024</v>
      </c>
      <c r="AF280" s="4">
        <v>2009</v>
      </c>
      <c r="AG280" s="4" t="s">
        <v>0</v>
      </c>
      <c r="AI280" s="11" t="s">
        <v>778</v>
      </c>
      <c r="AK280" s="10" t="s">
        <v>939</v>
      </c>
      <c r="AL280" s="10" t="s">
        <v>759</v>
      </c>
      <c r="AM280" s="12">
        <v>0.7</v>
      </c>
      <c r="AN280">
        <f t="shared" si="25"/>
        <v>1</v>
      </c>
      <c r="AO280">
        <f t="shared" si="26"/>
        <v>60.25</v>
      </c>
    </row>
    <row r="281" spans="1:41">
      <c r="A281" t="s">
        <v>1308</v>
      </c>
      <c r="B281" s="3" t="s">
        <v>968</v>
      </c>
      <c r="C281" s="3" t="s">
        <v>156</v>
      </c>
      <c r="D281" s="3" t="s">
        <v>133</v>
      </c>
      <c r="E281" s="3" t="s">
        <v>78</v>
      </c>
      <c r="F281" s="3" t="s">
        <v>77</v>
      </c>
      <c r="G281" s="3" t="s">
        <v>9</v>
      </c>
      <c r="H281" s="3" t="s">
        <v>155</v>
      </c>
      <c r="I281" s="3" t="s">
        <v>2</v>
      </c>
      <c r="J281" s="3" t="s">
        <v>9</v>
      </c>
      <c r="K281" s="4">
        <v>5000</v>
      </c>
      <c r="L281" s="4">
        <v>80</v>
      </c>
      <c r="M281" s="4" t="s">
        <v>759</v>
      </c>
      <c r="N281" s="4" t="s">
        <v>759</v>
      </c>
      <c r="O281" s="3">
        <v>40</v>
      </c>
      <c r="P281" s="3">
        <v>3.65</v>
      </c>
      <c r="Q281" s="3">
        <v>3.3</v>
      </c>
      <c r="R281" s="3">
        <v>2.5</v>
      </c>
      <c r="S281" s="3">
        <v>12</v>
      </c>
      <c r="T281" s="3">
        <v>120</v>
      </c>
      <c r="U281" s="6">
        <v>0.5</v>
      </c>
      <c r="V281" s="3">
        <v>1500</v>
      </c>
      <c r="W281" s="3">
        <v>976.48800000000006</v>
      </c>
      <c r="X281" s="3">
        <v>120</v>
      </c>
      <c r="Y281" s="3">
        <v>20</v>
      </c>
      <c r="Z281" s="6">
        <v>0.5</v>
      </c>
      <c r="AA281" s="10" t="s">
        <v>759</v>
      </c>
      <c r="AB281" s="4">
        <v>183</v>
      </c>
      <c r="AC281" s="4">
        <v>46</v>
      </c>
      <c r="AD281" s="4">
        <v>116</v>
      </c>
      <c r="AE281" s="7" t="s">
        <v>1024</v>
      </c>
      <c r="AG281" s="4" t="s">
        <v>0</v>
      </c>
      <c r="AI281" s="11" t="s">
        <v>760</v>
      </c>
      <c r="AK281" s="10" t="s">
        <v>939</v>
      </c>
      <c r="AL281" s="10" t="s">
        <v>759</v>
      </c>
      <c r="AM281" s="12">
        <v>0.8</v>
      </c>
      <c r="AN281">
        <f t="shared" si="25"/>
        <v>2</v>
      </c>
      <c r="AO281">
        <f t="shared" si="26"/>
        <v>60.79</v>
      </c>
    </row>
    <row r="282" spans="1:41">
      <c r="A282" t="s">
        <v>1309</v>
      </c>
      <c r="B282" s="3" t="s">
        <v>969</v>
      </c>
      <c r="C282" s="3" t="s">
        <v>154</v>
      </c>
      <c r="D282" s="3" t="s">
        <v>133</v>
      </c>
      <c r="E282" s="3" t="s">
        <v>78</v>
      </c>
      <c r="F282" s="3" t="s">
        <v>77</v>
      </c>
      <c r="G282" s="3" t="s">
        <v>9</v>
      </c>
      <c r="H282" s="3" t="s">
        <v>153</v>
      </c>
      <c r="I282" s="3" t="s">
        <v>2</v>
      </c>
      <c r="J282" s="3" t="s">
        <v>9</v>
      </c>
      <c r="K282" s="4">
        <v>5000</v>
      </c>
      <c r="L282" s="4">
        <v>80</v>
      </c>
      <c r="M282" s="4" t="s">
        <v>759</v>
      </c>
      <c r="N282" s="4" t="s">
        <v>759</v>
      </c>
      <c r="O282" s="3">
        <v>60</v>
      </c>
      <c r="P282" s="3">
        <v>3.65</v>
      </c>
      <c r="Q282" s="3">
        <v>3.3</v>
      </c>
      <c r="R282" s="3">
        <v>2.5</v>
      </c>
      <c r="S282" s="3">
        <v>30</v>
      </c>
      <c r="T282" s="3">
        <v>180</v>
      </c>
      <c r="U282" s="6">
        <v>0.5</v>
      </c>
      <c r="V282" s="3">
        <v>2100</v>
      </c>
      <c r="W282" s="3">
        <v>1424.0450000000001</v>
      </c>
      <c r="X282" s="3">
        <v>180</v>
      </c>
      <c r="Y282" s="3">
        <v>30</v>
      </c>
      <c r="Z282" s="6">
        <v>0.5</v>
      </c>
      <c r="AA282" s="10" t="s">
        <v>759</v>
      </c>
      <c r="AB282" s="4">
        <v>203</v>
      </c>
      <c r="AC282" s="4">
        <v>61</v>
      </c>
      <c r="AD282" s="4">
        <v>115</v>
      </c>
      <c r="AE282" s="7" t="s">
        <v>1024</v>
      </c>
      <c r="AG282" s="4" t="s">
        <v>0</v>
      </c>
      <c r="AI282" s="11" t="s">
        <v>760</v>
      </c>
      <c r="AK282" s="10" t="s">
        <v>939</v>
      </c>
      <c r="AL282" s="10" t="s">
        <v>759</v>
      </c>
      <c r="AM282" s="12">
        <v>0.8</v>
      </c>
      <c r="AN282">
        <f t="shared" si="25"/>
        <v>2</v>
      </c>
      <c r="AO282">
        <f t="shared" si="26"/>
        <v>60.79</v>
      </c>
    </row>
    <row r="283" spans="1:41">
      <c r="A283" t="s">
        <v>1310</v>
      </c>
      <c r="B283" s="3" t="s">
        <v>970</v>
      </c>
      <c r="C283" s="3" t="s">
        <v>152</v>
      </c>
      <c r="D283" s="3" t="s">
        <v>133</v>
      </c>
      <c r="E283" s="3" t="s">
        <v>78</v>
      </c>
      <c r="F283" s="3" t="s">
        <v>77</v>
      </c>
      <c r="G283" s="3" t="s">
        <v>9</v>
      </c>
      <c r="H283" s="3" t="s">
        <v>151</v>
      </c>
      <c r="I283" s="3" t="s">
        <v>2</v>
      </c>
      <c r="J283" s="3" t="s">
        <v>9</v>
      </c>
      <c r="K283" s="4">
        <v>5000</v>
      </c>
      <c r="L283" s="4">
        <v>80</v>
      </c>
      <c r="M283" s="4" t="s">
        <v>759</v>
      </c>
      <c r="N283" s="4" t="s">
        <v>759</v>
      </c>
      <c r="O283" s="3">
        <v>90</v>
      </c>
      <c r="P283" s="3">
        <v>3.65</v>
      </c>
      <c r="Q283" s="3">
        <v>3.3</v>
      </c>
      <c r="R283" s="3">
        <v>2.5</v>
      </c>
      <c r="S283" s="3">
        <v>45</v>
      </c>
      <c r="T283" s="3">
        <v>270</v>
      </c>
      <c r="U283" s="6">
        <v>0.5</v>
      </c>
      <c r="V283" s="3">
        <v>2900</v>
      </c>
      <c r="W283" s="3">
        <v>1901.614</v>
      </c>
      <c r="X283" s="3">
        <v>270</v>
      </c>
      <c r="Y283" s="3">
        <v>45</v>
      </c>
      <c r="Z283" s="6">
        <v>0.5</v>
      </c>
      <c r="AA283" s="10" t="s">
        <v>759</v>
      </c>
      <c r="AB283" s="4">
        <v>218</v>
      </c>
      <c r="AC283" s="4">
        <v>61</v>
      </c>
      <c r="AD283" s="4">
        <v>143</v>
      </c>
      <c r="AE283" s="7" t="s">
        <v>1024</v>
      </c>
      <c r="AG283" s="4" t="s">
        <v>0</v>
      </c>
      <c r="AI283" s="11" t="s">
        <v>760</v>
      </c>
      <c r="AK283" s="10" t="s">
        <v>939</v>
      </c>
      <c r="AL283" s="10" t="s">
        <v>759</v>
      </c>
      <c r="AM283" s="12">
        <v>0.8</v>
      </c>
      <c r="AN283">
        <f t="shared" si="25"/>
        <v>2</v>
      </c>
      <c r="AO283">
        <f t="shared" si="26"/>
        <v>60.79</v>
      </c>
    </row>
    <row r="284" spans="1:41">
      <c r="A284" t="s">
        <v>1311</v>
      </c>
      <c r="B284" s="3" t="s">
        <v>971</v>
      </c>
      <c r="C284" s="3" t="s">
        <v>150</v>
      </c>
      <c r="D284" s="3" t="s">
        <v>133</v>
      </c>
      <c r="E284" s="3" t="s">
        <v>78</v>
      </c>
      <c r="F284" s="3" t="s">
        <v>77</v>
      </c>
      <c r="G284" s="3" t="s">
        <v>9</v>
      </c>
      <c r="H284" s="3" t="s">
        <v>149</v>
      </c>
      <c r="I284" s="3" t="s">
        <v>2</v>
      </c>
      <c r="J284" s="3" t="s">
        <v>9</v>
      </c>
      <c r="K284" s="4">
        <v>5000</v>
      </c>
      <c r="L284" s="4">
        <v>80</v>
      </c>
      <c r="M284" s="4" t="s">
        <v>759</v>
      </c>
      <c r="N284" s="4" t="s">
        <v>759</v>
      </c>
      <c r="O284" s="3">
        <v>100</v>
      </c>
      <c r="P284" s="3">
        <v>3.65</v>
      </c>
      <c r="Q284" s="3">
        <v>3.3</v>
      </c>
      <c r="R284" s="3">
        <v>2.5</v>
      </c>
      <c r="S284" s="3">
        <v>50</v>
      </c>
      <c r="T284" s="3">
        <v>300</v>
      </c>
      <c r="U284" s="6">
        <v>0.5</v>
      </c>
      <c r="V284" s="3">
        <v>3500</v>
      </c>
      <c r="W284" s="3">
        <v>1945.9</v>
      </c>
      <c r="X284" s="3">
        <v>300</v>
      </c>
      <c r="Y284" s="3">
        <v>50</v>
      </c>
      <c r="Z284" s="6">
        <v>0.5</v>
      </c>
      <c r="AA284" s="10" t="s">
        <v>759</v>
      </c>
      <c r="AB284" s="4">
        <v>220</v>
      </c>
      <c r="AC284" s="4">
        <v>61</v>
      </c>
      <c r="AD284" s="4">
        <v>145</v>
      </c>
      <c r="AE284" s="7" t="s">
        <v>1024</v>
      </c>
      <c r="AG284" s="4" t="s">
        <v>0</v>
      </c>
      <c r="AI284" s="11" t="s">
        <v>760</v>
      </c>
      <c r="AK284" s="10" t="s">
        <v>939</v>
      </c>
      <c r="AL284" s="10" t="s">
        <v>759</v>
      </c>
      <c r="AM284" s="12">
        <v>0.8</v>
      </c>
      <c r="AN284">
        <f t="shared" si="25"/>
        <v>2</v>
      </c>
      <c r="AO284">
        <f t="shared" si="26"/>
        <v>60.79</v>
      </c>
    </row>
    <row r="285" spans="1:41">
      <c r="A285" t="s">
        <v>1312</v>
      </c>
      <c r="B285" s="3" t="s">
        <v>972</v>
      </c>
      <c r="C285" s="3" t="s">
        <v>148</v>
      </c>
      <c r="D285" s="3" t="s">
        <v>133</v>
      </c>
      <c r="E285" s="3" t="s">
        <v>78</v>
      </c>
      <c r="F285" s="3" t="s">
        <v>77</v>
      </c>
      <c r="G285" s="3" t="s">
        <v>9</v>
      </c>
      <c r="H285" s="3" t="s">
        <v>147</v>
      </c>
      <c r="I285" s="3" t="s">
        <v>2</v>
      </c>
      <c r="J285" s="3" t="s">
        <v>9</v>
      </c>
      <c r="K285" s="4">
        <v>5000</v>
      </c>
      <c r="L285" s="4">
        <v>80</v>
      </c>
      <c r="M285" s="4" t="s">
        <v>759</v>
      </c>
      <c r="N285" s="4" t="s">
        <v>759</v>
      </c>
      <c r="O285" s="3">
        <v>160</v>
      </c>
      <c r="P285" s="3">
        <v>3.65</v>
      </c>
      <c r="Q285" s="3">
        <v>3.3</v>
      </c>
      <c r="R285" s="3">
        <v>2.5</v>
      </c>
      <c r="S285" s="3">
        <v>80</v>
      </c>
      <c r="T285" s="3">
        <v>480</v>
      </c>
      <c r="U285" s="6">
        <v>0.5</v>
      </c>
      <c r="V285" s="3">
        <v>5600</v>
      </c>
      <c r="W285" s="3">
        <v>3803.8</v>
      </c>
      <c r="X285" s="3">
        <v>480</v>
      </c>
      <c r="Y285" s="3">
        <v>80</v>
      </c>
      <c r="Z285" s="6">
        <v>0.5</v>
      </c>
      <c r="AA285" s="10" t="s">
        <v>759</v>
      </c>
      <c r="AB285" s="4">
        <v>280</v>
      </c>
      <c r="AC285" s="4">
        <v>65</v>
      </c>
      <c r="AD285" s="4">
        <v>209</v>
      </c>
      <c r="AE285" s="7" t="s">
        <v>1024</v>
      </c>
      <c r="AG285" s="4" t="s">
        <v>0</v>
      </c>
      <c r="AK285" s="10" t="s">
        <v>939</v>
      </c>
      <c r="AL285" s="10" t="s">
        <v>759</v>
      </c>
      <c r="AM285" s="12">
        <v>0.8</v>
      </c>
      <c r="AN285">
        <f t="shared" si="25"/>
        <v>2</v>
      </c>
      <c r="AO285">
        <f t="shared" si="26"/>
        <v>60.79</v>
      </c>
    </row>
    <row r="286" spans="1:41">
      <c r="A286" t="s">
        <v>1313</v>
      </c>
      <c r="B286" s="3" t="s">
        <v>973</v>
      </c>
      <c r="C286" s="3" t="s">
        <v>146</v>
      </c>
      <c r="D286" s="3" t="s">
        <v>133</v>
      </c>
      <c r="E286" s="3" t="s">
        <v>78</v>
      </c>
      <c r="F286" s="3" t="s">
        <v>77</v>
      </c>
      <c r="G286" s="3" t="s">
        <v>9</v>
      </c>
      <c r="H286" s="3" t="s">
        <v>145</v>
      </c>
      <c r="I286" s="3" t="s">
        <v>2</v>
      </c>
      <c r="J286" s="3" t="s">
        <v>9</v>
      </c>
      <c r="K286" s="4">
        <v>5000</v>
      </c>
      <c r="L286" s="4">
        <v>80</v>
      </c>
      <c r="M286" s="4" t="s">
        <v>759</v>
      </c>
      <c r="N286" s="4" t="s">
        <v>759</v>
      </c>
      <c r="O286" s="3">
        <v>200</v>
      </c>
      <c r="P286" s="3">
        <v>3.65</v>
      </c>
      <c r="Q286" s="3">
        <v>3.3</v>
      </c>
      <c r="R286" s="3">
        <v>2.5</v>
      </c>
      <c r="S286" s="3">
        <v>100</v>
      </c>
      <c r="T286" s="3">
        <v>600</v>
      </c>
      <c r="U286" s="6">
        <v>0.5</v>
      </c>
      <c r="V286" s="3">
        <v>7900</v>
      </c>
      <c r="W286" s="3">
        <v>5001.1332000000002</v>
      </c>
      <c r="X286" s="3">
        <v>600</v>
      </c>
      <c r="Y286" s="3">
        <v>100</v>
      </c>
      <c r="Z286" s="6">
        <v>0.5</v>
      </c>
      <c r="AA286" s="10" t="s">
        <v>759</v>
      </c>
      <c r="AB286" s="4">
        <v>362</v>
      </c>
      <c r="AC286" s="4">
        <v>55.55</v>
      </c>
      <c r="AD286" s="4">
        <v>248.7</v>
      </c>
      <c r="AE286" s="7" t="s">
        <v>1024</v>
      </c>
      <c r="AG286" s="4" t="s">
        <v>0</v>
      </c>
      <c r="AI286" s="11" t="s">
        <v>760</v>
      </c>
      <c r="AK286" s="10" t="s">
        <v>939</v>
      </c>
      <c r="AL286" s="10" t="s">
        <v>759</v>
      </c>
      <c r="AM286" s="12">
        <v>0.8</v>
      </c>
      <c r="AN286">
        <f t="shared" si="25"/>
        <v>2</v>
      </c>
      <c r="AO286">
        <f t="shared" si="26"/>
        <v>60.79</v>
      </c>
    </row>
    <row r="287" spans="1:41">
      <c r="A287" t="s">
        <v>1314</v>
      </c>
      <c r="B287" s="3" t="s">
        <v>974</v>
      </c>
      <c r="C287" s="3" t="s">
        <v>144</v>
      </c>
      <c r="D287" s="3" t="s">
        <v>133</v>
      </c>
      <c r="E287" s="3" t="s">
        <v>78</v>
      </c>
      <c r="F287" s="3" t="s">
        <v>77</v>
      </c>
      <c r="G287" s="3" t="s">
        <v>9</v>
      </c>
      <c r="H287" s="3" t="s">
        <v>143</v>
      </c>
      <c r="I287" s="3" t="s">
        <v>2</v>
      </c>
      <c r="J287" s="3" t="s">
        <v>9</v>
      </c>
      <c r="K287" s="4">
        <v>5000</v>
      </c>
      <c r="L287" s="4">
        <v>80</v>
      </c>
      <c r="M287" s="4" t="s">
        <v>759</v>
      </c>
      <c r="N287" s="4" t="s">
        <v>759</v>
      </c>
      <c r="O287" s="3">
        <v>260</v>
      </c>
      <c r="P287" s="3">
        <v>3.65</v>
      </c>
      <c r="Q287" s="3">
        <v>3.3</v>
      </c>
      <c r="R287" s="3">
        <v>2.5</v>
      </c>
      <c r="S287" s="3">
        <v>130</v>
      </c>
      <c r="T287" s="3">
        <v>780</v>
      </c>
      <c r="U287" s="6">
        <v>0.5</v>
      </c>
      <c r="V287" s="3">
        <v>8700</v>
      </c>
      <c r="W287" s="3">
        <v>5525.0249999999996</v>
      </c>
      <c r="X287" s="3">
        <v>780</v>
      </c>
      <c r="Y287" s="3">
        <v>130</v>
      </c>
      <c r="Z287" s="6">
        <v>0.5</v>
      </c>
      <c r="AA287" s="10" t="s">
        <v>759</v>
      </c>
      <c r="AB287" s="4">
        <v>362</v>
      </c>
      <c r="AC287" s="4">
        <v>55.5</v>
      </c>
      <c r="AD287" s="4">
        <v>275</v>
      </c>
      <c r="AE287" s="7" t="s">
        <v>1024</v>
      </c>
      <c r="AG287" s="4" t="s">
        <v>0</v>
      </c>
      <c r="AI287" s="11" t="s">
        <v>760</v>
      </c>
      <c r="AK287" s="10" t="s">
        <v>939</v>
      </c>
      <c r="AL287" s="10" t="s">
        <v>759</v>
      </c>
      <c r="AM287" s="12">
        <v>0.8</v>
      </c>
      <c r="AN287">
        <f t="shared" si="25"/>
        <v>2</v>
      </c>
      <c r="AO287">
        <f t="shared" si="26"/>
        <v>60.79</v>
      </c>
    </row>
    <row r="288" spans="1:41">
      <c r="A288" t="s">
        <v>1315</v>
      </c>
      <c r="B288" s="3" t="s">
        <v>975</v>
      </c>
      <c r="C288" s="3" t="s">
        <v>142</v>
      </c>
      <c r="D288" s="3" t="s">
        <v>133</v>
      </c>
      <c r="E288" s="3" t="s">
        <v>78</v>
      </c>
      <c r="F288" s="3" t="s">
        <v>77</v>
      </c>
      <c r="G288" s="3" t="s">
        <v>9</v>
      </c>
      <c r="H288" s="3" t="s">
        <v>141</v>
      </c>
      <c r="I288" s="3" t="s">
        <v>2</v>
      </c>
      <c r="J288" s="3" t="s">
        <v>9</v>
      </c>
      <c r="K288" s="4">
        <v>5000</v>
      </c>
      <c r="L288" s="4">
        <v>80</v>
      </c>
      <c r="M288" s="4" t="s">
        <v>759</v>
      </c>
      <c r="N288" s="4" t="s">
        <v>759</v>
      </c>
      <c r="O288" s="3">
        <v>300</v>
      </c>
      <c r="P288" s="3">
        <v>3.65</v>
      </c>
      <c r="Q288" s="3">
        <v>3.3</v>
      </c>
      <c r="R288" s="3">
        <v>2.5</v>
      </c>
      <c r="S288" s="3">
        <v>150</v>
      </c>
      <c r="T288" s="3">
        <v>900</v>
      </c>
      <c r="U288" s="6">
        <v>0.5</v>
      </c>
      <c r="V288" s="3">
        <v>9500</v>
      </c>
      <c r="W288" s="3">
        <v>6147.8459999999995</v>
      </c>
      <c r="X288" s="3">
        <v>900</v>
      </c>
      <c r="Y288" s="3">
        <v>150</v>
      </c>
      <c r="Z288" s="6">
        <v>0.5</v>
      </c>
      <c r="AA288" s="10" t="s">
        <v>759</v>
      </c>
      <c r="AB288" s="4">
        <v>362</v>
      </c>
      <c r="AC288" s="4">
        <v>55.5</v>
      </c>
      <c r="AD288" s="4">
        <v>306</v>
      </c>
      <c r="AE288" s="7" t="s">
        <v>1024</v>
      </c>
      <c r="AG288" s="4" t="s">
        <v>0</v>
      </c>
      <c r="AI288" s="11" t="s">
        <v>760</v>
      </c>
      <c r="AK288" s="10" t="s">
        <v>939</v>
      </c>
      <c r="AL288" s="10" t="s">
        <v>759</v>
      </c>
      <c r="AM288" s="12">
        <v>0.8</v>
      </c>
      <c r="AN288">
        <f t="shared" si="25"/>
        <v>2</v>
      </c>
      <c r="AO288">
        <f t="shared" si="26"/>
        <v>60.79</v>
      </c>
    </row>
    <row r="289" spans="1:41">
      <c r="A289" t="s">
        <v>1316</v>
      </c>
      <c r="B289" s="3" t="s">
        <v>976</v>
      </c>
      <c r="C289" s="3" t="s">
        <v>140</v>
      </c>
      <c r="D289" s="3" t="s">
        <v>133</v>
      </c>
      <c r="E289" s="3" t="s">
        <v>78</v>
      </c>
      <c r="F289" s="3" t="s">
        <v>77</v>
      </c>
      <c r="G289" s="3" t="s">
        <v>9</v>
      </c>
      <c r="H289" s="3" t="s">
        <v>139</v>
      </c>
      <c r="I289" s="3" t="s">
        <v>2</v>
      </c>
      <c r="J289" s="3" t="s">
        <v>9</v>
      </c>
      <c r="K289" s="4">
        <v>5000</v>
      </c>
      <c r="L289" s="4">
        <v>80</v>
      </c>
      <c r="M289" s="4" t="s">
        <v>759</v>
      </c>
      <c r="N289" s="4" t="s">
        <v>759</v>
      </c>
      <c r="O289" s="3">
        <v>400</v>
      </c>
      <c r="P289" s="3">
        <v>3.65</v>
      </c>
      <c r="Q289" s="3">
        <v>3.3</v>
      </c>
      <c r="R289" s="3">
        <v>2.5</v>
      </c>
      <c r="S289" s="3">
        <v>200</v>
      </c>
      <c r="T289" s="3">
        <v>1200</v>
      </c>
      <c r="U289" s="6">
        <v>0.5</v>
      </c>
      <c r="V289" s="3">
        <v>13100</v>
      </c>
      <c r="W289" s="3">
        <v>8540.0249999999996</v>
      </c>
      <c r="X289" s="3">
        <v>1200</v>
      </c>
      <c r="Y289" s="3">
        <v>200</v>
      </c>
      <c r="Z289" s="6">
        <v>0.5</v>
      </c>
      <c r="AA289" s="10" t="s">
        <v>759</v>
      </c>
      <c r="AB289" s="4">
        <v>461</v>
      </c>
      <c r="AC289" s="4">
        <v>65</v>
      </c>
      <c r="AD289" s="4">
        <v>285</v>
      </c>
      <c r="AE289" s="7" t="s">
        <v>1024</v>
      </c>
      <c r="AG289" s="4" t="s">
        <v>0</v>
      </c>
      <c r="AK289" s="10" t="s">
        <v>939</v>
      </c>
      <c r="AL289" s="10" t="s">
        <v>759</v>
      </c>
      <c r="AM289" s="12">
        <v>0.8</v>
      </c>
      <c r="AN289">
        <f t="shared" si="25"/>
        <v>2</v>
      </c>
      <c r="AO289">
        <f t="shared" si="26"/>
        <v>60.79</v>
      </c>
    </row>
    <row r="290" spans="1:41">
      <c r="A290" t="s">
        <v>1317</v>
      </c>
      <c r="B290" s="3" t="s">
        <v>977</v>
      </c>
      <c r="C290" s="3" t="s">
        <v>138</v>
      </c>
      <c r="D290" s="3" t="s">
        <v>133</v>
      </c>
      <c r="E290" s="3" t="s">
        <v>78</v>
      </c>
      <c r="F290" s="3" t="s">
        <v>77</v>
      </c>
      <c r="G290" s="3" t="s">
        <v>9</v>
      </c>
      <c r="H290" s="3" t="s">
        <v>137</v>
      </c>
      <c r="I290" s="3" t="s">
        <v>2</v>
      </c>
      <c r="J290" s="3" t="s">
        <v>9</v>
      </c>
      <c r="K290" s="4">
        <v>5000</v>
      </c>
      <c r="L290" s="4">
        <v>80</v>
      </c>
      <c r="M290" s="4" t="s">
        <v>759</v>
      </c>
      <c r="N290" s="4" t="s">
        <v>759</v>
      </c>
      <c r="O290" s="3">
        <v>700</v>
      </c>
      <c r="P290" s="3">
        <v>3.65</v>
      </c>
      <c r="Q290" s="3">
        <v>3.3</v>
      </c>
      <c r="R290" s="3">
        <v>2.5</v>
      </c>
      <c r="S290" s="3">
        <v>350</v>
      </c>
      <c r="T290" s="3">
        <v>2100</v>
      </c>
      <c r="U290" s="6">
        <v>0.5</v>
      </c>
      <c r="V290" s="3">
        <v>21000</v>
      </c>
      <c r="W290" s="3">
        <v>12854.754000000001</v>
      </c>
      <c r="X290" s="3">
        <v>2100</v>
      </c>
      <c r="Y290" s="3">
        <v>350</v>
      </c>
      <c r="Z290" s="6">
        <v>0.5</v>
      </c>
      <c r="AA290" s="10" t="s">
        <v>759</v>
      </c>
      <c r="AB290" s="4">
        <v>627</v>
      </c>
      <c r="AC290" s="4">
        <v>67</v>
      </c>
      <c r="AD290" s="4">
        <v>306</v>
      </c>
      <c r="AE290" s="7" t="s">
        <v>1024</v>
      </c>
      <c r="AG290" s="4" t="s">
        <v>0</v>
      </c>
      <c r="AI290" s="11" t="s">
        <v>760</v>
      </c>
      <c r="AK290" s="10" t="s">
        <v>939</v>
      </c>
      <c r="AL290" s="10" t="s">
        <v>759</v>
      </c>
      <c r="AM290" s="12">
        <v>0.8</v>
      </c>
      <c r="AN290">
        <f t="shared" si="25"/>
        <v>2</v>
      </c>
      <c r="AO290">
        <f t="shared" si="26"/>
        <v>60.79</v>
      </c>
    </row>
    <row r="291" spans="1:41">
      <c r="A291" t="s">
        <v>1318</v>
      </c>
      <c r="B291" s="3" t="s">
        <v>978</v>
      </c>
      <c r="C291" s="3" t="s">
        <v>136</v>
      </c>
      <c r="D291" s="3" t="s">
        <v>133</v>
      </c>
      <c r="E291" s="3" t="s">
        <v>78</v>
      </c>
      <c r="F291" s="3" t="s">
        <v>77</v>
      </c>
      <c r="G291" s="3" t="s">
        <v>9</v>
      </c>
      <c r="H291" s="3" t="s">
        <v>135</v>
      </c>
      <c r="I291" s="3" t="s">
        <v>2</v>
      </c>
      <c r="J291" s="3" t="s">
        <v>9</v>
      </c>
      <c r="K291" s="4">
        <v>5000</v>
      </c>
      <c r="L291" s="4">
        <v>80</v>
      </c>
      <c r="M291" s="4" t="s">
        <v>759</v>
      </c>
      <c r="N291" s="4" t="s">
        <v>759</v>
      </c>
      <c r="O291" s="3">
        <v>1000</v>
      </c>
      <c r="P291" s="3">
        <v>3.65</v>
      </c>
      <c r="Q291" s="3">
        <v>3.3</v>
      </c>
      <c r="R291" s="3">
        <v>2.5</v>
      </c>
      <c r="S291" s="3">
        <v>500</v>
      </c>
      <c r="T291" s="3">
        <v>3000</v>
      </c>
      <c r="U291" s="6">
        <v>0.5</v>
      </c>
      <c r="V291" s="3">
        <v>35000</v>
      </c>
      <c r="W291" s="3">
        <v>22631.25</v>
      </c>
      <c r="X291" s="3">
        <v>3000</v>
      </c>
      <c r="Y291" s="3">
        <v>500</v>
      </c>
      <c r="Z291" s="6">
        <v>0.5</v>
      </c>
      <c r="AA291" s="10" t="s">
        <v>759</v>
      </c>
      <c r="AB291" s="4">
        <v>850</v>
      </c>
      <c r="AC291" s="4">
        <v>71</v>
      </c>
      <c r="AD291" s="4">
        <v>375</v>
      </c>
      <c r="AE291" s="7" t="s">
        <v>1024</v>
      </c>
      <c r="AG291" s="4" t="s">
        <v>0</v>
      </c>
      <c r="AI291" s="11" t="s">
        <v>760</v>
      </c>
      <c r="AK291" s="10" t="s">
        <v>939</v>
      </c>
      <c r="AL291" s="10" t="s">
        <v>759</v>
      </c>
      <c r="AM291" s="12">
        <v>0.8</v>
      </c>
      <c r="AN291">
        <f t="shared" si="25"/>
        <v>2</v>
      </c>
      <c r="AO291">
        <f t="shared" si="26"/>
        <v>60.79</v>
      </c>
    </row>
    <row r="292" spans="1:41">
      <c r="A292" t="s">
        <v>1319</v>
      </c>
      <c r="B292" s="3" t="s">
        <v>979</v>
      </c>
      <c r="C292" s="3" t="s">
        <v>134</v>
      </c>
      <c r="D292" s="3" t="s">
        <v>133</v>
      </c>
      <c r="E292" s="3" t="s">
        <v>78</v>
      </c>
      <c r="F292" s="3" t="s">
        <v>77</v>
      </c>
      <c r="G292" s="3" t="s">
        <v>9</v>
      </c>
      <c r="H292" s="3" t="s">
        <v>132</v>
      </c>
      <c r="I292" s="3" t="s">
        <v>2</v>
      </c>
      <c r="J292" s="3" t="s">
        <v>9</v>
      </c>
      <c r="K292" s="4">
        <v>5000</v>
      </c>
      <c r="L292" s="4">
        <v>80</v>
      </c>
      <c r="M292" s="4" t="s">
        <v>759</v>
      </c>
      <c r="N292" s="4" t="s">
        <v>759</v>
      </c>
      <c r="O292" s="3">
        <v>1000</v>
      </c>
      <c r="P292" s="3">
        <v>3.65</v>
      </c>
      <c r="Q292" s="3">
        <v>3.2</v>
      </c>
      <c r="R292" s="3">
        <v>2.5</v>
      </c>
      <c r="S292" s="3">
        <v>500</v>
      </c>
      <c r="T292" s="3">
        <v>3000</v>
      </c>
      <c r="U292" s="6">
        <v>0.5</v>
      </c>
      <c r="V292" s="3">
        <v>41000</v>
      </c>
      <c r="W292" s="3">
        <v>25916.799999999999</v>
      </c>
      <c r="X292" s="3">
        <v>3000</v>
      </c>
      <c r="Y292" s="3">
        <v>500</v>
      </c>
      <c r="Z292" s="6">
        <v>0.5</v>
      </c>
      <c r="AA292" s="10" t="s">
        <v>759</v>
      </c>
      <c r="AB292" s="4">
        <v>560</v>
      </c>
      <c r="AC292" s="4">
        <v>130</v>
      </c>
      <c r="AD292" s="4">
        <v>356</v>
      </c>
      <c r="AE292" s="7" t="s">
        <v>1024</v>
      </c>
      <c r="AG292" s="4" t="s">
        <v>0</v>
      </c>
      <c r="AI292" s="11" t="s">
        <v>760</v>
      </c>
      <c r="AK292" s="10" t="s">
        <v>939</v>
      </c>
      <c r="AL292" s="10" t="s">
        <v>759</v>
      </c>
      <c r="AM292" s="12">
        <v>0.8</v>
      </c>
      <c r="AN292">
        <f t="shared" si="25"/>
        <v>2</v>
      </c>
      <c r="AO292">
        <f t="shared" si="26"/>
        <v>60.79</v>
      </c>
    </row>
    <row r="293" spans="1:41">
      <c r="A293" t="s">
        <v>1320</v>
      </c>
      <c r="B293" s="3" t="s">
        <v>131</v>
      </c>
      <c r="C293" s="3" t="s">
        <v>131</v>
      </c>
      <c r="D293" s="3" t="s">
        <v>130</v>
      </c>
      <c r="E293" s="3" t="s">
        <v>78</v>
      </c>
      <c r="F293" s="3" t="s">
        <v>77</v>
      </c>
      <c r="G293" s="3" t="s">
        <v>4</v>
      </c>
      <c r="H293" s="3" t="s">
        <v>129</v>
      </c>
      <c r="I293" s="3" t="s">
        <v>2</v>
      </c>
      <c r="J293" s="3" t="s">
        <v>1</v>
      </c>
      <c r="K293" s="4">
        <v>2000</v>
      </c>
      <c r="L293" s="4">
        <v>80</v>
      </c>
      <c r="M293" s="4" t="s">
        <v>759</v>
      </c>
      <c r="N293" s="4" t="s">
        <v>759</v>
      </c>
      <c r="O293" s="3">
        <v>5</v>
      </c>
      <c r="P293" s="3">
        <v>3.65</v>
      </c>
      <c r="Q293" s="3">
        <v>3.2</v>
      </c>
      <c r="R293" s="3">
        <v>2.5</v>
      </c>
      <c r="S293" s="3">
        <v>5</v>
      </c>
      <c r="T293" s="3">
        <v>10</v>
      </c>
      <c r="U293" s="6">
        <v>1</v>
      </c>
      <c r="V293" s="3">
        <v>145</v>
      </c>
      <c r="W293" s="3">
        <v>54.369799999999998</v>
      </c>
      <c r="X293" s="3">
        <v>5</v>
      </c>
      <c r="Y293" s="3">
        <v>1</v>
      </c>
      <c r="Z293" s="6">
        <v>1</v>
      </c>
      <c r="AA293" s="10" t="s">
        <v>759</v>
      </c>
      <c r="AB293" s="4" t="s">
        <v>1024</v>
      </c>
      <c r="AC293" s="4">
        <v>70</v>
      </c>
      <c r="AE293" s="4">
        <v>32.200000000000003</v>
      </c>
      <c r="AG293" s="4" t="s">
        <v>0</v>
      </c>
      <c r="AI293" s="11" t="s">
        <v>760</v>
      </c>
      <c r="AK293" s="10" t="s">
        <v>939</v>
      </c>
      <c r="AL293" s="10" t="s">
        <v>759</v>
      </c>
      <c r="AM293" s="10" t="s">
        <v>759</v>
      </c>
      <c r="AN293">
        <f t="shared" si="25"/>
        <v>3</v>
      </c>
      <c r="AO293">
        <f t="shared" si="26"/>
        <v>64.69</v>
      </c>
    </row>
    <row r="294" spans="1:41">
      <c r="A294" t="s">
        <v>1321</v>
      </c>
      <c r="B294" s="3" t="s">
        <v>128</v>
      </c>
      <c r="C294" s="3" t="s">
        <v>128</v>
      </c>
      <c r="D294" s="3" t="s">
        <v>127</v>
      </c>
      <c r="E294" s="3" t="s">
        <v>50</v>
      </c>
      <c r="F294" s="3" t="s">
        <v>126</v>
      </c>
      <c r="G294" s="3" t="s">
        <v>4</v>
      </c>
      <c r="H294" s="3" t="s">
        <v>125</v>
      </c>
      <c r="I294" s="3" t="s">
        <v>2</v>
      </c>
      <c r="J294" s="3" t="s">
        <v>1</v>
      </c>
      <c r="K294" s="4">
        <v>300</v>
      </c>
      <c r="L294" s="4">
        <v>80</v>
      </c>
      <c r="M294" s="4" t="s">
        <v>759</v>
      </c>
      <c r="N294" s="4" t="s">
        <v>759</v>
      </c>
      <c r="O294" s="3">
        <v>4</v>
      </c>
      <c r="P294" s="3">
        <v>4.2</v>
      </c>
      <c r="Q294" s="3">
        <v>3.7</v>
      </c>
      <c r="R294" s="3">
        <v>3</v>
      </c>
      <c r="S294" s="3">
        <v>0.64</v>
      </c>
      <c r="T294" s="3">
        <v>4</v>
      </c>
      <c r="U294" s="6" t="s">
        <v>759</v>
      </c>
      <c r="V294" s="3">
        <v>90</v>
      </c>
      <c r="W294" s="3">
        <v>34.492899999999999</v>
      </c>
      <c r="X294" s="3">
        <v>4</v>
      </c>
      <c r="Y294" s="3">
        <v>0.8</v>
      </c>
      <c r="Z294" s="6" t="s">
        <v>759</v>
      </c>
      <c r="AA294" s="17" t="s">
        <v>759</v>
      </c>
      <c r="AB294" s="4" t="s">
        <v>1024</v>
      </c>
      <c r="AC294" s="4">
        <v>65</v>
      </c>
      <c r="AE294" s="4">
        <v>26</v>
      </c>
      <c r="AF294" s="4">
        <v>2015</v>
      </c>
      <c r="AH294" s="4" t="s">
        <v>0</v>
      </c>
      <c r="AI294" s="11" t="s">
        <v>779</v>
      </c>
      <c r="AK294" s="10" t="s">
        <v>939</v>
      </c>
      <c r="AL294" s="10" t="s">
        <v>759</v>
      </c>
      <c r="AM294" s="10" t="s">
        <v>759</v>
      </c>
      <c r="AN294">
        <f t="shared" si="25"/>
        <v>3</v>
      </c>
      <c r="AO294">
        <f t="shared" si="26"/>
        <v>64.69</v>
      </c>
    </row>
    <row r="295" spans="1:41">
      <c r="A295" t="s">
        <v>1322</v>
      </c>
      <c r="B295" s="3" t="s">
        <v>124</v>
      </c>
      <c r="C295" s="3" t="s">
        <v>124</v>
      </c>
      <c r="D295" s="3" t="s">
        <v>13</v>
      </c>
      <c r="E295" s="3" t="s">
        <v>6</v>
      </c>
      <c r="F295" s="3" t="s">
        <v>12</v>
      </c>
      <c r="G295" s="3" t="s">
        <v>11</v>
      </c>
      <c r="H295" s="3" t="s">
        <v>123</v>
      </c>
      <c r="I295" s="3" t="s">
        <v>2</v>
      </c>
      <c r="J295" s="3" t="s">
        <v>9</v>
      </c>
      <c r="K295" s="4">
        <v>800</v>
      </c>
      <c r="L295" s="4">
        <v>80</v>
      </c>
      <c r="M295" s="4" t="s">
        <v>759</v>
      </c>
      <c r="N295" s="3">
        <v>140</v>
      </c>
      <c r="O295" s="3">
        <v>5</v>
      </c>
      <c r="P295" s="3">
        <v>4.2</v>
      </c>
      <c r="Q295" s="3">
        <v>3.7</v>
      </c>
      <c r="R295" s="3">
        <v>2.7</v>
      </c>
      <c r="S295" s="3">
        <v>2.5</v>
      </c>
      <c r="T295" s="3">
        <v>150</v>
      </c>
      <c r="U295" s="6">
        <v>1</v>
      </c>
      <c r="V295" s="3">
        <v>128</v>
      </c>
      <c r="W295" s="3">
        <v>72.525400000000005</v>
      </c>
      <c r="X295" s="3">
        <v>10.4</v>
      </c>
      <c r="Y295" s="3">
        <v>2</v>
      </c>
      <c r="Z295" s="6">
        <v>1</v>
      </c>
      <c r="AA295" s="17" t="s">
        <v>759</v>
      </c>
      <c r="AB295" s="4">
        <v>142.5</v>
      </c>
      <c r="AC295" s="4">
        <v>11.7</v>
      </c>
      <c r="AD295" s="4">
        <v>43.5</v>
      </c>
      <c r="AE295" s="7" t="s">
        <v>1024</v>
      </c>
      <c r="AF295" s="4">
        <v>2017</v>
      </c>
      <c r="AH295" s="4" t="s">
        <v>0</v>
      </c>
      <c r="AI295" s="11" t="s">
        <v>760</v>
      </c>
      <c r="AJ295" s="4" t="s">
        <v>122</v>
      </c>
      <c r="AK295" s="10" t="s">
        <v>939</v>
      </c>
      <c r="AL295" s="10" t="s">
        <v>759</v>
      </c>
      <c r="AM295" s="10" t="s">
        <v>759</v>
      </c>
      <c r="AN295">
        <f t="shared" si="25"/>
        <v>1</v>
      </c>
      <c r="AO295">
        <f t="shared" si="26"/>
        <v>60.25</v>
      </c>
    </row>
    <row r="296" spans="1:41">
      <c r="A296" t="s">
        <v>1323</v>
      </c>
      <c r="B296" s="3" t="s">
        <v>121</v>
      </c>
      <c r="C296" s="3" t="s">
        <v>121</v>
      </c>
      <c r="D296" s="3" t="s">
        <v>120</v>
      </c>
      <c r="E296" s="3" t="s">
        <v>24</v>
      </c>
      <c r="F296" s="3" t="s">
        <v>23</v>
      </c>
      <c r="G296" s="3" t="s">
        <v>4</v>
      </c>
      <c r="H296" s="3" t="s">
        <v>119</v>
      </c>
      <c r="I296" s="3" t="s">
        <v>2</v>
      </c>
      <c r="J296" s="3" t="s">
        <v>1</v>
      </c>
      <c r="K296" s="4">
        <v>2000</v>
      </c>
      <c r="L296" s="4">
        <v>80</v>
      </c>
      <c r="M296" s="4" t="s">
        <v>759</v>
      </c>
      <c r="N296" s="4" t="s">
        <v>759</v>
      </c>
      <c r="O296" s="3">
        <v>40</v>
      </c>
      <c r="P296" s="3">
        <v>2.7</v>
      </c>
      <c r="Q296" s="3">
        <v>2.4</v>
      </c>
      <c r="R296" s="3">
        <v>1.5</v>
      </c>
      <c r="S296" s="3">
        <v>65</v>
      </c>
      <c r="T296" s="3">
        <v>120</v>
      </c>
      <c r="U296" s="6" t="s">
        <v>759</v>
      </c>
      <c r="V296" s="3">
        <v>1650</v>
      </c>
      <c r="W296" s="3">
        <v>902.35749999999996</v>
      </c>
      <c r="X296" s="3">
        <v>120</v>
      </c>
      <c r="Y296" s="3">
        <v>8</v>
      </c>
      <c r="Z296" s="6" t="s">
        <v>759</v>
      </c>
      <c r="AA296" s="17" t="s">
        <v>759</v>
      </c>
      <c r="AB296" s="4" t="s">
        <v>1024</v>
      </c>
      <c r="AC296" s="4">
        <v>380</v>
      </c>
      <c r="AE296" s="4">
        <v>55</v>
      </c>
      <c r="AF296" s="4">
        <v>2013</v>
      </c>
      <c r="AG296" s="4" t="s">
        <v>0</v>
      </c>
      <c r="AK296" s="10" t="s">
        <v>939</v>
      </c>
      <c r="AL296" s="10" t="s">
        <v>759</v>
      </c>
      <c r="AM296" s="10" t="s">
        <v>759</v>
      </c>
      <c r="AN296">
        <f t="shared" si="25"/>
        <v>3</v>
      </c>
      <c r="AO296">
        <f t="shared" si="26"/>
        <v>64.69</v>
      </c>
    </row>
    <row r="297" spans="1:41">
      <c r="A297" t="s">
        <v>1324</v>
      </c>
      <c r="B297" s="3" t="s">
        <v>118</v>
      </c>
      <c r="C297" s="3" t="s">
        <v>118</v>
      </c>
      <c r="D297" s="3" t="s">
        <v>117</v>
      </c>
      <c r="G297" s="3" t="s">
        <v>11</v>
      </c>
      <c r="H297" s="3" t="s">
        <v>116</v>
      </c>
      <c r="I297" s="3" t="s">
        <v>2</v>
      </c>
      <c r="J297" s="3" t="s">
        <v>9</v>
      </c>
      <c r="K297" s="4">
        <v>1000</v>
      </c>
      <c r="L297" s="4">
        <v>80</v>
      </c>
      <c r="M297" s="4" t="s">
        <v>759</v>
      </c>
      <c r="N297" s="4" t="s">
        <v>759</v>
      </c>
      <c r="O297" s="3">
        <v>16</v>
      </c>
      <c r="P297" s="3">
        <v>4.0999999999999996</v>
      </c>
      <c r="Q297" s="3">
        <v>3.6</v>
      </c>
      <c r="R297" s="3">
        <v>2.5</v>
      </c>
      <c r="S297" s="3">
        <v>3.5</v>
      </c>
      <c r="T297" s="3">
        <v>80</v>
      </c>
      <c r="U297" s="6" t="s">
        <v>759</v>
      </c>
      <c r="V297" s="3">
        <v>446</v>
      </c>
      <c r="W297" s="3">
        <v>293.27760000000001</v>
      </c>
      <c r="X297" s="3">
        <v>80</v>
      </c>
      <c r="Y297" s="3">
        <v>3.5</v>
      </c>
      <c r="Z297" s="6" t="s">
        <v>759</v>
      </c>
      <c r="AA297" s="17" t="s">
        <v>759</v>
      </c>
      <c r="AB297" s="4">
        <v>253</v>
      </c>
      <c r="AC297" s="4">
        <v>6.3</v>
      </c>
      <c r="AD297" s="4">
        <v>184</v>
      </c>
      <c r="AE297" s="7" t="s">
        <v>1024</v>
      </c>
      <c r="AF297" s="4">
        <v>2012</v>
      </c>
      <c r="AG297" s="4" t="s">
        <v>0</v>
      </c>
      <c r="AI297" s="11" t="s">
        <v>847</v>
      </c>
      <c r="AK297" s="10" t="s">
        <v>939</v>
      </c>
      <c r="AL297" s="10" t="s">
        <v>759</v>
      </c>
      <c r="AM297" s="10" t="s">
        <v>759</v>
      </c>
      <c r="AN297">
        <f t="shared" si="25"/>
        <v>1</v>
      </c>
      <c r="AO297">
        <f t="shared" si="26"/>
        <v>60.25</v>
      </c>
    </row>
    <row r="298" spans="1:41">
      <c r="A298" t="s">
        <v>1325</v>
      </c>
      <c r="B298" s="3" t="s">
        <v>115</v>
      </c>
      <c r="C298" s="3" t="s">
        <v>114</v>
      </c>
      <c r="D298" s="3" t="s">
        <v>107</v>
      </c>
      <c r="E298" s="3" t="s">
        <v>78</v>
      </c>
      <c r="F298" s="3" t="s">
        <v>77</v>
      </c>
      <c r="G298" s="3" t="s">
        <v>4</v>
      </c>
      <c r="H298" s="3" t="s">
        <v>113</v>
      </c>
      <c r="I298" s="3" t="s">
        <v>2</v>
      </c>
      <c r="J298" s="3" t="s">
        <v>1</v>
      </c>
      <c r="K298" s="4">
        <v>2000</v>
      </c>
      <c r="L298" s="4">
        <v>80</v>
      </c>
      <c r="M298" s="4" t="s">
        <v>759</v>
      </c>
      <c r="N298" s="4" t="s">
        <v>759</v>
      </c>
      <c r="O298" s="3">
        <v>10</v>
      </c>
      <c r="P298" s="3">
        <v>3.65</v>
      </c>
      <c r="Q298" s="3">
        <v>3.2</v>
      </c>
      <c r="R298" s="3">
        <v>2</v>
      </c>
      <c r="S298" s="3">
        <v>10</v>
      </c>
      <c r="T298" s="3">
        <v>30</v>
      </c>
      <c r="U298" s="6">
        <v>1</v>
      </c>
      <c r="V298" s="3">
        <v>330</v>
      </c>
      <c r="W298" s="3">
        <v>138.2919</v>
      </c>
      <c r="X298" s="3">
        <v>20</v>
      </c>
      <c r="Y298" s="3">
        <v>10</v>
      </c>
      <c r="Z298" s="6">
        <v>1</v>
      </c>
      <c r="AA298" s="17" t="s">
        <v>759</v>
      </c>
      <c r="AB298" s="4" t="s">
        <v>1024</v>
      </c>
      <c r="AC298" s="4">
        <v>122</v>
      </c>
      <c r="AE298" s="4">
        <v>38</v>
      </c>
      <c r="AG298" s="4" t="s">
        <v>0</v>
      </c>
      <c r="AI298" s="11" t="s">
        <v>760</v>
      </c>
      <c r="AK298" s="10" t="s">
        <v>939</v>
      </c>
      <c r="AL298" s="10" t="s">
        <v>759</v>
      </c>
      <c r="AM298" s="10" t="s">
        <v>759</v>
      </c>
      <c r="AN298">
        <f t="shared" si="25"/>
        <v>3</v>
      </c>
      <c r="AO298">
        <f t="shared" si="26"/>
        <v>64.69</v>
      </c>
    </row>
    <row r="299" spans="1:41">
      <c r="A299" t="s">
        <v>1326</v>
      </c>
      <c r="B299" s="3" t="s">
        <v>112</v>
      </c>
      <c r="C299" s="3" t="s">
        <v>111</v>
      </c>
      <c r="D299" s="3" t="s">
        <v>107</v>
      </c>
      <c r="E299" s="3" t="s">
        <v>78</v>
      </c>
      <c r="F299" s="3" t="s">
        <v>77</v>
      </c>
      <c r="G299" s="3" t="s">
        <v>4</v>
      </c>
      <c r="H299" s="3" t="s">
        <v>110</v>
      </c>
      <c r="I299" s="3" t="s">
        <v>2</v>
      </c>
      <c r="J299" s="3" t="s">
        <v>1</v>
      </c>
      <c r="K299" s="4">
        <v>2000</v>
      </c>
      <c r="L299" s="4">
        <v>80</v>
      </c>
      <c r="M299" s="4" t="s">
        <v>759</v>
      </c>
      <c r="N299" s="4" t="s">
        <v>759</v>
      </c>
      <c r="O299" s="3">
        <v>12</v>
      </c>
      <c r="P299" s="3">
        <v>3.65</v>
      </c>
      <c r="Q299" s="3">
        <v>3.2</v>
      </c>
      <c r="R299" s="3">
        <v>2</v>
      </c>
      <c r="S299" s="3">
        <v>12</v>
      </c>
      <c r="T299" s="3">
        <v>36</v>
      </c>
      <c r="U299" s="6">
        <v>1</v>
      </c>
      <c r="V299" s="3">
        <v>395</v>
      </c>
      <c r="W299" s="3">
        <v>160.96270000000001</v>
      </c>
      <c r="X299" s="3">
        <v>24</v>
      </c>
      <c r="Y299" s="3">
        <v>12</v>
      </c>
      <c r="Z299" s="6">
        <v>1</v>
      </c>
      <c r="AA299" s="17" t="s">
        <v>759</v>
      </c>
      <c r="AB299" s="4" t="s">
        <v>1024</v>
      </c>
      <c r="AC299" s="4">
        <v>142</v>
      </c>
      <c r="AE299" s="4">
        <v>38</v>
      </c>
      <c r="AG299" s="4" t="s">
        <v>0</v>
      </c>
      <c r="AI299" s="11" t="s">
        <v>760</v>
      </c>
      <c r="AK299" s="10" t="s">
        <v>939</v>
      </c>
      <c r="AL299" s="10" t="s">
        <v>759</v>
      </c>
      <c r="AM299" s="10" t="s">
        <v>759</v>
      </c>
      <c r="AN299">
        <f t="shared" si="25"/>
        <v>3</v>
      </c>
      <c r="AO299">
        <f t="shared" si="26"/>
        <v>64.69</v>
      </c>
    </row>
    <row r="300" spans="1:41">
      <c r="A300" t="s">
        <v>1327</v>
      </c>
      <c r="B300" s="3" t="s">
        <v>109</v>
      </c>
      <c r="C300" s="3" t="s">
        <v>108</v>
      </c>
      <c r="D300" s="3" t="s">
        <v>107</v>
      </c>
      <c r="E300" s="3" t="s">
        <v>78</v>
      </c>
      <c r="F300" s="3" t="s">
        <v>77</v>
      </c>
      <c r="G300" s="3" t="s">
        <v>4</v>
      </c>
      <c r="H300" s="3" t="s">
        <v>106</v>
      </c>
      <c r="I300" s="3" t="s">
        <v>2</v>
      </c>
      <c r="J300" s="3" t="s">
        <v>1</v>
      </c>
      <c r="K300" s="4">
        <v>2000</v>
      </c>
      <c r="L300" s="4">
        <v>80</v>
      </c>
      <c r="M300" s="4" t="s">
        <v>759</v>
      </c>
      <c r="N300" s="4" t="s">
        <v>759</v>
      </c>
      <c r="O300" s="3">
        <v>15</v>
      </c>
      <c r="P300" s="3">
        <v>3.65</v>
      </c>
      <c r="Q300" s="3">
        <v>3.2</v>
      </c>
      <c r="R300" s="3">
        <v>2</v>
      </c>
      <c r="S300" s="3">
        <v>15</v>
      </c>
      <c r="T300" s="3">
        <v>45</v>
      </c>
      <c r="U300" s="6">
        <v>1</v>
      </c>
      <c r="V300" s="3">
        <v>475</v>
      </c>
      <c r="W300" s="3">
        <v>207.24</v>
      </c>
      <c r="X300" s="3">
        <v>30</v>
      </c>
      <c r="Y300" s="3">
        <v>7.5</v>
      </c>
      <c r="Z300" s="6">
        <v>1</v>
      </c>
      <c r="AA300" s="17" t="s">
        <v>759</v>
      </c>
      <c r="AB300" s="4" t="s">
        <v>1024</v>
      </c>
      <c r="AC300" s="4">
        <v>165</v>
      </c>
      <c r="AE300" s="4">
        <v>40</v>
      </c>
      <c r="AG300" s="4" t="s">
        <v>0</v>
      </c>
      <c r="AI300" s="11" t="s">
        <v>760</v>
      </c>
      <c r="AK300" s="10" t="s">
        <v>939</v>
      </c>
      <c r="AL300" s="10" t="s">
        <v>759</v>
      </c>
      <c r="AM300" s="10" t="s">
        <v>759</v>
      </c>
      <c r="AN300">
        <f t="shared" si="25"/>
        <v>3</v>
      </c>
      <c r="AO300">
        <f t="shared" si="26"/>
        <v>64.69</v>
      </c>
    </row>
    <row r="301" spans="1:41">
      <c r="A301" t="s">
        <v>1328</v>
      </c>
      <c r="B301" s="3" t="s">
        <v>105</v>
      </c>
      <c r="C301" s="3" t="s">
        <v>105</v>
      </c>
      <c r="D301" s="3" t="s">
        <v>70</v>
      </c>
      <c r="E301" s="3" t="s">
        <v>6</v>
      </c>
      <c r="F301" s="3" t="s">
        <v>30</v>
      </c>
      <c r="G301" s="3" t="s">
        <v>4</v>
      </c>
      <c r="H301" s="3" t="s">
        <v>104</v>
      </c>
      <c r="I301" s="3" t="s">
        <v>2</v>
      </c>
      <c r="J301" s="3" t="s">
        <v>1</v>
      </c>
      <c r="K301" s="4">
        <v>500</v>
      </c>
      <c r="L301" s="4">
        <v>80</v>
      </c>
      <c r="M301" s="4" t="s">
        <v>759</v>
      </c>
      <c r="N301" s="3">
        <v>118</v>
      </c>
      <c r="O301" s="3">
        <v>28</v>
      </c>
      <c r="P301" s="3">
        <v>4.0999999999999996</v>
      </c>
      <c r="Q301" s="3">
        <v>3.6</v>
      </c>
      <c r="R301" s="3">
        <v>2.75</v>
      </c>
      <c r="S301" s="3">
        <v>2.8</v>
      </c>
      <c r="T301" s="3">
        <v>84</v>
      </c>
      <c r="U301" s="6" t="s">
        <v>759</v>
      </c>
      <c r="V301" s="3">
        <v>810</v>
      </c>
      <c r="W301" s="3">
        <v>423.47609999999997</v>
      </c>
      <c r="X301" s="3">
        <v>28</v>
      </c>
      <c r="Y301" s="3">
        <v>2.8</v>
      </c>
      <c r="Z301" s="6" t="s">
        <v>759</v>
      </c>
      <c r="AA301" s="17" t="s">
        <v>759</v>
      </c>
      <c r="AB301" s="4" t="s">
        <v>1024</v>
      </c>
      <c r="AC301" s="4">
        <v>185</v>
      </c>
      <c r="AE301" s="4">
        <v>54</v>
      </c>
      <c r="AF301" s="4">
        <v>2006</v>
      </c>
      <c r="AG301" s="4" t="s">
        <v>0</v>
      </c>
      <c r="AI301" s="11" t="s">
        <v>760</v>
      </c>
      <c r="AK301" s="10" t="s">
        <v>939</v>
      </c>
      <c r="AL301" s="10" t="s">
        <v>759</v>
      </c>
      <c r="AM301" s="10" t="s">
        <v>759</v>
      </c>
      <c r="AN301">
        <f t="shared" si="25"/>
        <v>3</v>
      </c>
      <c r="AO301">
        <f t="shared" si="26"/>
        <v>64.69</v>
      </c>
    </row>
    <row r="302" spans="1:41">
      <c r="A302" t="s">
        <v>1329</v>
      </c>
      <c r="B302" s="3" t="s">
        <v>103</v>
      </c>
      <c r="C302" s="3" t="s">
        <v>103</v>
      </c>
      <c r="D302" s="3" t="s">
        <v>70</v>
      </c>
      <c r="E302" s="3" t="s">
        <v>6</v>
      </c>
      <c r="F302" s="3" t="s">
        <v>30</v>
      </c>
      <c r="G302" s="3" t="s">
        <v>4</v>
      </c>
      <c r="H302" s="3" t="s">
        <v>102</v>
      </c>
      <c r="I302" s="3" t="s">
        <v>2</v>
      </c>
      <c r="J302" s="3" t="s">
        <v>1</v>
      </c>
      <c r="K302" s="4">
        <v>500</v>
      </c>
      <c r="L302" s="4">
        <v>80</v>
      </c>
      <c r="M302" s="4" t="s">
        <v>759</v>
      </c>
      <c r="N302" s="3">
        <v>126</v>
      </c>
      <c r="O302" s="3">
        <v>39</v>
      </c>
      <c r="P302" s="3">
        <v>4.0999999999999996</v>
      </c>
      <c r="Q302" s="3">
        <v>3.6</v>
      </c>
      <c r="R302" s="3">
        <v>2.75</v>
      </c>
      <c r="S302" s="3">
        <v>3.9</v>
      </c>
      <c r="T302" s="3">
        <v>117</v>
      </c>
      <c r="U302" s="6" t="s">
        <v>759</v>
      </c>
      <c r="V302" s="3">
        <v>1130</v>
      </c>
      <c r="W302" s="3">
        <v>572.26499999999999</v>
      </c>
      <c r="X302" s="3">
        <v>39</v>
      </c>
      <c r="Y302" s="3">
        <v>3.9</v>
      </c>
      <c r="Z302" s="6" t="s">
        <v>759</v>
      </c>
      <c r="AA302" s="17" t="s">
        <v>759</v>
      </c>
      <c r="AB302" s="4" t="s">
        <v>1024</v>
      </c>
      <c r="AC302" s="4">
        <v>250</v>
      </c>
      <c r="AE302" s="4">
        <v>54</v>
      </c>
      <c r="AF302" s="4">
        <v>2006</v>
      </c>
      <c r="AG302" s="4" t="s">
        <v>0</v>
      </c>
      <c r="AI302" s="11" t="s">
        <v>760</v>
      </c>
      <c r="AK302" s="10" t="s">
        <v>939</v>
      </c>
      <c r="AL302" s="10" t="s">
        <v>759</v>
      </c>
      <c r="AM302" s="10" t="s">
        <v>759</v>
      </c>
      <c r="AN302">
        <f t="shared" si="25"/>
        <v>3</v>
      </c>
      <c r="AO302">
        <f t="shared" si="26"/>
        <v>64.69</v>
      </c>
    </row>
    <row r="303" spans="1:41">
      <c r="A303" t="s">
        <v>1330</v>
      </c>
      <c r="B303" s="3" t="s">
        <v>101</v>
      </c>
      <c r="C303" s="3" t="s">
        <v>101</v>
      </c>
      <c r="D303" s="3" t="s">
        <v>70</v>
      </c>
      <c r="E303" s="3" t="s">
        <v>6</v>
      </c>
      <c r="F303" s="3" t="s">
        <v>30</v>
      </c>
      <c r="G303" s="3" t="s">
        <v>4</v>
      </c>
      <c r="H303" s="3" t="s">
        <v>100</v>
      </c>
      <c r="I303" s="3" t="s">
        <v>2</v>
      </c>
      <c r="J303" s="3" t="s">
        <v>1</v>
      </c>
      <c r="K303" s="4">
        <v>500</v>
      </c>
      <c r="L303" s="4">
        <v>80</v>
      </c>
      <c r="M303" s="4" t="s">
        <v>759</v>
      </c>
      <c r="N303" s="3">
        <v>165</v>
      </c>
      <c r="O303" s="3">
        <v>50</v>
      </c>
      <c r="P303" s="3">
        <v>4.0999999999999996</v>
      </c>
      <c r="Q303" s="3">
        <v>3.6</v>
      </c>
      <c r="R303" s="3">
        <v>2.75</v>
      </c>
      <c r="S303" s="3">
        <v>5</v>
      </c>
      <c r="T303" s="3">
        <v>150</v>
      </c>
      <c r="U303" s="6" t="s">
        <v>759</v>
      </c>
      <c r="V303" s="3">
        <v>1110</v>
      </c>
      <c r="W303" s="3">
        <v>551.2663</v>
      </c>
      <c r="X303" s="3">
        <v>50</v>
      </c>
      <c r="Y303" s="3">
        <v>5</v>
      </c>
      <c r="Z303" s="6" t="s">
        <v>759</v>
      </c>
      <c r="AA303" s="17" t="s">
        <v>759</v>
      </c>
      <c r="AB303" s="4" t="s">
        <v>1024</v>
      </c>
      <c r="AC303" s="4">
        <v>250</v>
      </c>
      <c r="AE303" s="4">
        <v>53</v>
      </c>
      <c r="AF303" s="4">
        <v>2006</v>
      </c>
      <c r="AG303" s="4" t="s">
        <v>0</v>
      </c>
      <c r="AI303" s="11" t="s">
        <v>760</v>
      </c>
      <c r="AK303" s="10" t="s">
        <v>939</v>
      </c>
      <c r="AL303" s="10" t="s">
        <v>759</v>
      </c>
      <c r="AM303" s="10" t="s">
        <v>759</v>
      </c>
      <c r="AN303">
        <f t="shared" si="25"/>
        <v>3</v>
      </c>
      <c r="AO303">
        <f t="shared" si="26"/>
        <v>64.69</v>
      </c>
    </row>
    <row r="304" spans="1:41">
      <c r="A304" t="s">
        <v>1331</v>
      </c>
      <c r="B304" s="3" t="s">
        <v>99</v>
      </c>
      <c r="C304" s="3" t="s">
        <v>99</v>
      </c>
      <c r="D304" s="3" t="s">
        <v>70</v>
      </c>
      <c r="E304" s="3" t="s">
        <v>6</v>
      </c>
      <c r="F304" s="3" t="s">
        <v>30</v>
      </c>
      <c r="G304" s="3" t="s">
        <v>9</v>
      </c>
      <c r="H304" s="3" t="s">
        <v>98</v>
      </c>
      <c r="I304" s="3" t="s">
        <v>2</v>
      </c>
      <c r="J304" s="3" t="s">
        <v>9</v>
      </c>
      <c r="K304" s="4">
        <v>500</v>
      </c>
      <c r="L304" s="4">
        <v>70</v>
      </c>
      <c r="M304" s="3">
        <v>380</v>
      </c>
      <c r="N304" s="3">
        <v>163</v>
      </c>
      <c r="O304" s="3">
        <v>5.3</v>
      </c>
      <c r="P304" s="3">
        <v>4.2</v>
      </c>
      <c r="Q304" s="3">
        <v>3.75</v>
      </c>
      <c r="R304" s="3">
        <v>2.5</v>
      </c>
      <c r="S304" s="3">
        <v>1.1000000000000001</v>
      </c>
      <c r="T304" s="3">
        <v>11</v>
      </c>
      <c r="U304" s="6" t="s">
        <v>759</v>
      </c>
      <c r="V304" s="3">
        <v>124</v>
      </c>
      <c r="W304" s="3">
        <v>52</v>
      </c>
      <c r="X304" s="3">
        <v>5</v>
      </c>
      <c r="Y304" s="3">
        <v>0.57999999999999996</v>
      </c>
      <c r="Z304" s="6" t="s">
        <v>759</v>
      </c>
      <c r="AA304" s="17" t="s">
        <v>759</v>
      </c>
      <c r="AB304" s="4">
        <v>65</v>
      </c>
      <c r="AC304" s="4">
        <v>19</v>
      </c>
      <c r="AD304" s="4">
        <v>48</v>
      </c>
      <c r="AE304" s="7" t="s">
        <v>1024</v>
      </c>
      <c r="AF304" s="4">
        <v>2007</v>
      </c>
      <c r="AG304" s="4" t="s">
        <v>0</v>
      </c>
      <c r="AI304" s="11" t="s">
        <v>762</v>
      </c>
      <c r="AK304" s="10" t="s">
        <v>939</v>
      </c>
      <c r="AL304" s="10" t="s">
        <v>759</v>
      </c>
      <c r="AM304" s="10" t="s">
        <v>759</v>
      </c>
      <c r="AN304">
        <f t="shared" si="25"/>
        <v>2</v>
      </c>
      <c r="AO304">
        <f t="shared" si="26"/>
        <v>60.79</v>
      </c>
    </row>
    <row r="305" spans="1:41">
      <c r="A305" t="s">
        <v>1332</v>
      </c>
      <c r="B305" s="3" t="s">
        <v>97</v>
      </c>
      <c r="C305" s="3" t="s">
        <v>97</v>
      </c>
      <c r="D305" s="3" t="s">
        <v>70</v>
      </c>
      <c r="E305" s="3" t="s">
        <v>6</v>
      </c>
      <c r="F305" s="3" t="s">
        <v>30</v>
      </c>
      <c r="G305" s="3" t="s">
        <v>9</v>
      </c>
      <c r="H305" s="3" t="s">
        <v>96</v>
      </c>
      <c r="I305" s="3" t="s">
        <v>2</v>
      </c>
      <c r="J305" s="3" t="s">
        <v>9</v>
      </c>
      <c r="K305" s="4">
        <v>500</v>
      </c>
      <c r="L305" s="4">
        <v>70</v>
      </c>
      <c r="M305" s="3">
        <v>350</v>
      </c>
      <c r="N305" s="3">
        <v>165</v>
      </c>
      <c r="O305" s="3">
        <v>6.8</v>
      </c>
      <c r="P305" s="3">
        <v>4.2</v>
      </c>
      <c r="Q305" s="3">
        <v>3.75</v>
      </c>
      <c r="R305" s="3">
        <v>2.5</v>
      </c>
      <c r="S305" s="3">
        <v>1.4</v>
      </c>
      <c r="T305" s="3">
        <v>13.6</v>
      </c>
      <c r="U305" s="6" t="s">
        <v>759</v>
      </c>
      <c r="V305" s="3">
        <v>155</v>
      </c>
      <c r="W305" s="3">
        <v>73</v>
      </c>
      <c r="X305" s="3">
        <v>6.8</v>
      </c>
      <c r="Y305" s="3">
        <v>0.57999999999999996</v>
      </c>
      <c r="Z305" s="6" t="s">
        <v>759</v>
      </c>
      <c r="AA305" s="17" t="s">
        <v>759</v>
      </c>
      <c r="AB305" s="4">
        <v>65</v>
      </c>
      <c r="AC305" s="4">
        <v>19.8</v>
      </c>
      <c r="AD305" s="4">
        <v>61</v>
      </c>
      <c r="AE305" s="7" t="s">
        <v>1024</v>
      </c>
      <c r="AF305" s="4">
        <v>2005</v>
      </c>
      <c r="AG305" s="4" t="s">
        <v>0</v>
      </c>
      <c r="AI305" s="11" t="s">
        <v>808</v>
      </c>
      <c r="AK305" s="10" t="s">
        <v>939</v>
      </c>
      <c r="AL305" s="10" t="s">
        <v>759</v>
      </c>
      <c r="AM305" s="10" t="s">
        <v>759</v>
      </c>
      <c r="AN305">
        <f t="shared" si="25"/>
        <v>2</v>
      </c>
      <c r="AO305">
        <f t="shared" si="26"/>
        <v>60.79</v>
      </c>
    </row>
    <row r="306" spans="1:41">
      <c r="A306" t="s">
        <v>1333</v>
      </c>
      <c r="B306" s="3" t="s">
        <v>95</v>
      </c>
      <c r="C306" s="3" t="s">
        <v>95</v>
      </c>
      <c r="D306" s="3" t="s">
        <v>70</v>
      </c>
      <c r="E306" s="3" t="s">
        <v>6</v>
      </c>
      <c r="F306" s="3" t="s">
        <v>30</v>
      </c>
      <c r="G306" s="3" t="s">
        <v>4</v>
      </c>
      <c r="H306" s="3" t="s">
        <v>94</v>
      </c>
      <c r="I306" s="3" t="s">
        <v>2</v>
      </c>
      <c r="J306" s="3" t="s">
        <v>1</v>
      </c>
      <c r="K306" s="4">
        <v>500</v>
      </c>
      <c r="L306" s="4">
        <v>80</v>
      </c>
      <c r="M306" s="3">
        <v>313</v>
      </c>
      <c r="N306" s="3">
        <v>149</v>
      </c>
      <c r="O306" s="3">
        <v>45</v>
      </c>
      <c r="P306" s="3">
        <v>4.0999999999999996</v>
      </c>
      <c r="Q306" s="3">
        <v>3.6</v>
      </c>
      <c r="R306" s="3">
        <v>2.7</v>
      </c>
      <c r="S306" s="3">
        <v>4.5</v>
      </c>
      <c r="T306" s="3">
        <v>100</v>
      </c>
      <c r="U306" s="6" t="s">
        <v>759</v>
      </c>
      <c r="V306" s="3">
        <v>1070</v>
      </c>
      <c r="W306" s="3">
        <v>510</v>
      </c>
      <c r="X306" s="3">
        <v>45</v>
      </c>
      <c r="Y306" s="3">
        <v>4.5</v>
      </c>
      <c r="Z306" s="6" t="s">
        <v>759</v>
      </c>
      <c r="AA306" s="17" t="s">
        <v>759</v>
      </c>
      <c r="AB306" s="4" t="s">
        <v>1024</v>
      </c>
      <c r="AC306" s="4">
        <v>222</v>
      </c>
      <c r="AE306" s="4">
        <v>54.3</v>
      </c>
      <c r="AF306" s="4">
        <v>2005</v>
      </c>
      <c r="AG306" s="4" t="s">
        <v>0</v>
      </c>
      <c r="AI306" s="11" t="s">
        <v>808</v>
      </c>
      <c r="AK306" s="10" t="s">
        <v>939</v>
      </c>
      <c r="AL306" s="10" t="s">
        <v>759</v>
      </c>
      <c r="AM306" s="10" t="s">
        <v>759</v>
      </c>
      <c r="AN306">
        <f t="shared" si="25"/>
        <v>3</v>
      </c>
      <c r="AO306">
        <f t="shared" si="26"/>
        <v>64.69</v>
      </c>
    </row>
    <row r="307" spans="1:41">
      <c r="A307" t="s">
        <v>1334</v>
      </c>
      <c r="B307" s="3" t="s">
        <v>93</v>
      </c>
      <c r="C307" s="3" t="s">
        <v>93</v>
      </c>
      <c r="D307" s="3" t="s">
        <v>70</v>
      </c>
      <c r="E307" s="3" t="s">
        <v>6</v>
      </c>
      <c r="F307" s="3" t="s">
        <v>30</v>
      </c>
      <c r="G307" s="3" t="s">
        <v>4</v>
      </c>
      <c r="H307" s="3" t="s">
        <v>92</v>
      </c>
      <c r="I307" s="3" t="s">
        <v>2</v>
      </c>
      <c r="J307" s="3" t="s">
        <v>1</v>
      </c>
      <c r="K307" s="4">
        <v>500</v>
      </c>
      <c r="L307" s="4">
        <v>80</v>
      </c>
      <c r="M307" s="3">
        <v>285</v>
      </c>
      <c r="N307" s="3">
        <v>136</v>
      </c>
      <c r="O307" s="3">
        <v>41</v>
      </c>
      <c r="P307" s="3">
        <v>4.0999999999999996</v>
      </c>
      <c r="Q307" s="3">
        <v>3.6</v>
      </c>
      <c r="R307" s="3">
        <v>2.7</v>
      </c>
      <c r="S307" s="3">
        <v>4.5</v>
      </c>
      <c r="T307" s="3">
        <v>150</v>
      </c>
      <c r="U307" s="6">
        <f>0.33</f>
        <v>0.33</v>
      </c>
      <c r="V307" s="3">
        <v>1070</v>
      </c>
      <c r="W307" s="3">
        <v>513.83339999999998</v>
      </c>
      <c r="X307" s="3">
        <v>41</v>
      </c>
      <c r="Y307" s="3">
        <v>4.5</v>
      </c>
      <c r="Z307" s="6">
        <f>0.33</f>
        <v>0.33</v>
      </c>
      <c r="AA307" s="17" t="s">
        <v>759</v>
      </c>
      <c r="AB307" s="4" t="s">
        <v>1024</v>
      </c>
      <c r="AC307" s="4">
        <v>222</v>
      </c>
      <c r="AE307" s="4">
        <v>54.3</v>
      </c>
      <c r="AF307" s="4">
        <v>2005</v>
      </c>
      <c r="AG307" s="4" t="s">
        <v>0</v>
      </c>
      <c r="AI307" s="11" t="s">
        <v>808</v>
      </c>
      <c r="AK307" s="10" t="s">
        <v>939</v>
      </c>
      <c r="AL307" s="10" t="s">
        <v>759</v>
      </c>
      <c r="AM307" s="12">
        <v>0.8</v>
      </c>
      <c r="AN307">
        <f t="shared" si="25"/>
        <v>3</v>
      </c>
      <c r="AO307">
        <f t="shared" si="26"/>
        <v>64.69</v>
      </c>
    </row>
    <row r="308" spans="1:41">
      <c r="A308" t="s">
        <v>1335</v>
      </c>
      <c r="B308" s="3" t="s">
        <v>91</v>
      </c>
      <c r="C308" s="3" t="s">
        <v>91</v>
      </c>
      <c r="D308" s="3" t="s">
        <v>70</v>
      </c>
      <c r="E308" s="3" t="s">
        <v>6</v>
      </c>
      <c r="F308" s="3" t="s">
        <v>30</v>
      </c>
      <c r="G308" s="3" t="s">
        <v>4</v>
      </c>
      <c r="H308" s="3" t="s">
        <v>90</v>
      </c>
      <c r="I308" s="3" t="s">
        <v>2</v>
      </c>
      <c r="J308" s="3" t="s">
        <v>1</v>
      </c>
      <c r="K308" s="4">
        <v>500</v>
      </c>
      <c r="L308" s="4">
        <v>80</v>
      </c>
      <c r="M308" s="3">
        <v>252</v>
      </c>
      <c r="N308" s="3">
        <v>124</v>
      </c>
      <c r="O308" s="3">
        <v>27</v>
      </c>
      <c r="P308" s="3">
        <v>4.0999999999999996</v>
      </c>
      <c r="Q308" s="3">
        <v>3.6</v>
      </c>
      <c r="R308" s="3">
        <v>2.7</v>
      </c>
      <c r="S308" s="3">
        <v>2.7</v>
      </c>
      <c r="T308" s="3">
        <v>110</v>
      </c>
      <c r="U308" s="6">
        <f>0.33</f>
        <v>0.33</v>
      </c>
      <c r="V308" s="3">
        <v>770</v>
      </c>
      <c r="W308" s="3">
        <v>377.274</v>
      </c>
      <c r="X308" s="3">
        <v>27</v>
      </c>
      <c r="Y308" s="3">
        <v>2.7</v>
      </c>
      <c r="Z308" s="6">
        <f>0.33</f>
        <v>0.33</v>
      </c>
      <c r="AA308" s="17" t="s">
        <v>759</v>
      </c>
      <c r="AB308" s="4" t="s">
        <v>1024</v>
      </c>
      <c r="AC308" s="4">
        <v>163</v>
      </c>
      <c r="AE308" s="4">
        <v>54.3</v>
      </c>
      <c r="AF308" s="4">
        <v>2005</v>
      </c>
      <c r="AG308" s="4" t="s">
        <v>0</v>
      </c>
      <c r="AI308" s="11" t="s">
        <v>808</v>
      </c>
      <c r="AK308" s="10" t="s">
        <v>939</v>
      </c>
      <c r="AL308" s="10" t="s">
        <v>759</v>
      </c>
      <c r="AM308" s="12">
        <v>0.8</v>
      </c>
      <c r="AN308">
        <f t="shared" si="25"/>
        <v>3</v>
      </c>
      <c r="AO308">
        <f t="shared" si="26"/>
        <v>64.69</v>
      </c>
    </row>
    <row r="309" spans="1:41">
      <c r="A309" t="s">
        <v>1336</v>
      </c>
      <c r="B309" s="3" t="s">
        <v>89</v>
      </c>
      <c r="C309" s="3" t="s">
        <v>89</v>
      </c>
      <c r="D309" s="3" t="s">
        <v>70</v>
      </c>
      <c r="E309" s="3" t="s">
        <v>6</v>
      </c>
      <c r="F309" s="3" t="s">
        <v>30</v>
      </c>
      <c r="G309" s="3" t="s">
        <v>4</v>
      </c>
      <c r="H309" s="3" t="s">
        <v>88</v>
      </c>
      <c r="I309" s="3" t="s">
        <v>2</v>
      </c>
      <c r="J309" s="3" t="s">
        <v>1</v>
      </c>
      <c r="K309" s="4">
        <v>500</v>
      </c>
      <c r="L309" s="4">
        <v>80</v>
      </c>
      <c r="M309" s="3">
        <v>131</v>
      </c>
      <c r="N309" s="3">
        <v>67</v>
      </c>
      <c r="O309" s="3">
        <v>7</v>
      </c>
      <c r="P309" s="3">
        <v>4.0999999999999996</v>
      </c>
      <c r="Q309" s="3">
        <v>3.6</v>
      </c>
      <c r="R309" s="3">
        <v>2.7</v>
      </c>
      <c r="S309" s="3">
        <v>0.7</v>
      </c>
      <c r="T309" s="3">
        <v>100</v>
      </c>
      <c r="U309" s="6" t="s">
        <v>759</v>
      </c>
      <c r="V309" s="3">
        <v>370</v>
      </c>
      <c r="W309" s="3">
        <v>191.3398</v>
      </c>
      <c r="X309" s="3">
        <v>7</v>
      </c>
      <c r="Y309" s="3">
        <v>0.7</v>
      </c>
      <c r="Z309" s="6" t="s">
        <v>759</v>
      </c>
      <c r="AA309" s="17" t="s">
        <v>759</v>
      </c>
      <c r="AB309" s="4" t="s">
        <v>1024</v>
      </c>
      <c r="AC309" s="4">
        <v>145</v>
      </c>
      <c r="AE309" s="4">
        <v>41</v>
      </c>
      <c r="AF309" s="4">
        <v>2005</v>
      </c>
      <c r="AG309" s="4" t="s">
        <v>0</v>
      </c>
      <c r="AI309" s="11" t="s">
        <v>808</v>
      </c>
      <c r="AK309" s="10" t="s">
        <v>939</v>
      </c>
      <c r="AL309" s="10" t="s">
        <v>759</v>
      </c>
      <c r="AM309" s="10" t="s">
        <v>759</v>
      </c>
      <c r="AN309">
        <f t="shared" si="25"/>
        <v>3</v>
      </c>
      <c r="AO309">
        <f t="shared" si="26"/>
        <v>64.69</v>
      </c>
    </row>
    <row r="310" spans="1:41">
      <c r="A310" t="s">
        <v>1337</v>
      </c>
      <c r="B310" s="3" t="s">
        <v>87</v>
      </c>
      <c r="C310" s="3" t="s">
        <v>87</v>
      </c>
      <c r="D310" s="3" t="s">
        <v>70</v>
      </c>
      <c r="E310" s="3" t="s">
        <v>6</v>
      </c>
      <c r="F310" s="3" t="s">
        <v>30</v>
      </c>
      <c r="G310" s="3" t="s">
        <v>4</v>
      </c>
      <c r="H310" s="3" t="s">
        <v>86</v>
      </c>
      <c r="I310" s="3" t="s">
        <v>2</v>
      </c>
      <c r="J310" s="3" t="s">
        <v>1</v>
      </c>
      <c r="K310" s="4">
        <v>500</v>
      </c>
      <c r="L310" s="4">
        <v>80</v>
      </c>
      <c r="M310" s="3">
        <v>187</v>
      </c>
      <c r="N310" s="3">
        <v>89</v>
      </c>
      <c r="O310" s="3">
        <v>20</v>
      </c>
      <c r="P310" s="3">
        <v>4.0999999999999996</v>
      </c>
      <c r="Q310" s="3">
        <v>3.6</v>
      </c>
      <c r="R310" s="3">
        <v>2.7</v>
      </c>
      <c r="S310" s="3">
        <v>2</v>
      </c>
      <c r="T310" s="3">
        <v>250</v>
      </c>
      <c r="U310" s="6" t="s">
        <v>759</v>
      </c>
      <c r="V310" s="3">
        <v>800</v>
      </c>
      <c r="W310" s="3">
        <v>373.11680000000001</v>
      </c>
      <c r="X310" s="3">
        <v>20</v>
      </c>
      <c r="Y310" s="3">
        <v>2</v>
      </c>
      <c r="Z310" s="6" t="s">
        <v>759</v>
      </c>
      <c r="AA310" s="17" t="s">
        <v>759</v>
      </c>
      <c r="AB310" s="4" t="s">
        <v>1024</v>
      </c>
      <c r="AC310" s="4">
        <v>163</v>
      </c>
      <c r="AE310" s="4">
        <v>54</v>
      </c>
      <c r="AF310" s="4">
        <v>2005</v>
      </c>
      <c r="AG310" s="4" t="s">
        <v>0</v>
      </c>
      <c r="AI310" s="11" t="s">
        <v>808</v>
      </c>
      <c r="AK310" s="10" t="s">
        <v>939</v>
      </c>
      <c r="AL310" s="10" t="s">
        <v>759</v>
      </c>
      <c r="AM310" s="10" t="s">
        <v>759</v>
      </c>
      <c r="AN310">
        <f t="shared" si="25"/>
        <v>3</v>
      </c>
      <c r="AO310">
        <f t="shared" si="26"/>
        <v>64.69</v>
      </c>
    </row>
    <row r="311" spans="1:41">
      <c r="A311" t="s">
        <v>1338</v>
      </c>
      <c r="B311" s="3" t="s">
        <v>85</v>
      </c>
      <c r="C311" s="3" t="s">
        <v>85</v>
      </c>
      <c r="D311" s="3" t="s">
        <v>70</v>
      </c>
      <c r="E311" s="3" t="s">
        <v>6</v>
      </c>
      <c r="F311" s="3" t="s">
        <v>30</v>
      </c>
      <c r="G311" s="3" t="s">
        <v>4</v>
      </c>
      <c r="H311" s="3" t="s">
        <v>84</v>
      </c>
      <c r="I311" s="3" t="s">
        <v>2</v>
      </c>
      <c r="J311" s="3" t="s">
        <v>1</v>
      </c>
      <c r="K311" s="4">
        <v>500</v>
      </c>
      <c r="L311" s="4">
        <v>80</v>
      </c>
      <c r="M311" s="3">
        <v>209</v>
      </c>
      <c r="N311" s="3">
        <v>97</v>
      </c>
      <c r="O311" s="3">
        <v>30</v>
      </c>
      <c r="P311" s="3">
        <v>4.0999999999999996</v>
      </c>
      <c r="Q311" s="3">
        <v>3.6</v>
      </c>
      <c r="R311" s="3">
        <v>2.7</v>
      </c>
      <c r="S311" s="3">
        <v>3</v>
      </c>
      <c r="T311" s="3">
        <v>300</v>
      </c>
      <c r="U311" s="6" t="s">
        <v>759</v>
      </c>
      <c r="V311" s="3">
        <v>1100</v>
      </c>
      <c r="W311" s="3">
        <v>508.17129999999997</v>
      </c>
      <c r="X311" s="3">
        <v>30</v>
      </c>
      <c r="Y311" s="3">
        <v>3</v>
      </c>
      <c r="Z311" s="6" t="s">
        <v>759</v>
      </c>
      <c r="AA311" s="17" t="s">
        <v>759</v>
      </c>
      <c r="AB311" s="4" t="s">
        <v>1024</v>
      </c>
      <c r="AC311" s="4">
        <v>222</v>
      </c>
      <c r="AE311" s="4">
        <v>54</v>
      </c>
      <c r="AF311" s="4">
        <v>2005</v>
      </c>
      <c r="AG311" s="4" t="s">
        <v>0</v>
      </c>
      <c r="AI311" s="11" t="s">
        <v>808</v>
      </c>
      <c r="AK311" s="10" t="s">
        <v>939</v>
      </c>
      <c r="AL311" s="10" t="s">
        <v>759</v>
      </c>
      <c r="AM311" s="10" t="s">
        <v>759</v>
      </c>
      <c r="AN311">
        <f t="shared" si="25"/>
        <v>3</v>
      </c>
      <c r="AO311">
        <f t="shared" si="26"/>
        <v>64.69</v>
      </c>
    </row>
    <row r="312" spans="1:41">
      <c r="A312" t="s">
        <v>1339</v>
      </c>
      <c r="B312" s="3" t="s">
        <v>83</v>
      </c>
      <c r="C312" s="3" t="s">
        <v>83</v>
      </c>
      <c r="D312" s="3" t="s">
        <v>981</v>
      </c>
      <c r="E312" s="3" t="s">
        <v>6</v>
      </c>
      <c r="F312" s="3" t="s">
        <v>82</v>
      </c>
      <c r="G312" s="3" t="s">
        <v>9</v>
      </c>
      <c r="H312" s="3" t="s">
        <v>81</v>
      </c>
      <c r="I312" s="3" t="s">
        <v>2</v>
      </c>
      <c r="J312" s="3" t="s">
        <v>9</v>
      </c>
      <c r="K312" s="4">
        <v>3000</v>
      </c>
      <c r="L312" s="4">
        <v>80</v>
      </c>
      <c r="M312" s="3">
        <v>296</v>
      </c>
      <c r="N312" s="3">
        <v>142</v>
      </c>
      <c r="O312" s="3">
        <v>15</v>
      </c>
      <c r="P312" s="3">
        <v>4.2</v>
      </c>
      <c r="Q312" s="3">
        <v>3.6</v>
      </c>
      <c r="R312" s="3">
        <v>2.7</v>
      </c>
      <c r="S312" s="3">
        <v>15</v>
      </c>
      <c r="T312" s="3">
        <v>15</v>
      </c>
      <c r="U312" s="6" t="s">
        <v>759</v>
      </c>
      <c r="V312" s="3">
        <v>380</v>
      </c>
      <c r="W312" s="3">
        <v>180.4631</v>
      </c>
      <c r="X312" s="3">
        <v>15</v>
      </c>
      <c r="Y312" s="3">
        <v>1.5</v>
      </c>
      <c r="Z312" s="6" t="s">
        <v>759</v>
      </c>
      <c r="AA312" s="17" t="s">
        <v>759</v>
      </c>
      <c r="AB312" s="4">
        <v>88.3</v>
      </c>
      <c r="AC312" s="4">
        <v>37.5</v>
      </c>
      <c r="AD312" s="4">
        <v>54.5</v>
      </c>
      <c r="AE312" s="7" t="s">
        <v>1024</v>
      </c>
      <c r="AG312" s="4" t="s">
        <v>0</v>
      </c>
      <c r="AI312" s="11" t="s">
        <v>760</v>
      </c>
      <c r="AK312" s="10" t="s">
        <v>939</v>
      </c>
      <c r="AL312" s="10" t="s">
        <v>759</v>
      </c>
      <c r="AM312" s="10" t="s">
        <v>759</v>
      </c>
      <c r="AN312">
        <f t="shared" si="25"/>
        <v>2</v>
      </c>
      <c r="AO312">
        <f t="shared" si="26"/>
        <v>60.79</v>
      </c>
    </row>
    <row r="313" spans="1:41">
      <c r="A313" t="s">
        <v>1340</v>
      </c>
      <c r="B313" s="3" t="s">
        <v>80</v>
      </c>
      <c r="C313" s="3" t="s">
        <v>80</v>
      </c>
      <c r="D313" s="3" t="s">
        <v>79</v>
      </c>
      <c r="E313" s="3" t="s">
        <v>78</v>
      </c>
      <c r="F313" s="3" t="s">
        <v>77</v>
      </c>
      <c r="G313" s="3" t="s">
        <v>4</v>
      </c>
      <c r="H313" s="3" t="s">
        <v>76</v>
      </c>
      <c r="I313" s="3" t="s">
        <v>2</v>
      </c>
      <c r="J313" s="3" t="s">
        <v>1</v>
      </c>
      <c r="K313" s="4">
        <v>1000</v>
      </c>
      <c r="L313" s="4">
        <v>80</v>
      </c>
      <c r="M313" s="4" t="s">
        <v>759</v>
      </c>
      <c r="N313" s="4" t="s">
        <v>759</v>
      </c>
      <c r="O313" s="3">
        <v>5.4</v>
      </c>
      <c r="P313" s="3">
        <v>3.7</v>
      </c>
      <c r="Q313" s="3">
        <v>3.2</v>
      </c>
      <c r="R313" s="3">
        <v>2</v>
      </c>
      <c r="S313" s="3">
        <v>1.08</v>
      </c>
      <c r="T313" s="3">
        <v>5.4</v>
      </c>
      <c r="U313" s="6" t="s">
        <v>759</v>
      </c>
      <c r="V313" s="3">
        <v>143</v>
      </c>
      <c r="W313" s="3">
        <v>58.966799999999999</v>
      </c>
      <c r="X313" s="3">
        <v>5.4</v>
      </c>
      <c r="Y313" s="3">
        <v>1.08</v>
      </c>
      <c r="Z313" s="6" t="s">
        <v>759</v>
      </c>
      <c r="AA313" s="17" t="s">
        <v>759</v>
      </c>
      <c r="AB313" s="4" t="s">
        <v>1024</v>
      </c>
      <c r="AC313" s="4">
        <v>72</v>
      </c>
      <c r="AE313" s="4">
        <v>32.299999999999997</v>
      </c>
      <c r="AF313" s="4">
        <v>2012</v>
      </c>
      <c r="AG313" s="4" t="s">
        <v>0</v>
      </c>
      <c r="AI313" s="11" t="s">
        <v>787</v>
      </c>
      <c r="AK313" s="10" t="s">
        <v>939</v>
      </c>
      <c r="AL313" s="10" t="s">
        <v>759</v>
      </c>
      <c r="AM313" s="10" t="s">
        <v>759</v>
      </c>
      <c r="AN313">
        <f t="shared" si="25"/>
        <v>3</v>
      </c>
      <c r="AO313">
        <f t="shared" si="26"/>
        <v>64.69</v>
      </c>
    </row>
    <row r="314" spans="1:41">
      <c r="A314" t="s">
        <v>1341</v>
      </c>
      <c r="B314" s="3" t="s">
        <v>75</v>
      </c>
      <c r="C314" s="3" t="s">
        <v>75</v>
      </c>
      <c r="D314" s="3" t="s">
        <v>63</v>
      </c>
      <c r="E314" s="3" t="s">
        <v>6</v>
      </c>
      <c r="F314" s="3" t="s">
        <v>12</v>
      </c>
      <c r="G314" s="3" t="s">
        <v>4</v>
      </c>
      <c r="H314" s="3" t="s">
        <v>74</v>
      </c>
      <c r="I314" s="3" t="s">
        <v>2</v>
      </c>
      <c r="J314" s="3" t="s">
        <v>1</v>
      </c>
      <c r="K314" s="4">
        <v>400</v>
      </c>
      <c r="L314" s="4">
        <v>80</v>
      </c>
      <c r="M314" s="4" t="s">
        <v>759</v>
      </c>
      <c r="N314" s="4" t="s">
        <v>759</v>
      </c>
      <c r="O314" s="3">
        <v>3.5</v>
      </c>
      <c r="P314" s="3">
        <v>4.2</v>
      </c>
      <c r="Q314" s="3">
        <v>3.63</v>
      </c>
      <c r="R314" s="3">
        <v>2.5</v>
      </c>
      <c r="S314" s="3">
        <v>0.68</v>
      </c>
      <c r="T314" s="3">
        <v>10</v>
      </c>
      <c r="U314" s="6">
        <v>1</v>
      </c>
      <c r="V314" s="3">
        <v>49</v>
      </c>
      <c r="W314" s="3">
        <v>17.274999999999999</v>
      </c>
      <c r="X314" s="3">
        <v>3.4</v>
      </c>
      <c r="Y314" s="3">
        <v>1.7</v>
      </c>
      <c r="Z314" s="6">
        <v>0.5</v>
      </c>
      <c r="AA314" s="17" t="s">
        <v>759</v>
      </c>
      <c r="AB314" s="4" t="s">
        <v>1024</v>
      </c>
      <c r="AC314" s="4">
        <v>65</v>
      </c>
      <c r="AE314" s="4">
        <v>18.399999999999999</v>
      </c>
      <c r="AF314" s="4">
        <v>2014</v>
      </c>
      <c r="AG314" s="4" t="s">
        <v>0</v>
      </c>
      <c r="AI314" s="11" t="s">
        <v>863</v>
      </c>
      <c r="AJ314" s="3"/>
      <c r="AK314" s="10" t="s">
        <v>939</v>
      </c>
      <c r="AL314" s="10">
        <v>0.01</v>
      </c>
      <c r="AM314" s="12">
        <v>1</v>
      </c>
      <c r="AN314">
        <f t="shared" si="25"/>
        <v>3</v>
      </c>
      <c r="AO314">
        <f t="shared" si="26"/>
        <v>64.69</v>
      </c>
    </row>
    <row r="315" spans="1:41">
      <c r="A315" t="s">
        <v>1342</v>
      </c>
      <c r="B315" s="3" t="s">
        <v>73</v>
      </c>
      <c r="C315" s="3" t="s">
        <v>73</v>
      </c>
      <c r="D315" s="3" t="s">
        <v>70</v>
      </c>
      <c r="E315" s="3" t="s">
        <v>6</v>
      </c>
      <c r="F315" s="3" t="s">
        <v>30</v>
      </c>
      <c r="G315" s="3" t="s">
        <v>9</v>
      </c>
      <c r="H315" s="3" t="s">
        <v>72</v>
      </c>
      <c r="I315" s="3" t="s">
        <v>2</v>
      </c>
      <c r="J315" s="3" t="s">
        <v>9</v>
      </c>
      <c r="K315" s="4">
        <v>1500</v>
      </c>
      <c r="L315" s="4">
        <v>80</v>
      </c>
      <c r="M315" s="3">
        <v>246</v>
      </c>
      <c r="N315" s="3">
        <v>150</v>
      </c>
      <c r="O315" s="3">
        <v>4</v>
      </c>
      <c r="P315" s="3">
        <v>4.2</v>
      </c>
      <c r="Q315" s="3">
        <v>3.65</v>
      </c>
      <c r="R315" s="3">
        <v>2.7</v>
      </c>
      <c r="S315" s="3">
        <v>0.8</v>
      </c>
      <c r="T315" s="3">
        <v>8</v>
      </c>
      <c r="U315" s="6">
        <v>0.5</v>
      </c>
      <c r="V315" s="3">
        <v>97</v>
      </c>
      <c r="W315" s="3">
        <v>56.5779</v>
      </c>
      <c r="X315" s="3">
        <v>4</v>
      </c>
      <c r="Y315" s="3">
        <v>2</v>
      </c>
      <c r="Z315" s="6">
        <v>0.5</v>
      </c>
      <c r="AA315" s="17" t="s">
        <v>759</v>
      </c>
      <c r="AB315" s="4">
        <v>68.5</v>
      </c>
      <c r="AC315" s="4">
        <v>18.649999999999999</v>
      </c>
      <c r="AD315" s="4">
        <v>45.3</v>
      </c>
      <c r="AE315" s="7" t="s">
        <v>1024</v>
      </c>
      <c r="AF315" s="4">
        <v>2019</v>
      </c>
      <c r="AG315" s="4" t="s">
        <v>0</v>
      </c>
      <c r="AI315" s="11" t="s">
        <v>828</v>
      </c>
      <c r="AK315" s="10" t="s">
        <v>939</v>
      </c>
      <c r="AL315" s="10" t="s">
        <v>759</v>
      </c>
      <c r="AM315" s="10" t="s">
        <v>759</v>
      </c>
      <c r="AN315">
        <f t="shared" si="25"/>
        <v>2</v>
      </c>
      <c r="AO315">
        <f t="shared" si="26"/>
        <v>60.79</v>
      </c>
    </row>
    <row r="316" spans="1:41">
      <c r="A316" t="s">
        <v>1343</v>
      </c>
      <c r="B316" s="3" t="s">
        <v>71</v>
      </c>
      <c r="C316" s="3" t="s">
        <v>71</v>
      </c>
      <c r="D316" s="3" t="s">
        <v>70</v>
      </c>
      <c r="E316" s="3" t="s">
        <v>6</v>
      </c>
      <c r="F316" s="3" t="s">
        <v>30</v>
      </c>
      <c r="G316" s="3" t="s">
        <v>9</v>
      </c>
      <c r="H316" s="3" t="s">
        <v>69</v>
      </c>
      <c r="I316" s="3" t="s">
        <v>2</v>
      </c>
      <c r="J316" s="3" t="s">
        <v>9</v>
      </c>
      <c r="K316" s="4">
        <v>1500</v>
      </c>
      <c r="L316" s="4">
        <v>80</v>
      </c>
      <c r="M316" s="3">
        <v>264</v>
      </c>
      <c r="N316" s="3">
        <v>150</v>
      </c>
      <c r="O316" s="3">
        <v>5.6</v>
      </c>
      <c r="P316" s="3">
        <v>4.0999999999999996</v>
      </c>
      <c r="Q316" s="3">
        <v>3.65</v>
      </c>
      <c r="R316" s="3">
        <v>2.5</v>
      </c>
      <c r="S316" s="3">
        <v>1.18</v>
      </c>
      <c r="T316" s="3">
        <v>11</v>
      </c>
      <c r="U316" s="6">
        <v>0.5</v>
      </c>
      <c r="V316" s="3">
        <v>136</v>
      </c>
      <c r="W316" s="3">
        <v>77.308099999999996</v>
      </c>
      <c r="X316" s="3">
        <v>5.6</v>
      </c>
      <c r="Y316" s="3">
        <v>1.18</v>
      </c>
      <c r="Z316" s="6">
        <v>0.5</v>
      </c>
      <c r="AA316" s="17" t="s">
        <v>759</v>
      </c>
      <c r="AB316" s="4">
        <v>68.7</v>
      </c>
      <c r="AC316" s="4">
        <v>18.600000000000001</v>
      </c>
      <c r="AD316" s="4">
        <v>60.5</v>
      </c>
      <c r="AE316" s="7" t="s">
        <v>1024</v>
      </c>
      <c r="AF316" s="4">
        <v>2019</v>
      </c>
      <c r="AG316" s="4" t="s">
        <v>0</v>
      </c>
      <c r="AI316" s="11" t="s">
        <v>829</v>
      </c>
      <c r="AK316" s="10" t="s">
        <v>939</v>
      </c>
      <c r="AL316" s="10" t="s">
        <v>759</v>
      </c>
      <c r="AM316" s="10" t="s">
        <v>759</v>
      </c>
      <c r="AN316">
        <f t="shared" si="25"/>
        <v>2</v>
      </c>
      <c r="AO316">
        <f t="shared" si="26"/>
        <v>60.79</v>
      </c>
    </row>
    <row r="317" spans="1:41">
      <c r="A317" t="s">
        <v>1344</v>
      </c>
      <c r="B317" s="3" t="s">
        <v>68</v>
      </c>
      <c r="C317" s="3" t="s">
        <v>67</v>
      </c>
      <c r="D317" s="3" t="s">
        <v>66</v>
      </c>
      <c r="E317" s="3" t="s">
        <v>6</v>
      </c>
      <c r="F317" s="3" t="s">
        <v>5</v>
      </c>
      <c r="G317" s="3" t="s">
        <v>4</v>
      </c>
      <c r="H317" s="3" t="s">
        <v>65</v>
      </c>
      <c r="I317" s="3" t="s">
        <v>2</v>
      </c>
      <c r="J317" s="3" t="s">
        <v>1</v>
      </c>
      <c r="K317" s="4">
        <v>1000</v>
      </c>
      <c r="L317" s="4">
        <v>80</v>
      </c>
      <c r="M317" s="4" t="s">
        <v>759</v>
      </c>
      <c r="N317" s="4" t="s">
        <v>759</v>
      </c>
      <c r="O317" s="3">
        <v>10</v>
      </c>
      <c r="P317" s="3">
        <v>4.2</v>
      </c>
      <c r="Q317" s="3">
        <v>3.6</v>
      </c>
      <c r="R317" s="3">
        <v>3</v>
      </c>
      <c r="S317" s="3">
        <v>1.5</v>
      </c>
      <c r="T317" s="3">
        <v>50</v>
      </c>
      <c r="U317" s="6">
        <v>0.2</v>
      </c>
      <c r="V317" s="3">
        <v>320</v>
      </c>
      <c r="W317" s="3">
        <v>130.67420000000001</v>
      </c>
      <c r="X317" s="3">
        <v>20</v>
      </c>
      <c r="Y317" s="3">
        <v>5</v>
      </c>
      <c r="Z317" s="6">
        <v>0.2</v>
      </c>
      <c r="AA317" s="17" t="s">
        <v>759</v>
      </c>
      <c r="AB317" s="4" t="s">
        <v>1024</v>
      </c>
      <c r="AC317" s="4">
        <v>144</v>
      </c>
      <c r="AE317" s="4">
        <v>34</v>
      </c>
      <c r="AF317" s="4">
        <v>2011</v>
      </c>
      <c r="AG317" s="4" t="s">
        <v>0</v>
      </c>
      <c r="AI317" s="13" t="s">
        <v>782</v>
      </c>
      <c r="AK317" s="10" t="s">
        <v>939</v>
      </c>
      <c r="AL317" s="10" t="s">
        <v>759</v>
      </c>
      <c r="AM317" s="10" t="s">
        <v>759</v>
      </c>
      <c r="AN317">
        <f t="shared" si="25"/>
        <v>3</v>
      </c>
      <c r="AO317">
        <f t="shared" si="26"/>
        <v>64.69</v>
      </c>
    </row>
    <row r="318" spans="1:41">
      <c r="A318" t="s">
        <v>1345</v>
      </c>
      <c r="B318" s="3" t="s">
        <v>64</v>
      </c>
      <c r="C318" s="3" t="s">
        <v>64</v>
      </c>
      <c r="D318" s="3" t="s">
        <v>63</v>
      </c>
      <c r="E318" s="3" t="s">
        <v>6</v>
      </c>
      <c r="F318" s="3" t="s">
        <v>12</v>
      </c>
      <c r="G318" s="3" t="s">
        <v>4</v>
      </c>
      <c r="H318" s="3" t="s">
        <v>62</v>
      </c>
      <c r="I318" s="3" t="s">
        <v>2</v>
      </c>
      <c r="J318" s="3" t="s">
        <v>1</v>
      </c>
      <c r="K318" s="4">
        <v>400</v>
      </c>
      <c r="L318" s="4">
        <v>80</v>
      </c>
      <c r="M318" s="4" t="s">
        <v>759</v>
      </c>
      <c r="N318" s="4" t="s">
        <v>759</v>
      </c>
      <c r="O318" s="3">
        <v>4.1500000000000004</v>
      </c>
      <c r="P318" s="3">
        <v>4.2</v>
      </c>
      <c r="Q318" s="3">
        <v>3.63</v>
      </c>
      <c r="R318" s="3">
        <v>2.5</v>
      </c>
      <c r="S318" s="3">
        <v>0.80400000000000005</v>
      </c>
      <c r="T318" s="3">
        <v>12</v>
      </c>
      <c r="U318" s="6">
        <v>1</v>
      </c>
      <c r="V318" s="3">
        <v>58</v>
      </c>
      <c r="W318" s="3">
        <v>21.6082</v>
      </c>
      <c r="X318" s="3">
        <v>4.0199999999999996</v>
      </c>
      <c r="Y318" s="3">
        <v>2.0099999999999998</v>
      </c>
      <c r="Z318" s="6">
        <v>0.5</v>
      </c>
      <c r="AA318" s="17" t="s">
        <v>759</v>
      </c>
      <c r="AB318" s="4" t="s">
        <v>1024</v>
      </c>
      <c r="AC318" s="4">
        <v>65.5</v>
      </c>
      <c r="AE318" s="4">
        <v>20.5</v>
      </c>
      <c r="AF318" s="4">
        <v>2015</v>
      </c>
      <c r="AG318" s="4" t="s">
        <v>0</v>
      </c>
      <c r="AI318" s="11" t="s">
        <v>790</v>
      </c>
      <c r="AK318" s="10" t="s">
        <v>939</v>
      </c>
      <c r="AL318" s="10">
        <v>0.01</v>
      </c>
      <c r="AM318" s="12">
        <v>1</v>
      </c>
      <c r="AN318">
        <f t="shared" si="25"/>
        <v>3</v>
      </c>
      <c r="AO318">
        <f t="shared" si="26"/>
        <v>64.69</v>
      </c>
    </row>
    <row r="319" spans="1:41">
      <c r="A319" t="s">
        <v>1346</v>
      </c>
      <c r="B319" s="3" t="s">
        <v>59</v>
      </c>
      <c r="C319" s="3" t="s">
        <v>59</v>
      </c>
      <c r="D319" s="3" t="s">
        <v>58</v>
      </c>
      <c r="E319" s="3" t="s">
        <v>6</v>
      </c>
      <c r="F319" s="3" t="s">
        <v>12</v>
      </c>
      <c r="G319" s="3" t="s">
        <v>11</v>
      </c>
      <c r="H319" s="3" t="s">
        <v>57</v>
      </c>
      <c r="I319" s="3" t="s">
        <v>2</v>
      </c>
      <c r="J319" s="3" t="s">
        <v>9</v>
      </c>
      <c r="K319" s="4">
        <v>1000</v>
      </c>
      <c r="L319" s="4">
        <v>80</v>
      </c>
      <c r="M319" s="3">
        <v>438</v>
      </c>
      <c r="N319" s="3">
        <v>234</v>
      </c>
      <c r="O319" s="3">
        <v>26.5</v>
      </c>
      <c r="P319" s="3">
        <v>4.3499999999999996</v>
      </c>
      <c r="Q319" s="3">
        <v>3.69</v>
      </c>
      <c r="R319" s="3">
        <v>2.2999999999999998</v>
      </c>
      <c r="S319" s="3">
        <v>8.8333333333333339</v>
      </c>
      <c r="T319" s="3">
        <v>26.5</v>
      </c>
      <c r="U319" s="6" t="s">
        <v>759</v>
      </c>
      <c r="V319" s="3">
        <v>407</v>
      </c>
      <c r="W319" s="3">
        <v>222.75</v>
      </c>
      <c r="X319" s="3">
        <v>26.5</v>
      </c>
      <c r="Y319" s="3">
        <v>8.8333333333333339</v>
      </c>
      <c r="Z319" s="6" t="s">
        <v>759</v>
      </c>
      <c r="AA319" s="17" t="s">
        <v>759</v>
      </c>
      <c r="AB319" s="4">
        <v>225</v>
      </c>
      <c r="AC319" s="4">
        <v>6</v>
      </c>
      <c r="AD319" s="4">
        <v>165</v>
      </c>
      <c r="AE319" s="7" t="s">
        <v>1024</v>
      </c>
      <c r="AF319" s="4">
        <v>2015</v>
      </c>
      <c r="AG319" s="4" t="s">
        <v>0</v>
      </c>
      <c r="AI319" s="11" t="s">
        <v>760</v>
      </c>
      <c r="AK319" s="10" t="s">
        <v>939</v>
      </c>
      <c r="AL319" s="10" t="s">
        <v>759</v>
      </c>
      <c r="AM319" s="10" t="s">
        <v>759</v>
      </c>
      <c r="AN319">
        <f t="shared" si="25"/>
        <v>1</v>
      </c>
      <c r="AO319">
        <f t="shared" si="26"/>
        <v>60.25</v>
      </c>
    </row>
    <row r="320" spans="1:41">
      <c r="A320" t="s">
        <v>1347</v>
      </c>
      <c r="B320" s="3" t="s">
        <v>56</v>
      </c>
      <c r="C320" s="3" t="s">
        <v>56</v>
      </c>
      <c r="D320" s="3" t="s">
        <v>53</v>
      </c>
      <c r="E320" s="3" t="s">
        <v>6</v>
      </c>
      <c r="F320" s="3" t="s">
        <v>5</v>
      </c>
      <c r="G320" s="3" t="s">
        <v>4</v>
      </c>
      <c r="H320" s="3" t="s">
        <v>55</v>
      </c>
      <c r="I320" s="3" t="s">
        <v>2</v>
      </c>
      <c r="J320" s="3" t="s">
        <v>1</v>
      </c>
      <c r="K320" s="4">
        <v>1000</v>
      </c>
      <c r="L320" s="4">
        <v>70</v>
      </c>
      <c r="M320" s="4" t="s">
        <v>759</v>
      </c>
      <c r="N320" s="4" t="s">
        <v>759</v>
      </c>
      <c r="O320" s="3">
        <v>5</v>
      </c>
      <c r="P320" s="3">
        <v>4.2</v>
      </c>
      <c r="Q320" s="3">
        <v>3.6</v>
      </c>
      <c r="R320" s="3">
        <v>2.75</v>
      </c>
      <c r="S320" s="3">
        <v>1</v>
      </c>
      <c r="T320" s="3">
        <v>10</v>
      </c>
      <c r="U320" s="6" t="s">
        <v>759</v>
      </c>
      <c r="V320" s="3">
        <v>70</v>
      </c>
      <c r="W320" s="3">
        <v>26.208100000000002</v>
      </c>
      <c r="X320" s="3">
        <v>1.5</v>
      </c>
      <c r="Y320" s="3">
        <v>1</v>
      </c>
      <c r="Z320" s="6" t="s">
        <v>759</v>
      </c>
      <c r="AA320" s="17" t="s">
        <v>759</v>
      </c>
      <c r="AB320" s="4" t="s">
        <v>1024</v>
      </c>
      <c r="AC320" s="4">
        <v>70.900000000000006</v>
      </c>
      <c r="AE320" s="4">
        <v>21.7</v>
      </c>
      <c r="AF320" s="4">
        <v>2017</v>
      </c>
      <c r="AG320" s="4" t="s">
        <v>0</v>
      </c>
      <c r="AI320" s="11" t="s">
        <v>791</v>
      </c>
      <c r="AK320" s="10" t="s">
        <v>939</v>
      </c>
      <c r="AL320" s="10">
        <v>0.02</v>
      </c>
      <c r="AM320" s="12">
        <v>1</v>
      </c>
      <c r="AN320">
        <f t="shared" si="25"/>
        <v>3</v>
      </c>
      <c r="AO320">
        <f t="shared" si="26"/>
        <v>64.69</v>
      </c>
    </row>
    <row r="321" spans="1:41">
      <c r="A321" t="s">
        <v>1348</v>
      </c>
      <c r="B321" s="3" t="s">
        <v>54</v>
      </c>
      <c r="C321" s="3" t="s">
        <v>54</v>
      </c>
      <c r="D321" s="3" t="s">
        <v>53</v>
      </c>
      <c r="E321" s="3" t="s">
        <v>6</v>
      </c>
      <c r="F321" s="3" t="s">
        <v>5</v>
      </c>
      <c r="G321" s="3" t="s">
        <v>4</v>
      </c>
      <c r="H321" s="3" t="s">
        <v>52</v>
      </c>
      <c r="I321" s="3" t="s">
        <v>2</v>
      </c>
      <c r="J321" s="3" t="s">
        <v>1</v>
      </c>
      <c r="K321" s="4">
        <v>1000</v>
      </c>
      <c r="L321" s="4">
        <v>80</v>
      </c>
      <c r="M321" s="3">
        <v>618</v>
      </c>
      <c r="N321" s="3">
        <v>230</v>
      </c>
      <c r="O321" s="3">
        <v>4.5</v>
      </c>
      <c r="P321" s="3">
        <v>4.2</v>
      </c>
      <c r="Q321" s="3">
        <v>3.6</v>
      </c>
      <c r="R321" s="3">
        <v>2.5</v>
      </c>
      <c r="S321" s="3">
        <v>4.5</v>
      </c>
      <c r="T321" s="3">
        <v>13.5</v>
      </c>
      <c r="U321" s="6" t="s">
        <v>759</v>
      </c>
      <c r="V321" s="3">
        <v>70</v>
      </c>
      <c r="W321" s="3">
        <v>26.768699999999999</v>
      </c>
      <c r="X321" s="3">
        <v>5.4</v>
      </c>
      <c r="Y321" s="3">
        <v>2.25</v>
      </c>
      <c r="Z321" s="6" t="s">
        <v>759</v>
      </c>
      <c r="AA321" s="17" t="s">
        <v>759</v>
      </c>
      <c r="AB321" s="4" t="s">
        <v>1024</v>
      </c>
      <c r="AC321" s="4">
        <v>71.099999999999994</v>
      </c>
      <c r="AE321" s="4">
        <v>21.9</v>
      </c>
      <c r="AF321" s="4">
        <v>2019</v>
      </c>
      <c r="AG321" s="4" t="s">
        <v>0</v>
      </c>
      <c r="AI321" s="11" t="s">
        <v>824</v>
      </c>
      <c r="AK321" s="10" t="s">
        <v>939</v>
      </c>
      <c r="AL321" s="10">
        <v>0.02</v>
      </c>
      <c r="AM321" s="12">
        <v>1</v>
      </c>
      <c r="AN321">
        <f t="shared" si="25"/>
        <v>3</v>
      </c>
      <c r="AO321">
        <f t="shared" si="26"/>
        <v>64.69</v>
      </c>
    </row>
    <row r="322" spans="1:41">
      <c r="A322" t="s">
        <v>1349</v>
      </c>
      <c r="B322" s="3" t="s">
        <v>51</v>
      </c>
      <c r="C322" s="3" t="s">
        <v>51</v>
      </c>
      <c r="D322" s="3" t="s">
        <v>46</v>
      </c>
      <c r="E322" s="3" t="s">
        <v>50</v>
      </c>
      <c r="F322" s="3" t="s">
        <v>49</v>
      </c>
      <c r="G322" s="3" t="s">
        <v>11</v>
      </c>
      <c r="H322" s="3" t="s">
        <v>48</v>
      </c>
      <c r="I322" s="3" t="s">
        <v>2</v>
      </c>
      <c r="J322" s="3" t="s">
        <v>9</v>
      </c>
      <c r="K322" s="4">
        <v>150</v>
      </c>
      <c r="L322" s="4">
        <v>80</v>
      </c>
      <c r="M322" s="4" t="s">
        <v>759</v>
      </c>
      <c r="N322" s="4" t="s">
        <v>759</v>
      </c>
      <c r="O322" s="3">
        <v>3.6</v>
      </c>
      <c r="P322" s="3">
        <v>4.3499999999999996</v>
      </c>
      <c r="Q322" s="3">
        <v>3.6</v>
      </c>
      <c r="R322" s="3">
        <v>2.75</v>
      </c>
      <c r="S322" s="3">
        <v>0.51</v>
      </c>
      <c r="T322" s="3">
        <v>1.8</v>
      </c>
      <c r="U322" s="6">
        <v>0.2</v>
      </c>
      <c r="V322" s="3">
        <v>33</v>
      </c>
      <c r="W322" s="3">
        <v>12.375</v>
      </c>
      <c r="X322" s="3">
        <v>1.8</v>
      </c>
      <c r="Y322" s="3">
        <v>0.51</v>
      </c>
      <c r="Z322" s="6">
        <v>0.2</v>
      </c>
      <c r="AA322" s="17" t="s">
        <v>759</v>
      </c>
      <c r="AB322" s="4">
        <v>55</v>
      </c>
      <c r="AC322" s="4">
        <v>4.5</v>
      </c>
      <c r="AD322" s="4">
        <v>50</v>
      </c>
      <c r="AE322" s="7" t="s">
        <v>1024</v>
      </c>
      <c r="AF322" s="4">
        <v>2018</v>
      </c>
      <c r="AG322" s="4" t="s">
        <v>0</v>
      </c>
      <c r="AI322" s="11" t="s">
        <v>774</v>
      </c>
      <c r="AK322" s="10" t="s">
        <v>939</v>
      </c>
      <c r="AL322" s="10" t="s">
        <v>759</v>
      </c>
      <c r="AM322" s="10" t="s">
        <v>759</v>
      </c>
      <c r="AN322">
        <f t="shared" si="25"/>
        <v>1</v>
      </c>
      <c r="AO322">
        <f t="shared" si="26"/>
        <v>60.25</v>
      </c>
    </row>
    <row r="323" spans="1:41" ht="16.2" customHeight="1">
      <c r="A323" t="s">
        <v>1350</v>
      </c>
      <c r="B323" s="3" t="s">
        <v>47</v>
      </c>
      <c r="C323" s="3" t="s">
        <v>47</v>
      </c>
      <c r="D323" s="3" t="s">
        <v>46</v>
      </c>
      <c r="E323" s="3" t="s">
        <v>6</v>
      </c>
      <c r="F323" s="3" t="s">
        <v>30</v>
      </c>
      <c r="G323" s="3" t="s">
        <v>11</v>
      </c>
      <c r="H323" s="3" t="s">
        <v>45</v>
      </c>
      <c r="I323" s="3" t="s">
        <v>2</v>
      </c>
      <c r="J323" s="3" t="s">
        <v>9</v>
      </c>
      <c r="K323" s="4">
        <v>500</v>
      </c>
      <c r="L323" s="4">
        <v>80</v>
      </c>
      <c r="M323" s="4" t="s">
        <v>759</v>
      </c>
      <c r="N323" s="4" t="s">
        <v>759</v>
      </c>
      <c r="O323" s="3">
        <v>5</v>
      </c>
      <c r="P323" s="3">
        <v>4.4000000000000004</v>
      </c>
      <c r="Q323" s="3">
        <v>3.85</v>
      </c>
      <c r="R323" s="3">
        <v>3</v>
      </c>
      <c r="S323" s="3">
        <v>0.98</v>
      </c>
      <c r="T323" s="3">
        <v>5</v>
      </c>
      <c r="U323" s="6">
        <v>0.5</v>
      </c>
      <c r="V323" s="3">
        <v>65</v>
      </c>
      <c r="W323" s="3">
        <v>27.1889</v>
      </c>
      <c r="X323" s="3">
        <v>2.4500000000000002</v>
      </c>
      <c r="Y323" s="3">
        <v>1</v>
      </c>
      <c r="Z323" s="6">
        <v>0.5</v>
      </c>
      <c r="AA323" s="17" t="s">
        <v>759</v>
      </c>
      <c r="AB323" s="4">
        <v>96.5</v>
      </c>
      <c r="AC323" s="4">
        <v>4.9000000000000004</v>
      </c>
      <c r="AD323" s="4">
        <v>57.5</v>
      </c>
      <c r="AE323" s="7" t="s">
        <v>1024</v>
      </c>
      <c r="AF323" s="4">
        <v>2016</v>
      </c>
      <c r="AG323" s="4" t="s">
        <v>0</v>
      </c>
      <c r="AI323" s="13" t="s">
        <v>775</v>
      </c>
      <c r="AK323" s="10" t="s">
        <v>939</v>
      </c>
      <c r="AL323" s="10" t="s">
        <v>759</v>
      </c>
      <c r="AM323" s="10" t="s">
        <v>759</v>
      </c>
      <c r="AN323">
        <f t="shared" si="25"/>
        <v>1</v>
      </c>
      <c r="AO323">
        <f t="shared" si="26"/>
        <v>60.25</v>
      </c>
    </row>
    <row r="324" spans="1:41">
      <c r="A324" t="s">
        <v>1351</v>
      </c>
      <c r="B324" s="3" t="s">
        <v>44</v>
      </c>
      <c r="C324" s="3" t="s">
        <v>44</v>
      </c>
      <c r="D324" s="3" t="s">
        <v>43</v>
      </c>
      <c r="G324" s="3" t="s">
        <v>11</v>
      </c>
      <c r="H324" s="3" t="s">
        <v>980</v>
      </c>
      <c r="I324" s="3" t="s">
        <v>2</v>
      </c>
      <c r="J324" s="3" t="s">
        <v>9</v>
      </c>
      <c r="K324" s="4">
        <v>500</v>
      </c>
      <c r="L324" s="4">
        <v>80</v>
      </c>
      <c r="M324" s="4" t="s">
        <v>759</v>
      </c>
      <c r="N324" s="4" t="s">
        <v>759</v>
      </c>
      <c r="O324" s="3">
        <v>5.15</v>
      </c>
      <c r="P324" s="3">
        <v>4.3499999999999996</v>
      </c>
      <c r="Q324" s="3">
        <v>3.8</v>
      </c>
      <c r="R324" s="3">
        <v>3</v>
      </c>
      <c r="S324" s="3">
        <v>1</v>
      </c>
      <c r="T324" s="3">
        <v>2.5</v>
      </c>
      <c r="U324" s="6" t="s">
        <v>759</v>
      </c>
      <c r="V324" s="3">
        <v>105</v>
      </c>
      <c r="W324" s="3">
        <v>37.8232</v>
      </c>
      <c r="X324" s="3">
        <v>2.5</v>
      </c>
      <c r="Y324" s="3">
        <v>1</v>
      </c>
      <c r="Z324" s="6" t="s">
        <v>759</v>
      </c>
      <c r="AA324" s="17" t="s">
        <v>759</v>
      </c>
      <c r="AB324" s="4">
        <v>96.5</v>
      </c>
      <c r="AC324" s="4">
        <v>6.7</v>
      </c>
      <c r="AD324" s="4">
        <v>58.5</v>
      </c>
      <c r="AE324" s="7" t="s">
        <v>1024</v>
      </c>
      <c r="AG324" s="4" t="s">
        <v>0</v>
      </c>
      <c r="AI324" s="11" t="s">
        <v>788</v>
      </c>
      <c r="AK324" s="10" t="s">
        <v>939</v>
      </c>
      <c r="AL324" s="10" t="s">
        <v>759</v>
      </c>
      <c r="AM324" s="10" t="s">
        <v>759</v>
      </c>
      <c r="AN324">
        <f t="shared" ref="AN324:AN348" si="27">IF(G324="Pouch",1,IF(G324="Prismatic",2,IF(G324="Cylindrical",3,"")))</f>
        <v>1</v>
      </c>
      <c r="AO324">
        <f t="shared" ref="AO324:AO355" si="28">IF(AN324=1, 60.25, IF(AN324=2, 60.79, IF(AN324=3, 64.69, 0)))</f>
        <v>60.25</v>
      </c>
    </row>
    <row r="325" spans="1:41">
      <c r="A325" t="s">
        <v>1352</v>
      </c>
      <c r="B325" s="3" t="s">
        <v>42</v>
      </c>
      <c r="C325" s="3" t="s">
        <v>42</v>
      </c>
      <c r="D325" s="3" t="s">
        <v>37</v>
      </c>
      <c r="E325" s="3" t="s">
        <v>6</v>
      </c>
      <c r="F325" s="3" t="s">
        <v>5</v>
      </c>
      <c r="G325" s="3" t="s">
        <v>4</v>
      </c>
      <c r="H325" s="3" t="s">
        <v>41</v>
      </c>
      <c r="I325" s="3" t="s">
        <v>2</v>
      </c>
      <c r="J325" s="3" t="s">
        <v>1</v>
      </c>
      <c r="K325" s="4">
        <v>1000</v>
      </c>
      <c r="L325" s="4">
        <v>80</v>
      </c>
      <c r="M325" s="4" t="s">
        <v>759</v>
      </c>
      <c r="N325" s="4" t="s">
        <v>759</v>
      </c>
      <c r="O325" s="3">
        <v>4</v>
      </c>
      <c r="P325" s="3">
        <v>4.2</v>
      </c>
      <c r="Q325" s="3">
        <v>3.6</v>
      </c>
      <c r="R325" s="3">
        <v>2.5</v>
      </c>
      <c r="S325" s="3">
        <v>0.8</v>
      </c>
      <c r="T325" s="3">
        <v>35</v>
      </c>
      <c r="U325" s="6">
        <v>1</v>
      </c>
      <c r="V325" s="3">
        <v>70</v>
      </c>
      <c r="W325" s="3">
        <v>24.849399999999999</v>
      </c>
      <c r="X325" s="3">
        <v>6</v>
      </c>
      <c r="Y325" s="3">
        <v>2</v>
      </c>
      <c r="Z325" s="6">
        <v>1</v>
      </c>
      <c r="AA325" s="17" t="s">
        <v>759</v>
      </c>
      <c r="AB325" s="4" t="s">
        <v>1024</v>
      </c>
      <c r="AC325" s="4">
        <v>70.3</v>
      </c>
      <c r="AE325" s="4">
        <v>21.22</v>
      </c>
      <c r="AG325" s="4" t="s">
        <v>0</v>
      </c>
      <c r="AI325" s="11" t="s">
        <v>777</v>
      </c>
      <c r="AK325" s="10" t="s">
        <v>939</v>
      </c>
      <c r="AL325" s="10" t="s">
        <v>759</v>
      </c>
      <c r="AM325" s="10" t="s">
        <v>759</v>
      </c>
      <c r="AN325">
        <f t="shared" si="27"/>
        <v>3</v>
      </c>
      <c r="AO325">
        <f t="shared" si="28"/>
        <v>64.69</v>
      </c>
    </row>
    <row r="326" spans="1:41">
      <c r="A326" t="s">
        <v>1353</v>
      </c>
      <c r="B326" s="3" t="s">
        <v>40</v>
      </c>
      <c r="C326" s="3" t="s">
        <v>40</v>
      </c>
      <c r="D326" s="3" t="s">
        <v>37</v>
      </c>
      <c r="E326" s="3" t="s">
        <v>6</v>
      </c>
      <c r="F326" s="3" t="s">
        <v>5</v>
      </c>
      <c r="G326" s="3" t="s">
        <v>4</v>
      </c>
      <c r="H326" t="s">
        <v>39</v>
      </c>
      <c r="I326" s="3" t="s">
        <v>2</v>
      </c>
      <c r="J326" s="3" t="s">
        <v>1</v>
      </c>
      <c r="K326" s="4">
        <v>250</v>
      </c>
      <c r="L326" s="4">
        <v>85</v>
      </c>
      <c r="M326" s="4" t="s">
        <v>759</v>
      </c>
      <c r="N326" s="4" t="s">
        <v>759</v>
      </c>
      <c r="O326" s="3">
        <v>4.16</v>
      </c>
      <c r="P326" s="3">
        <v>4.2</v>
      </c>
      <c r="Q326" s="3">
        <v>3.6</v>
      </c>
      <c r="R326" s="3">
        <v>2</v>
      </c>
      <c r="S326" s="3">
        <v>0.83199999999999996</v>
      </c>
      <c r="T326" s="3">
        <v>35</v>
      </c>
      <c r="U326" s="6">
        <v>1</v>
      </c>
      <c r="V326" s="3">
        <v>72</v>
      </c>
      <c r="W326" s="3">
        <v>24.975899999999999</v>
      </c>
      <c r="X326" s="3">
        <v>6</v>
      </c>
      <c r="Y326" s="3">
        <v>2</v>
      </c>
      <c r="Z326" s="6">
        <v>1</v>
      </c>
      <c r="AA326" s="17" t="s">
        <v>759</v>
      </c>
      <c r="AB326" s="4" t="s">
        <v>1024</v>
      </c>
      <c r="AC326" s="4">
        <v>69.8</v>
      </c>
      <c r="AE326" s="4">
        <v>21.35</v>
      </c>
      <c r="AG326" s="4" t="s">
        <v>0</v>
      </c>
      <c r="AI326" s="11" t="s">
        <v>760</v>
      </c>
      <c r="AK326" s="10" t="s">
        <v>939</v>
      </c>
      <c r="AL326" s="10" t="s">
        <v>759</v>
      </c>
      <c r="AM326" s="10" t="s">
        <v>759</v>
      </c>
      <c r="AN326">
        <f t="shared" si="27"/>
        <v>3</v>
      </c>
      <c r="AO326">
        <f t="shared" si="28"/>
        <v>64.69</v>
      </c>
    </row>
    <row r="327" spans="1:41">
      <c r="A327" t="s">
        <v>1354</v>
      </c>
      <c r="B327" s="3" t="s">
        <v>38</v>
      </c>
      <c r="C327" s="3" t="s">
        <v>38</v>
      </c>
      <c r="D327" s="3" t="s">
        <v>37</v>
      </c>
      <c r="E327" s="3" t="s">
        <v>6</v>
      </c>
      <c r="F327" s="3" t="s">
        <v>5</v>
      </c>
      <c r="G327" s="3" t="s">
        <v>4</v>
      </c>
      <c r="H327" s="3" t="s">
        <v>36</v>
      </c>
      <c r="I327" s="3" t="s">
        <v>2</v>
      </c>
      <c r="J327" s="3" t="s">
        <v>1</v>
      </c>
      <c r="K327" s="4">
        <v>350</v>
      </c>
      <c r="L327" s="4">
        <v>70</v>
      </c>
      <c r="M327" s="4" t="s">
        <v>759</v>
      </c>
      <c r="N327" s="4" t="s">
        <v>759</v>
      </c>
      <c r="O327" s="3">
        <v>5.2</v>
      </c>
      <c r="P327" s="3">
        <v>4.2</v>
      </c>
      <c r="Q327" s="3">
        <v>3.6</v>
      </c>
      <c r="R327" s="3">
        <v>2.5</v>
      </c>
      <c r="S327" s="3">
        <v>1.05</v>
      </c>
      <c r="T327" s="3">
        <v>8</v>
      </c>
      <c r="U327" s="6">
        <v>1</v>
      </c>
      <c r="V327" s="3">
        <v>70</v>
      </c>
      <c r="W327" s="3">
        <v>24.975899999999999</v>
      </c>
      <c r="X327" s="3">
        <v>4</v>
      </c>
      <c r="Y327" s="3">
        <v>1.05</v>
      </c>
      <c r="Z327" s="6">
        <v>1</v>
      </c>
      <c r="AA327" s="10" t="s">
        <v>759</v>
      </c>
      <c r="AB327" s="4" t="s">
        <v>1024</v>
      </c>
      <c r="AC327" s="4">
        <v>69.8</v>
      </c>
      <c r="AE327" s="4">
        <v>21.35</v>
      </c>
      <c r="AF327" s="4">
        <v>2017</v>
      </c>
      <c r="AG327" s="4" t="s">
        <v>0</v>
      </c>
      <c r="AK327" s="10" t="s">
        <v>939</v>
      </c>
      <c r="AL327" s="10" t="s">
        <v>759</v>
      </c>
      <c r="AM327" s="10" t="s">
        <v>759</v>
      </c>
      <c r="AN327">
        <f t="shared" si="27"/>
        <v>3</v>
      </c>
      <c r="AO327">
        <f t="shared" si="28"/>
        <v>64.69</v>
      </c>
    </row>
    <row r="328" spans="1:41">
      <c r="A328" t="s">
        <v>1355</v>
      </c>
      <c r="B328" s="3" t="s">
        <v>35</v>
      </c>
      <c r="C328" s="3" t="s">
        <v>35</v>
      </c>
      <c r="D328" s="3" t="s">
        <v>34</v>
      </c>
      <c r="E328" s="3" t="s">
        <v>6</v>
      </c>
      <c r="F328" s="3" t="s">
        <v>5</v>
      </c>
      <c r="G328" s="3" t="s">
        <v>4</v>
      </c>
      <c r="H328" s="3" t="s">
        <v>33</v>
      </c>
      <c r="I328" s="3" t="s">
        <v>2</v>
      </c>
      <c r="J328" s="3" t="s">
        <v>1</v>
      </c>
      <c r="K328" s="4">
        <v>500</v>
      </c>
      <c r="L328" s="4">
        <v>80</v>
      </c>
      <c r="M328" s="3">
        <v>578</v>
      </c>
      <c r="N328" s="4" t="s">
        <v>759</v>
      </c>
      <c r="O328" s="3">
        <v>4</v>
      </c>
      <c r="P328" s="3">
        <v>4.2</v>
      </c>
      <c r="Q328" s="3">
        <v>3.6</v>
      </c>
      <c r="R328" s="3">
        <v>2</v>
      </c>
      <c r="S328" s="3">
        <v>0.8</v>
      </c>
      <c r="T328" s="3">
        <v>40</v>
      </c>
      <c r="U328" s="6">
        <v>2.5</v>
      </c>
      <c r="V328" s="3">
        <v>72.7</v>
      </c>
      <c r="W328" s="3">
        <v>25.518899999999999</v>
      </c>
      <c r="X328" s="3">
        <v>9</v>
      </c>
      <c r="Y328" s="3">
        <v>3</v>
      </c>
      <c r="Z328" s="6">
        <v>1</v>
      </c>
      <c r="AA328" s="10" t="s">
        <v>759</v>
      </c>
      <c r="AB328" s="4" t="s">
        <v>1024</v>
      </c>
      <c r="AC328" s="4">
        <v>70</v>
      </c>
      <c r="AE328" s="4">
        <v>21.55</v>
      </c>
      <c r="AF328" s="4">
        <v>2021</v>
      </c>
      <c r="AG328" s="4" t="s">
        <v>0</v>
      </c>
      <c r="AI328" s="11" t="s">
        <v>760</v>
      </c>
      <c r="AK328" s="10" t="s">
        <v>939</v>
      </c>
      <c r="AL328" s="10">
        <v>0.02</v>
      </c>
      <c r="AM328" s="10" t="s">
        <v>759</v>
      </c>
      <c r="AN328">
        <f t="shared" si="27"/>
        <v>3</v>
      </c>
      <c r="AO328">
        <f t="shared" si="28"/>
        <v>64.69</v>
      </c>
    </row>
    <row r="329" spans="1:41">
      <c r="A329" t="s">
        <v>1356</v>
      </c>
      <c r="B329" s="3" t="s">
        <v>32</v>
      </c>
      <c r="C329" s="3" t="s">
        <v>32</v>
      </c>
      <c r="D329" s="3" t="s">
        <v>31</v>
      </c>
      <c r="F329" s="3" t="s">
        <v>30</v>
      </c>
      <c r="G329" s="3" t="s">
        <v>4</v>
      </c>
      <c r="H329" s="3" t="s">
        <v>29</v>
      </c>
      <c r="I329" s="3" t="s">
        <v>2</v>
      </c>
      <c r="J329" s="3" t="s">
        <v>1</v>
      </c>
      <c r="K329" s="4">
        <v>500</v>
      </c>
      <c r="L329" s="4">
        <v>80</v>
      </c>
      <c r="M329" s="4" t="s">
        <v>759</v>
      </c>
      <c r="N329" s="4" t="s">
        <v>759</v>
      </c>
      <c r="O329" s="3">
        <v>4</v>
      </c>
      <c r="P329" s="3">
        <v>4.2</v>
      </c>
      <c r="Q329" s="3">
        <v>3.7</v>
      </c>
      <c r="R329" s="3">
        <v>2.75</v>
      </c>
      <c r="S329" s="3">
        <v>0.8</v>
      </c>
      <c r="T329" s="3">
        <v>12</v>
      </c>
      <c r="U329" s="6">
        <v>0.5</v>
      </c>
      <c r="V329" s="3">
        <v>68</v>
      </c>
      <c r="W329" s="3">
        <v>26.151700000000002</v>
      </c>
      <c r="X329" s="3">
        <v>4</v>
      </c>
      <c r="Y329" s="3">
        <v>0.8</v>
      </c>
      <c r="Z329" s="6">
        <v>0.5</v>
      </c>
      <c r="AA329" s="10" t="s">
        <v>759</v>
      </c>
      <c r="AB329" s="4" t="s">
        <v>1024</v>
      </c>
      <c r="AC329" s="4">
        <v>70.099999999999994</v>
      </c>
      <c r="AE329" s="4">
        <v>21.8</v>
      </c>
      <c r="AF329" s="4">
        <v>2018</v>
      </c>
      <c r="AG329" s="4" t="s">
        <v>0</v>
      </c>
      <c r="AI329" s="11" t="s">
        <v>781</v>
      </c>
      <c r="AK329" s="10" t="s">
        <v>939</v>
      </c>
      <c r="AL329" s="10">
        <v>0.02</v>
      </c>
      <c r="AM329" s="12">
        <v>1</v>
      </c>
      <c r="AN329">
        <f t="shared" si="27"/>
        <v>3</v>
      </c>
      <c r="AO329">
        <f t="shared" si="28"/>
        <v>64.69</v>
      </c>
    </row>
    <row r="330" spans="1:41">
      <c r="A330" t="s">
        <v>1357</v>
      </c>
      <c r="B330" s="3" t="s">
        <v>28</v>
      </c>
      <c r="C330" s="3" t="s">
        <v>28</v>
      </c>
      <c r="D330" s="3" t="s">
        <v>25</v>
      </c>
      <c r="E330" s="3" t="s">
        <v>24</v>
      </c>
      <c r="F330" s="3" t="s">
        <v>23</v>
      </c>
      <c r="G330" s="3" t="s">
        <v>4</v>
      </c>
      <c r="H330" s="3" t="s">
        <v>27</v>
      </c>
      <c r="I330" s="3" t="s">
        <v>2</v>
      </c>
      <c r="J330" s="3" t="s">
        <v>1</v>
      </c>
      <c r="K330" s="4">
        <v>16000</v>
      </c>
      <c r="L330" s="4">
        <v>80</v>
      </c>
      <c r="M330" s="4" t="s">
        <v>759</v>
      </c>
      <c r="N330" s="4" t="s">
        <v>759</v>
      </c>
      <c r="O330" s="3">
        <v>40</v>
      </c>
      <c r="P330" s="3">
        <v>2.7</v>
      </c>
      <c r="Q330" s="3">
        <v>2.2999999999999998</v>
      </c>
      <c r="R330" s="3">
        <v>1.5</v>
      </c>
      <c r="S330" s="3">
        <v>40</v>
      </c>
      <c r="T330" s="3">
        <v>240</v>
      </c>
      <c r="U330" s="6">
        <v>1</v>
      </c>
      <c r="V330" s="3">
        <v>1250</v>
      </c>
      <c r="W330" s="3">
        <v>547.11360000000002</v>
      </c>
      <c r="X330" s="3">
        <v>400</v>
      </c>
      <c r="Y330" s="3">
        <v>40</v>
      </c>
      <c r="Z330" s="6">
        <v>1</v>
      </c>
      <c r="AA330" s="10" t="s">
        <v>759</v>
      </c>
      <c r="AB330" s="4" t="s">
        <v>1024</v>
      </c>
      <c r="AC330" s="4">
        <v>160</v>
      </c>
      <c r="AE330" s="4">
        <v>66</v>
      </c>
      <c r="AF330" s="4">
        <v>2016</v>
      </c>
      <c r="AG330" s="4" t="s">
        <v>0</v>
      </c>
      <c r="AI330" s="11" t="s">
        <v>780</v>
      </c>
      <c r="AK330" s="10" t="s">
        <v>939</v>
      </c>
      <c r="AL330" s="10" t="s">
        <v>759</v>
      </c>
      <c r="AM330" s="12">
        <v>1</v>
      </c>
      <c r="AN330">
        <f t="shared" si="27"/>
        <v>3</v>
      </c>
      <c r="AO330">
        <f t="shared" si="28"/>
        <v>64.69</v>
      </c>
    </row>
    <row r="331" spans="1:41">
      <c r="A331" t="s">
        <v>1358</v>
      </c>
      <c r="B331" s="3" t="s">
        <v>26</v>
      </c>
      <c r="C331" s="3" t="s">
        <v>26</v>
      </c>
      <c r="D331" s="3" t="s">
        <v>25</v>
      </c>
      <c r="E331" s="3" t="s">
        <v>24</v>
      </c>
      <c r="F331" s="3" t="s">
        <v>23</v>
      </c>
      <c r="G331" s="3" t="s">
        <v>4</v>
      </c>
      <c r="H331" s="3" t="s">
        <v>22</v>
      </c>
      <c r="I331" s="3" t="s">
        <v>2</v>
      </c>
      <c r="J331" s="3" t="s">
        <v>1</v>
      </c>
      <c r="K331" s="4">
        <v>16000</v>
      </c>
      <c r="L331" s="4">
        <v>80</v>
      </c>
      <c r="M331" s="4" t="s">
        <v>759</v>
      </c>
      <c r="N331" s="4" t="s">
        <v>759</v>
      </c>
      <c r="O331" s="3">
        <v>36.200000000000003</v>
      </c>
      <c r="P331" s="3">
        <v>2.7</v>
      </c>
      <c r="Q331" s="3">
        <v>2.2999999999999998</v>
      </c>
      <c r="R331" s="3">
        <v>1.5</v>
      </c>
      <c r="S331" s="3">
        <v>35</v>
      </c>
      <c r="T331" s="3">
        <v>210</v>
      </c>
      <c r="U331" s="6">
        <v>1</v>
      </c>
      <c r="V331" s="3">
        <v>1220</v>
      </c>
      <c r="W331" s="3">
        <v>547.11360000000002</v>
      </c>
      <c r="X331" s="3">
        <v>210</v>
      </c>
      <c r="Y331" s="3">
        <v>80</v>
      </c>
      <c r="Z331" s="6">
        <v>1</v>
      </c>
      <c r="AA331" s="10" t="s">
        <v>759</v>
      </c>
      <c r="AB331" s="4" t="s">
        <v>1024</v>
      </c>
      <c r="AC331" s="4">
        <v>160</v>
      </c>
      <c r="AE331" s="4">
        <v>66</v>
      </c>
      <c r="AF331" s="4">
        <v>2016</v>
      </c>
      <c r="AG331" s="4" t="s">
        <v>0</v>
      </c>
      <c r="AK331" s="10" t="s">
        <v>939</v>
      </c>
      <c r="AL331" s="10" t="s">
        <v>759</v>
      </c>
      <c r="AM331" s="12">
        <v>1</v>
      </c>
      <c r="AN331">
        <f t="shared" si="27"/>
        <v>3</v>
      </c>
      <c r="AO331">
        <f t="shared" si="28"/>
        <v>64.69</v>
      </c>
    </row>
    <row r="332" spans="1:41">
      <c r="A332" t="s">
        <v>1359</v>
      </c>
      <c r="B332" s="3" t="s">
        <v>21</v>
      </c>
      <c r="C332" s="3" t="s">
        <v>20</v>
      </c>
      <c r="D332" s="3" t="s">
        <v>7</v>
      </c>
      <c r="E332" s="3" t="s">
        <v>6</v>
      </c>
      <c r="F332" s="3" t="s">
        <v>12</v>
      </c>
      <c r="G332" s="3" t="s">
        <v>9</v>
      </c>
      <c r="H332" s="3" t="s">
        <v>19</v>
      </c>
      <c r="I332" s="3" t="s">
        <v>2</v>
      </c>
      <c r="J332" s="3" t="s">
        <v>9</v>
      </c>
      <c r="K332" s="4">
        <v>1500</v>
      </c>
      <c r="L332" s="4">
        <v>80</v>
      </c>
      <c r="M332" s="19">
        <f>Q332*O332/(1.25*1.73*0.45)</f>
        <v>355.47334617854852</v>
      </c>
      <c r="N332" s="3">
        <v>165</v>
      </c>
      <c r="O332" s="3">
        <v>94</v>
      </c>
      <c r="P332" s="3">
        <v>4.1500000000000004</v>
      </c>
      <c r="Q332" s="3">
        <v>3.68</v>
      </c>
      <c r="R332" s="3">
        <v>2.7</v>
      </c>
      <c r="S332" s="3">
        <f>1/3*O332</f>
        <v>31.333333333333332</v>
      </c>
      <c r="T332" s="3">
        <v>150</v>
      </c>
      <c r="U332" s="6">
        <v>1</v>
      </c>
      <c r="V332" s="3">
        <v>2100</v>
      </c>
      <c r="W332" s="19">
        <f>12.5*17.3*4.5</f>
        <v>973.125</v>
      </c>
      <c r="X332" s="3">
        <v>72</v>
      </c>
      <c r="Y332" s="3">
        <f>1/3*O332</f>
        <v>31.333333333333332</v>
      </c>
      <c r="Z332" s="6">
        <v>1</v>
      </c>
      <c r="AA332" s="10" t="s">
        <v>759</v>
      </c>
      <c r="AB332" s="4">
        <v>173</v>
      </c>
      <c r="AC332" s="4">
        <v>45</v>
      </c>
      <c r="AD332" s="4">
        <v>125</v>
      </c>
      <c r="AE332" s="7" t="s">
        <v>1024</v>
      </c>
      <c r="AF332" s="4">
        <v>2015</v>
      </c>
      <c r="AG332" s="4" t="s">
        <v>18</v>
      </c>
      <c r="AI332" s="11" t="s">
        <v>763</v>
      </c>
      <c r="AJ332" s="4" t="s">
        <v>17</v>
      </c>
      <c r="AK332" s="10" t="s">
        <v>939</v>
      </c>
      <c r="AL332" s="10">
        <f>0.02</f>
        <v>0.02</v>
      </c>
      <c r="AM332" s="10" t="s">
        <v>759</v>
      </c>
      <c r="AN332">
        <f t="shared" si="27"/>
        <v>2</v>
      </c>
      <c r="AO332">
        <f t="shared" si="28"/>
        <v>60.79</v>
      </c>
    </row>
    <row r="333" spans="1:41">
      <c r="A333" t="s">
        <v>1360</v>
      </c>
      <c r="B333" s="3" t="s">
        <v>16</v>
      </c>
      <c r="C333" s="3" t="s">
        <v>16</v>
      </c>
      <c r="D333" s="3" t="s">
        <v>13</v>
      </c>
      <c r="E333" s="3" t="s">
        <v>6</v>
      </c>
      <c r="F333" s="3" t="s">
        <v>12</v>
      </c>
      <c r="G333" s="3" t="s">
        <v>11</v>
      </c>
      <c r="H333" s="3" t="s">
        <v>15</v>
      </c>
      <c r="I333" s="3" t="s">
        <v>2</v>
      </c>
      <c r="J333" s="3" t="s">
        <v>9</v>
      </c>
      <c r="K333" s="4">
        <v>3000</v>
      </c>
      <c r="L333" s="4">
        <v>70</v>
      </c>
      <c r="M333" s="3">
        <v>571</v>
      </c>
      <c r="N333" s="3">
        <v>246</v>
      </c>
      <c r="O333" s="3">
        <v>11.6</v>
      </c>
      <c r="P333" s="3">
        <v>4.2</v>
      </c>
      <c r="Q333" s="3">
        <v>3.67</v>
      </c>
      <c r="R333" s="3">
        <v>2.7</v>
      </c>
      <c r="S333" s="3">
        <f>0.1*O333</f>
        <v>1.1599999999999999</v>
      </c>
      <c r="T333" s="3">
        <v>23.2</v>
      </c>
      <c r="U333" s="6">
        <v>1</v>
      </c>
      <c r="V333" s="3">
        <v>175</v>
      </c>
      <c r="X333" s="3">
        <v>11.6</v>
      </c>
      <c r="Y333" s="3">
        <f>0.1*O333</f>
        <v>1.1599999999999999</v>
      </c>
      <c r="Z333" s="6">
        <v>1</v>
      </c>
      <c r="AA333" s="10" t="s">
        <v>759</v>
      </c>
      <c r="AB333" s="4">
        <v>185</v>
      </c>
      <c r="AC333" s="4">
        <v>6.6</v>
      </c>
      <c r="AD333" s="4">
        <v>84</v>
      </c>
      <c r="AE333" s="7" t="s">
        <v>1024</v>
      </c>
      <c r="AF333" s="4">
        <v>2020</v>
      </c>
      <c r="AG333" s="4" t="s">
        <v>0</v>
      </c>
      <c r="AI333" s="13" t="s">
        <v>766</v>
      </c>
      <c r="AJ333" s="3"/>
      <c r="AK333" s="10" t="s">
        <v>939</v>
      </c>
      <c r="AL333" s="10" t="s">
        <v>759</v>
      </c>
      <c r="AM333" s="10" t="s">
        <v>759</v>
      </c>
      <c r="AN333">
        <f t="shared" si="27"/>
        <v>1</v>
      </c>
      <c r="AO333">
        <f t="shared" si="28"/>
        <v>60.25</v>
      </c>
    </row>
    <row r="334" spans="1:41">
      <c r="A334" t="s">
        <v>1361</v>
      </c>
      <c r="B334" s="3" t="s">
        <v>14</v>
      </c>
      <c r="C334" s="3" t="s">
        <v>14</v>
      </c>
      <c r="D334" s="3" t="s">
        <v>13</v>
      </c>
      <c r="E334" s="3" t="s">
        <v>6</v>
      </c>
      <c r="F334" s="3" t="s">
        <v>12</v>
      </c>
      <c r="G334" s="3" t="s">
        <v>11</v>
      </c>
      <c r="H334" s="3" t="s">
        <v>10</v>
      </c>
      <c r="I334" s="3" t="s">
        <v>2</v>
      </c>
      <c r="J334" s="3" t="s">
        <v>9</v>
      </c>
      <c r="K334" s="4">
        <v>6000</v>
      </c>
      <c r="L334" s="4">
        <v>70</v>
      </c>
      <c r="M334" s="3">
        <v>418</v>
      </c>
      <c r="N334" s="3">
        <v>182</v>
      </c>
      <c r="O334" s="3">
        <v>53</v>
      </c>
      <c r="P334" s="3">
        <v>4.2</v>
      </c>
      <c r="Q334" s="3">
        <v>3.7</v>
      </c>
      <c r="R334" s="3">
        <v>2.7</v>
      </c>
      <c r="S334" s="3">
        <f>0.2*O334</f>
        <v>10.600000000000001</v>
      </c>
      <c r="T334" s="3">
        <f>5*O334</f>
        <v>265</v>
      </c>
      <c r="U334" s="6">
        <v>1</v>
      </c>
      <c r="V334" s="3">
        <v>1095</v>
      </c>
      <c r="X334" s="3">
        <f>2*O334</f>
        <v>106</v>
      </c>
      <c r="Y334" s="3">
        <f>0.2*O334</f>
        <v>10.600000000000001</v>
      </c>
      <c r="Z334" s="6">
        <v>1</v>
      </c>
      <c r="AA334" s="10" t="s">
        <v>759</v>
      </c>
      <c r="AB334" s="4">
        <v>227</v>
      </c>
      <c r="AC334" s="4">
        <v>12</v>
      </c>
      <c r="AD334" s="4">
        <v>226</v>
      </c>
      <c r="AE334" s="7" t="s">
        <v>1024</v>
      </c>
      <c r="AF334" s="4">
        <v>2020</v>
      </c>
      <c r="AG334" s="4" t="s">
        <v>0</v>
      </c>
      <c r="AI334" s="11" t="s">
        <v>760</v>
      </c>
      <c r="AK334" s="10" t="s">
        <v>939</v>
      </c>
      <c r="AL334" s="10" t="s">
        <v>759</v>
      </c>
      <c r="AM334" s="10" t="s">
        <v>759</v>
      </c>
      <c r="AN334">
        <f t="shared" si="27"/>
        <v>1</v>
      </c>
      <c r="AO334">
        <f t="shared" si="28"/>
        <v>60.25</v>
      </c>
    </row>
    <row r="335" spans="1:41">
      <c r="A335" t="s">
        <v>1362</v>
      </c>
      <c r="B335" s="3" t="s">
        <v>8</v>
      </c>
      <c r="C335" s="3" t="s">
        <v>8</v>
      </c>
      <c r="D335" s="3" t="s">
        <v>7</v>
      </c>
      <c r="E335" s="3" t="s">
        <v>6</v>
      </c>
      <c r="F335" s="3" t="s">
        <v>5</v>
      </c>
      <c r="G335" s="3" t="s">
        <v>4</v>
      </c>
      <c r="H335" s="3" t="s">
        <v>3</v>
      </c>
      <c r="I335" s="3" t="s">
        <v>2</v>
      </c>
      <c r="J335" s="3" t="s">
        <v>1</v>
      </c>
      <c r="K335" s="4">
        <v>500</v>
      </c>
      <c r="L335" s="4">
        <v>80</v>
      </c>
      <c r="M335" s="20">
        <f>4.9*3.6/(0.25*PI()*0.225^2*0.78)</f>
        <v>568.78621257684756</v>
      </c>
      <c r="N335" s="20">
        <f>4.9*3.6/0.069</f>
        <v>255.65217391304347</v>
      </c>
      <c r="O335" s="3">
        <v>4.9000000000000004</v>
      </c>
      <c r="P335" s="3">
        <v>4.2</v>
      </c>
      <c r="Q335" s="3">
        <v>3.6</v>
      </c>
      <c r="R335" s="3">
        <v>2.5</v>
      </c>
      <c r="T335" s="3">
        <v>9.8000000000000007</v>
      </c>
      <c r="U335" s="6">
        <v>1</v>
      </c>
      <c r="V335" s="3">
        <v>69</v>
      </c>
      <c r="W335" s="19">
        <f>0.25*PI()*2.25^2*7.08</f>
        <v>28.15063367157304</v>
      </c>
      <c r="X335" s="3">
        <v>4.9000000000000004</v>
      </c>
      <c r="Y335" s="3">
        <v>2.4500000000000002</v>
      </c>
      <c r="Z335" s="6">
        <v>0.5</v>
      </c>
      <c r="AA335" s="10" t="s">
        <v>759</v>
      </c>
      <c r="AB335" s="4" t="s">
        <v>1024</v>
      </c>
      <c r="AC335" s="4">
        <v>70.8</v>
      </c>
      <c r="AE335" s="4">
        <v>21.25</v>
      </c>
      <c r="AF335" s="4">
        <v>2017</v>
      </c>
      <c r="AG335" s="4" t="s">
        <v>0</v>
      </c>
      <c r="AI335" s="11" t="s">
        <v>764</v>
      </c>
      <c r="AK335" s="10" t="s">
        <v>939</v>
      </c>
      <c r="AL335" s="10" t="s">
        <v>759</v>
      </c>
      <c r="AM335" s="10" t="s">
        <v>759</v>
      </c>
      <c r="AN335">
        <f t="shared" si="27"/>
        <v>3</v>
      </c>
      <c r="AO335">
        <f t="shared" si="28"/>
        <v>64.69</v>
      </c>
    </row>
    <row r="336" spans="1:41">
      <c r="A336" t="s">
        <v>1363</v>
      </c>
      <c r="B336" s="50" t="s">
        <v>934</v>
      </c>
      <c r="C336" s="50" t="s">
        <v>934</v>
      </c>
      <c r="D336" s="50" t="s">
        <v>63</v>
      </c>
      <c r="E336" s="50" t="s">
        <v>6</v>
      </c>
      <c r="F336" s="50" t="s">
        <v>12</v>
      </c>
      <c r="G336" s="50" t="s">
        <v>11</v>
      </c>
      <c r="H336" s="50" t="s">
        <v>935</v>
      </c>
      <c r="I336" s="50" t="s">
        <v>2</v>
      </c>
      <c r="J336" s="50" t="s">
        <v>9</v>
      </c>
      <c r="K336" s="51">
        <v>2000</v>
      </c>
      <c r="L336" s="51">
        <v>80</v>
      </c>
      <c r="M336" s="50">
        <v>685</v>
      </c>
      <c r="N336" s="50">
        <v>273</v>
      </c>
      <c r="O336" s="50">
        <v>80.45</v>
      </c>
      <c r="P336" s="50">
        <v>4.2</v>
      </c>
      <c r="Q336" s="50">
        <v>3.7</v>
      </c>
      <c r="R336" s="50">
        <v>2.5</v>
      </c>
      <c r="S336" s="50"/>
      <c r="T336" s="50"/>
      <c r="U336" s="6">
        <v>1</v>
      </c>
      <c r="V336" s="50">
        <v>1.101</v>
      </c>
      <c r="W336" s="50">
        <v>0.438</v>
      </c>
      <c r="X336" s="50">
        <v>125</v>
      </c>
      <c r="Y336" s="50"/>
      <c r="Z336" s="6">
        <v>1</v>
      </c>
      <c r="AA336" s="6" t="s">
        <v>759</v>
      </c>
      <c r="AB336" s="51">
        <v>515</v>
      </c>
      <c r="AC336" s="51">
        <v>8.6999999999999993</v>
      </c>
      <c r="AD336" s="51">
        <v>98</v>
      </c>
      <c r="AE336" s="52" t="s">
        <v>1024</v>
      </c>
      <c r="AF336" s="51">
        <v>2020</v>
      </c>
      <c r="AG336" s="51"/>
      <c r="AH336" s="51" t="s">
        <v>0</v>
      </c>
      <c r="AI336" s="53" t="s">
        <v>936</v>
      </c>
      <c r="AJ336" s="51"/>
      <c r="AK336" s="6" t="s">
        <v>939</v>
      </c>
      <c r="AL336" s="6" t="s">
        <v>759</v>
      </c>
      <c r="AM336" s="6" t="s">
        <v>759</v>
      </c>
      <c r="AN336" s="40">
        <f t="shared" si="27"/>
        <v>1</v>
      </c>
      <c r="AO336">
        <f t="shared" si="28"/>
        <v>60.25</v>
      </c>
    </row>
    <row r="337" spans="1:41">
      <c r="A337" t="s">
        <v>1364</v>
      </c>
      <c r="B337" s="50" t="s">
        <v>630</v>
      </c>
      <c r="C337" s="50" t="s">
        <v>630</v>
      </c>
      <c r="D337" s="50" t="s">
        <v>629</v>
      </c>
      <c r="E337" s="50" t="s">
        <v>78</v>
      </c>
      <c r="F337" s="50" t="s">
        <v>77</v>
      </c>
      <c r="G337" s="50" t="s">
        <v>4</v>
      </c>
      <c r="H337" s="50" t="s">
        <v>628</v>
      </c>
      <c r="I337" s="50" t="s">
        <v>2</v>
      </c>
      <c r="J337" s="50" t="s">
        <v>1</v>
      </c>
      <c r="K337" s="51" t="s">
        <v>759</v>
      </c>
      <c r="L337" s="51" t="s">
        <v>759</v>
      </c>
      <c r="M337" s="51" t="s">
        <v>759</v>
      </c>
      <c r="N337" s="51" t="s">
        <v>759</v>
      </c>
      <c r="O337" s="50">
        <v>50</v>
      </c>
      <c r="P337" s="50">
        <v>3.65</v>
      </c>
      <c r="Q337" s="50">
        <v>3.2</v>
      </c>
      <c r="R337" s="50">
        <v>2.5</v>
      </c>
      <c r="S337" s="50">
        <f>0.2*O337</f>
        <v>10</v>
      </c>
      <c r="T337" s="50"/>
      <c r="U337" s="6" t="s">
        <v>759</v>
      </c>
      <c r="V337" s="50">
        <v>1550</v>
      </c>
      <c r="W337" s="50"/>
      <c r="X337" s="50"/>
      <c r="Y337" s="50">
        <f>0.2*O337</f>
        <v>10</v>
      </c>
      <c r="Z337" s="6" t="s">
        <v>759</v>
      </c>
      <c r="AA337" s="6" t="s">
        <v>759</v>
      </c>
      <c r="AB337" s="51" t="s">
        <v>1024</v>
      </c>
      <c r="AC337" s="51">
        <v>380</v>
      </c>
      <c r="AD337" s="51"/>
      <c r="AE337" s="51">
        <v>55</v>
      </c>
      <c r="AF337" s="51"/>
      <c r="AG337" s="51"/>
      <c r="AH337" s="51" t="s">
        <v>0</v>
      </c>
      <c r="AI337" s="53" t="s">
        <v>824</v>
      </c>
      <c r="AJ337" s="51"/>
      <c r="AK337" s="6" t="s">
        <v>939</v>
      </c>
      <c r="AL337" s="6">
        <v>0.05</v>
      </c>
      <c r="AM337" s="6" t="s">
        <v>759</v>
      </c>
      <c r="AN337" s="40">
        <f t="shared" si="27"/>
        <v>3</v>
      </c>
      <c r="AO337">
        <f t="shared" si="28"/>
        <v>64.69</v>
      </c>
    </row>
    <row r="338" spans="1:41">
      <c r="A338" t="s">
        <v>1365</v>
      </c>
      <c r="B338" s="50" t="s">
        <v>338</v>
      </c>
      <c r="C338" s="50" t="s">
        <v>338</v>
      </c>
      <c r="D338" s="50" t="s">
        <v>333</v>
      </c>
      <c r="E338" s="50"/>
      <c r="F338" s="50"/>
      <c r="G338" s="50" t="s">
        <v>11</v>
      </c>
      <c r="H338" s="50" t="s">
        <v>337</v>
      </c>
      <c r="I338" s="50" t="s">
        <v>2</v>
      </c>
      <c r="J338" s="50" t="s">
        <v>9</v>
      </c>
      <c r="K338" s="51">
        <v>300</v>
      </c>
      <c r="L338" s="51">
        <v>80</v>
      </c>
      <c r="M338" s="51" t="s">
        <v>759</v>
      </c>
      <c r="N338" s="51" t="s">
        <v>759</v>
      </c>
      <c r="O338" s="50">
        <v>3.5</v>
      </c>
      <c r="P338" s="50">
        <v>4.2</v>
      </c>
      <c r="Q338" s="50">
        <v>3.7</v>
      </c>
      <c r="R338" s="50">
        <v>2.75</v>
      </c>
      <c r="S338" s="50">
        <v>0.7</v>
      </c>
      <c r="T338" s="50"/>
      <c r="U338" s="6">
        <v>0.2</v>
      </c>
      <c r="V338" s="50">
        <v>71</v>
      </c>
      <c r="W338" s="50">
        <v>38.744999999999997</v>
      </c>
      <c r="X338" s="50">
        <v>1.75</v>
      </c>
      <c r="Y338" s="50">
        <v>0.72</v>
      </c>
      <c r="Z338" s="6">
        <v>0.2</v>
      </c>
      <c r="AA338" s="6" t="s">
        <v>759</v>
      </c>
      <c r="AB338" s="51">
        <v>136</v>
      </c>
      <c r="AC338" s="51">
        <v>8.1999999999999993</v>
      </c>
      <c r="AD338" s="51">
        <v>35.5</v>
      </c>
      <c r="AE338" s="52" t="s">
        <v>1024</v>
      </c>
      <c r="AF338" s="51">
        <v>2008</v>
      </c>
      <c r="AG338" s="51" t="s">
        <v>0</v>
      </c>
      <c r="AH338" s="51"/>
      <c r="AI338" s="53" t="s">
        <v>810</v>
      </c>
      <c r="AJ338" s="51"/>
      <c r="AK338" s="6" t="s">
        <v>939</v>
      </c>
      <c r="AL338" s="6">
        <v>0.05</v>
      </c>
      <c r="AM338" s="6" t="s">
        <v>759</v>
      </c>
      <c r="AN338" s="40">
        <f t="shared" si="27"/>
        <v>1</v>
      </c>
      <c r="AO338">
        <f t="shared" si="28"/>
        <v>60.25</v>
      </c>
    </row>
    <row r="339" spans="1:41">
      <c r="A339" t="s">
        <v>1366</v>
      </c>
      <c r="B339" s="50" t="s">
        <v>331</v>
      </c>
      <c r="C339" s="50" t="s">
        <v>331</v>
      </c>
      <c r="D339" s="50" t="s">
        <v>318</v>
      </c>
      <c r="E339" s="50"/>
      <c r="F339" s="50"/>
      <c r="G339" s="50" t="s">
        <v>11</v>
      </c>
      <c r="H339" s="50" t="s">
        <v>330</v>
      </c>
      <c r="I339" s="50" t="s">
        <v>2</v>
      </c>
      <c r="J339" s="50" t="s">
        <v>9</v>
      </c>
      <c r="K339" s="51">
        <v>500</v>
      </c>
      <c r="L339" s="51">
        <v>80</v>
      </c>
      <c r="M339" s="51" t="s">
        <v>759</v>
      </c>
      <c r="N339" s="51" t="s">
        <v>759</v>
      </c>
      <c r="O339" s="50">
        <v>4.53</v>
      </c>
      <c r="P339" s="50">
        <v>4.2</v>
      </c>
      <c r="Q339" s="50">
        <v>3.7</v>
      </c>
      <c r="R339" s="50">
        <v>3</v>
      </c>
      <c r="S339" s="50">
        <v>0.90600000000000003</v>
      </c>
      <c r="T339" s="50"/>
      <c r="U339" s="6">
        <v>0.5</v>
      </c>
      <c r="V339" s="50">
        <v>106</v>
      </c>
      <c r="W339" s="50">
        <v>50.752000000000002</v>
      </c>
      <c r="X339" s="50">
        <v>4.53</v>
      </c>
      <c r="Y339" s="50">
        <v>2.2599999999999998</v>
      </c>
      <c r="Z339" s="6">
        <v>0.5</v>
      </c>
      <c r="AA339" s="6" t="s">
        <v>759</v>
      </c>
      <c r="AB339" s="51">
        <v>122</v>
      </c>
      <c r="AC339" s="51">
        <v>5.2</v>
      </c>
      <c r="AD339" s="51">
        <v>80</v>
      </c>
      <c r="AE339" s="52" t="s">
        <v>1024</v>
      </c>
      <c r="AF339" s="51">
        <v>2008</v>
      </c>
      <c r="AG339" s="51"/>
      <c r="AH339" s="51" t="s">
        <v>0</v>
      </c>
      <c r="AI339" s="53" t="s">
        <v>813</v>
      </c>
      <c r="AJ339" s="51"/>
      <c r="AK339" s="6" t="s">
        <v>939</v>
      </c>
      <c r="AL339" s="6" t="s">
        <v>759</v>
      </c>
      <c r="AM339" s="6" t="s">
        <v>759</v>
      </c>
      <c r="AN339" s="40">
        <f t="shared" si="27"/>
        <v>1</v>
      </c>
      <c r="AO339">
        <f t="shared" si="28"/>
        <v>60.25</v>
      </c>
    </row>
    <row r="340" spans="1:41">
      <c r="A340" t="s">
        <v>1367</v>
      </c>
      <c r="B340" s="50" t="s">
        <v>61</v>
      </c>
      <c r="C340" s="50" t="s">
        <v>61</v>
      </c>
      <c r="D340" s="50" t="s">
        <v>58</v>
      </c>
      <c r="E340" s="50" t="s">
        <v>6</v>
      </c>
      <c r="F340" s="50" t="s">
        <v>12</v>
      </c>
      <c r="G340" s="50" t="s">
        <v>11</v>
      </c>
      <c r="H340" s="50" t="s">
        <v>60</v>
      </c>
      <c r="I340" s="50" t="s">
        <v>2</v>
      </c>
      <c r="J340" s="50" t="s">
        <v>9</v>
      </c>
      <c r="K340" s="51">
        <v>450</v>
      </c>
      <c r="L340" s="51">
        <v>80</v>
      </c>
      <c r="M340" s="50">
        <v>840</v>
      </c>
      <c r="N340" s="50">
        <v>350</v>
      </c>
      <c r="O340" s="50">
        <v>10.6</v>
      </c>
      <c r="P340" s="50">
        <v>4.47</v>
      </c>
      <c r="Q340" s="50">
        <v>3.65</v>
      </c>
      <c r="R340" s="50">
        <v>2.5</v>
      </c>
      <c r="S340" s="50">
        <v>2.12</v>
      </c>
      <c r="T340" s="50"/>
      <c r="U340" s="6" t="s">
        <v>759</v>
      </c>
      <c r="V340" s="50">
        <v>111</v>
      </c>
      <c r="W340" s="50">
        <v>46.4</v>
      </c>
      <c r="X340" s="50"/>
      <c r="Y340" s="50">
        <v>2.12</v>
      </c>
      <c r="Z340" s="6" t="s">
        <v>759</v>
      </c>
      <c r="AA340" s="54" t="s">
        <v>759</v>
      </c>
      <c r="AB340" s="51">
        <v>145</v>
      </c>
      <c r="AC340" s="51">
        <v>5</v>
      </c>
      <c r="AD340" s="51">
        <v>64</v>
      </c>
      <c r="AE340" s="52" t="s">
        <v>1024</v>
      </c>
      <c r="AF340" s="51">
        <v>2015</v>
      </c>
      <c r="AG340" s="51" t="s">
        <v>0</v>
      </c>
      <c r="AH340" s="51"/>
      <c r="AI340" s="53" t="s">
        <v>760</v>
      </c>
      <c r="AJ340" s="51"/>
      <c r="AK340" s="6" t="s">
        <v>939</v>
      </c>
      <c r="AL340" s="6" t="s">
        <v>759</v>
      </c>
      <c r="AM340" s="6" t="s">
        <v>759</v>
      </c>
      <c r="AN340" s="40">
        <f t="shared" si="27"/>
        <v>1</v>
      </c>
      <c r="AO340">
        <f t="shared" si="28"/>
        <v>60.25</v>
      </c>
    </row>
    <row r="341" spans="1:41">
      <c r="A341" t="s">
        <v>1368</v>
      </c>
      <c r="B341" s="50" t="s">
        <v>529</v>
      </c>
      <c r="C341" s="50" t="s">
        <v>529</v>
      </c>
      <c r="D341" s="50" t="s">
        <v>528</v>
      </c>
      <c r="E341" s="50" t="s">
        <v>24</v>
      </c>
      <c r="F341" s="50" t="s">
        <v>23</v>
      </c>
      <c r="G341" s="50" t="s">
        <v>11</v>
      </c>
      <c r="H341" s="50" t="s">
        <v>527</v>
      </c>
      <c r="I341" s="50" t="s">
        <v>2</v>
      </c>
      <c r="J341" s="50" t="s">
        <v>9</v>
      </c>
      <c r="K341" s="51">
        <v>30000</v>
      </c>
      <c r="L341" s="51">
        <v>80</v>
      </c>
      <c r="M341" s="51" t="s">
        <v>759</v>
      </c>
      <c r="N341" s="51" t="s">
        <v>759</v>
      </c>
      <c r="O341" s="50">
        <v>28</v>
      </c>
      <c r="P341" s="50">
        <v>2.8</v>
      </c>
      <c r="Q341" s="50">
        <v>2.4</v>
      </c>
      <c r="R341" s="50">
        <v>1.6</v>
      </c>
      <c r="S341" s="50">
        <f>1*O341</f>
        <v>28</v>
      </c>
      <c r="T341" s="50">
        <f>15*O341</f>
        <v>420</v>
      </c>
      <c r="U341" s="6" t="s">
        <v>759</v>
      </c>
      <c r="V341" s="50"/>
      <c r="W341" s="50"/>
      <c r="X341" s="50">
        <f>6*O341</f>
        <v>168</v>
      </c>
      <c r="Y341" s="50">
        <f>1*O341</f>
        <v>28</v>
      </c>
      <c r="Z341" s="6" t="s">
        <v>759</v>
      </c>
      <c r="AA341" s="6" t="s">
        <v>759</v>
      </c>
      <c r="AB341" s="51">
        <v>225</v>
      </c>
      <c r="AC341" s="51">
        <v>8</v>
      </c>
      <c r="AD341" s="51">
        <v>198</v>
      </c>
      <c r="AE341" s="52" t="s">
        <v>1024</v>
      </c>
      <c r="AF341" s="51"/>
      <c r="AG341" s="51"/>
      <c r="AH341" s="51" t="s">
        <v>0</v>
      </c>
      <c r="AI341" s="53" t="s">
        <v>824</v>
      </c>
      <c r="AJ341" s="51"/>
      <c r="AK341" s="6" t="s">
        <v>939</v>
      </c>
      <c r="AL341" s="6" t="s">
        <v>759</v>
      </c>
      <c r="AM341" s="6" t="s">
        <v>759</v>
      </c>
      <c r="AN341" s="40">
        <f t="shared" si="27"/>
        <v>1</v>
      </c>
      <c r="AO341">
        <f t="shared" si="28"/>
        <v>60.25</v>
      </c>
    </row>
    <row r="342" spans="1:41">
      <c r="A342" t="s">
        <v>1369</v>
      </c>
      <c r="B342" s="50" t="s">
        <v>708</v>
      </c>
      <c r="C342" s="50" t="s">
        <v>708</v>
      </c>
      <c r="D342" s="50" t="s">
        <v>13</v>
      </c>
      <c r="E342" s="50" t="s">
        <v>6</v>
      </c>
      <c r="F342" s="50" t="s">
        <v>12</v>
      </c>
      <c r="G342" s="50" t="s">
        <v>11</v>
      </c>
      <c r="H342" s="50" t="s">
        <v>707</v>
      </c>
      <c r="I342" s="50" t="s">
        <v>2</v>
      </c>
      <c r="J342" s="50" t="s">
        <v>9</v>
      </c>
      <c r="K342" s="51">
        <v>6000</v>
      </c>
      <c r="L342" s="51">
        <v>70</v>
      </c>
      <c r="M342" s="51" t="s">
        <v>759</v>
      </c>
      <c r="N342" s="50">
        <v>181</v>
      </c>
      <c r="O342" s="50">
        <v>85</v>
      </c>
      <c r="P342" s="50">
        <v>4.2</v>
      </c>
      <c r="Q342" s="50">
        <v>3.7</v>
      </c>
      <c r="R342" s="50">
        <v>2.7</v>
      </c>
      <c r="S342" s="50">
        <f>O342*0.2</f>
        <v>17</v>
      </c>
      <c r="T342" s="50">
        <f>8*O342</f>
        <v>680</v>
      </c>
      <c r="U342" s="6">
        <v>1</v>
      </c>
      <c r="V342" s="50">
        <v>1735</v>
      </c>
      <c r="W342" s="50"/>
      <c r="X342" s="50" t="s">
        <v>1461</v>
      </c>
      <c r="Y342" s="50">
        <f>O342*0.2</f>
        <v>17</v>
      </c>
      <c r="Z342" s="6">
        <v>1</v>
      </c>
      <c r="AA342" s="6" t="s">
        <v>759</v>
      </c>
      <c r="AB342" s="51">
        <v>265</v>
      </c>
      <c r="AC342" s="51">
        <v>12.6</v>
      </c>
      <c r="AD342" s="51">
        <v>268</v>
      </c>
      <c r="AE342" s="52" t="s">
        <v>1024</v>
      </c>
      <c r="AF342" s="51">
        <v>2020</v>
      </c>
      <c r="AG342" s="51" t="s">
        <v>0</v>
      </c>
      <c r="AH342" s="51" t="s">
        <v>0</v>
      </c>
      <c r="AI342" s="53" t="s">
        <v>760</v>
      </c>
      <c r="AJ342" s="51"/>
      <c r="AK342" s="6" t="s">
        <v>939</v>
      </c>
      <c r="AL342" s="6" t="s">
        <v>759</v>
      </c>
      <c r="AM342" s="55">
        <v>0.9</v>
      </c>
      <c r="AN342" s="40">
        <f t="shared" si="27"/>
        <v>1</v>
      </c>
      <c r="AO342">
        <f t="shared" si="28"/>
        <v>60.25</v>
      </c>
    </row>
    <row r="343" spans="1:41" s="40" customFormat="1">
      <c r="A343" t="s">
        <v>1370</v>
      </c>
      <c r="B343" s="50" t="s">
        <v>502</v>
      </c>
      <c r="C343" s="50" t="s">
        <v>502</v>
      </c>
      <c r="D343" s="50" t="s">
        <v>449</v>
      </c>
      <c r="E343" s="50" t="s">
        <v>6</v>
      </c>
      <c r="F343" s="50" t="s">
        <v>5</v>
      </c>
      <c r="G343" s="50" t="s">
        <v>9</v>
      </c>
      <c r="H343" s="50" t="s">
        <v>501</v>
      </c>
      <c r="I343" s="50" t="s">
        <v>2</v>
      </c>
      <c r="J343" s="50" t="s">
        <v>9</v>
      </c>
      <c r="K343" s="51">
        <v>2000</v>
      </c>
      <c r="L343" s="51">
        <v>80</v>
      </c>
      <c r="M343" s="50">
        <v>285</v>
      </c>
      <c r="N343" s="50">
        <v>114</v>
      </c>
      <c r="O343" s="50">
        <v>12</v>
      </c>
      <c r="P343" s="50">
        <v>4.0999999999999996</v>
      </c>
      <c r="Q343" s="50">
        <v>3.6</v>
      </c>
      <c r="R343" s="50">
        <v>3</v>
      </c>
      <c r="S343" s="50">
        <v>2.4</v>
      </c>
      <c r="T343" s="50">
        <v>96</v>
      </c>
      <c r="U343" s="6">
        <v>0.5</v>
      </c>
      <c r="V343" s="50">
        <v>465</v>
      </c>
      <c r="W343" s="50"/>
      <c r="X343" s="50"/>
      <c r="Y343" s="50">
        <v>6</v>
      </c>
      <c r="Z343" s="6">
        <v>0.5</v>
      </c>
      <c r="AA343" s="6" t="s">
        <v>759</v>
      </c>
      <c r="AB343" s="51">
        <v>97.9</v>
      </c>
      <c r="AC343" s="51">
        <v>25.3</v>
      </c>
      <c r="AD343" s="51">
        <v>71</v>
      </c>
      <c r="AE343" s="52" t="s">
        <v>1024</v>
      </c>
      <c r="AF343" s="51">
        <v>2019</v>
      </c>
      <c r="AG343" s="51" t="s">
        <v>0</v>
      </c>
      <c r="AH343" s="51"/>
      <c r="AI343" s="51" t="s">
        <v>866</v>
      </c>
      <c r="AJ343" s="51"/>
      <c r="AK343" s="6" t="s">
        <v>939</v>
      </c>
      <c r="AL343" s="6">
        <f t="shared" ref="AL343:AL348" si="29">1/50</f>
        <v>0.02</v>
      </c>
      <c r="AM343" s="55">
        <v>1</v>
      </c>
      <c r="AN343" s="40">
        <f t="shared" si="27"/>
        <v>2</v>
      </c>
      <c r="AO343">
        <f t="shared" si="28"/>
        <v>60.79</v>
      </c>
    </row>
    <row r="344" spans="1:41" s="40" customFormat="1">
      <c r="A344" t="s">
        <v>1371</v>
      </c>
      <c r="B344" s="50" t="s">
        <v>500</v>
      </c>
      <c r="C344" s="50" t="s">
        <v>500</v>
      </c>
      <c r="D344" s="50" t="s">
        <v>449</v>
      </c>
      <c r="E344" s="50" t="s">
        <v>6</v>
      </c>
      <c r="F344" s="50" t="s">
        <v>5</v>
      </c>
      <c r="G344" s="50" t="s">
        <v>9</v>
      </c>
      <c r="H344" s="50" t="s">
        <v>499</v>
      </c>
      <c r="I344" s="50" t="s">
        <v>2</v>
      </c>
      <c r="J344" s="50" t="s">
        <v>9</v>
      </c>
      <c r="K344" s="51">
        <v>2000</v>
      </c>
      <c r="L344" s="51">
        <v>80</v>
      </c>
      <c r="M344" s="50">
        <v>393</v>
      </c>
      <c r="N344" s="50">
        <v>160</v>
      </c>
      <c r="O344" s="50">
        <v>60</v>
      </c>
      <c r="P344" s="50">
        <v>4.0999999999999996</v>
      </c>
      <c r="Q344" s="50">
        <v>3.6</v>
      </c>
      <c r="R344" s="50">
        <v>3</v>
      </c>
      <c r="S344" s="50">
        <v>12</v>
      </c>
      <c r="T344" s="50">
        <v>250</v>
      </c>
      <c r="U344" s="6">
        <v>0.5</v>
      </c>
      <c r="V344" s="50">
        <v>1600</v>
      </c>
      <c r="W344" s="50"/>
      <c r="X344" s="50"/>
      <c r="Y344" s="50">
        <v>12</v>
      </c>
      <c r="Z344" s="6">
        <v>0.5</v>
      </c>
      <c r="AA344" s="6" t="s">
        <v>759</v>
      </c>
      <c r="AB344" s="51">
        <v>141.30000000000001</v>
      </c>
      <c r="AC344" s="51">
        <v>34</v>
      </c>
      <c r="AD344" s="51">
        <v>137.69999999999999</v>
      </c>
      <c r="AE344" s="52" t="s">
        <v>1024</v>
      </c>
      <c r="AF344" s="51">
        <v>2019</v>
      </c>
      <c r="AG344" s="51" t="s">
        <v>0</v>
      </c>
      <c r="AH344" s="51"/>
      <c r="AI344" s="53"/>
      <c r="AJ344" s="51"/>
      <c r="AK344" s="6" t="s">
        <v>939</v>
      </c>
      <c r="AL344" s="6">
        <f t="shared" si="29"/>
        <v>0.02</v>
      </c>
      <c r="AM344" s="55">
        <v>1</v>
      </c>
      <c r="AN344" s="40">
        <f t="shared" si="27"/>
        <v>2</v>
      </c>
      <c r="AO344">
        <f t="shared" si="28"/>
        <v>60.79</v>
      </c>
    </row>
    <row r="345" spans="1:41" s="40" customFormat="1">
      <c r="A345" t="s">
        <v>1372</v>
      </c>
      <c r="B345" s="50" t="s">
        <v>498</v>
      </c>
      <c r="C345" s="50" t="s">
        <v>498</v>
      </c>
      <c r="D345" s="50" t="s">
        <v>449</v>
      </c>
      <c r="E345" s="50" t="s">
        <v>6</v>
      </c>
      <c r="F345" s="50" t="s">
        <v>5</v>
      </c>
      <c r="G345" s="50" t="s">
        <v>9</v>
      </c>
      <c r="H345" s="50" t="s">
        <v>497</v>
      </c>
      <c r="I345" s="50" t="s">
        <v>2</v>
      </c>
      <c r="J345" s="50" t="s">
        <v>9</v>
      </c>
      <c r="K345" s="51">
        <v>2000</v>
      </c>
      <c r="L345" s="51">
        <v>80</v>
      </c>
      <c r="M345" s="50">
        <v>335</v>
      </c>
      <c r="N345" s="50">
        <v>141</v>
      </c>
      <c r="O345" s="50">
        <v>30</v>
      </c>
      <c r="P345" s="50">
        <v>4.0999999999999996</v>
      </c>
      <c r="Q345" s="50">
        <v>3.6</v>
      </c>
      <c r="R345" s="50">
        <v>3</v>
      </c>
      <c r="S345" s="50">
        <v>6</v>
      </c>
      <c r="T345" s="50">
        <v>150</v>
      </c>
      <c r="U345" s="6">
        <v>0.5</v>
      </c>
      <c r="V345" s="50">
        <v>950</v>
      </c>
      <c r="W345" s="50"/>
      <c r="X345" s="50"/>
      <c r="Y345" s="50">
        <v>6</v>
      </c>
      <c r="Z345" s="6">
        <v>0.5</v>
      </c>
      <c r="AA345" s="6" t="s">
        <v>759</v>
      </c>
      <c r="AB345" s="51">
        <v>140.5</v>
      </c>
      <c r="AC345" s="51">
        <v>28.1</v>
      </c>
      <c r="AD345" s="51">
        <v>95.7</v>
      </c>
      <c r="AE345" s="52" t="s">
        <v>1024</v>
      </c>
      <c r="AF345" s="51">
        <v>2019</v>
      </c>
      <c r="AG345" s="51" t="s">
        <v>0</v>
      </c>
      <c r="AH345" s="51"/>
      <c r="AI345" s="51" t="s">
        <v>867</v>
      </c>
      <c r="AJ345" s="51"/>
      <c r="AK345" s="6" t="s">
        <v>939</v>
      </c>
      <c r="AL345" s="6">
        <f t="shared" si="29"/>
        <v>0.02</v>
      </c>
      <c r="AM345" s="55">
        <v>1</v>
      </c>
      <c r="AN345" s="40">
        <f t="shared" si="27"/>
        <v>2</v>
      </c>
      <c r="AO345">
        <f t="shared" si="28"/>
        <v>60.79</v>
      </c>
    </row>
    <row r="346" spans="1:41" s="40" customFormat="1">
      <c r="A346" t="s">
        <v>1373</v>
      </c>
      <c r="B346" s="50" t="s">
        <v>496</v>
      </c>
      <c r="C346" s="50" t="s">
        <v>496</v>
      </c>
      <c r="D346" s="50" t="s">
        <v>449</v>
      </c>
      <c r="E346" s="50" t="s">
        <v>6</v>
      </c>
      <c r="F346" s="50" t="s">
        <v>5</v>
      </c>
      <c r="G346" s="50" t="s">
        <v>9</v>
      </c>
      <c r="H346" s="50" t="s">
        <v>495</v>
      </c>
      <c r="I346" s="50" t="s">
        <v>2</v>
      </c>
      <c r="J346" s="50" t="s">
        <v>9</v>
      </c>
      <c r="K346" s="51" t="s">
        <v>759</v>
      </c>
      <c r="L346" s="51" t="s">
        <v>759</v>
      </c>
      <c r="M346" s="50">
        <v>263</v>
      </c>
      <c r="N346" s="50">
        <v>105</v>
      </c>
      <c r="O346" s="50">
        <v>6</v>
      </c>
      <c r="P346" s="50">
        <v>4.0999999999999996</v>
      </c>
      <c r="Q346" s="50">
        <v>3.6</v>
      </c>
      <c r="R346" s="50">
        <v>3</v>
      </c>
      <c r="S346" s="50">
        <v>1.2</v>
      </c>
      <c r="T346" s="50">
        <v>24</v>
      </c>
      <c r="U346" s="6" t="s">
        <v>759</v>
      </c>
      <c r="V346" s="50">
        <v>222</v>
      </c>
      <c r="W346" s="50"/>
      <c r="X346" s="50"/>
      <c r="Y346" s="51"/>
      <c r="Z346" s="6" t="s">
        <v>759</v>
      </c>
      <c r="AA346" s="6" t="s">
        <v>759</v>
      </c>
      <c r="AB346" s="51">
        <v>77.8</v>
      </c>
      <c r="AC346" s="51">
        <v>22.2</v>
      </c>
      <c r="AD346" s="51">
        <v>49.8</v>
      </c>
      <c r="AE346" s="52" t="s">
        <v>1024</v>
      </c>
      <c r="AF346" s="51">
        <v>2019</v>
      </c>
      <c r="AG346" s="51" t="s">
        <v>0</v>
      </c>
      <c r="AH346" s="51"/>
      <c r="AI346" s="53"/>
      <c r="AJ346" s="51" t="s">
        <v>494</v>
      </c>
      <c r="AK346" s="6" t="s">
        <v>939</v>
      </c>
      <c r="AL346" s="6">
        <f t="shared" si="29"/>
        <v>0.02</v>
      </c>
      <c r="AM346" s="55">
        <v>1</v>
      </c>
      <c r="AN346" s="40">
        <f t="shared" si="27"/>
        <v>2</v>
      </c>
      <c r="AO346">
        <f t="shared" si="28"/>
        <v>60.79</v>
      </c>
    </row>
    <row r="347" spans="1:41" s="40" customFormat="1">
      <c r="A347" t="s">
        <v>1374</v>
      </c>
      <c r="B347" s="50" t="s">
        <v>493</v>
      </c>
      <c r="C347" s="50" t="s">
        <v>493</v>
      </c>
      <c r="D347" s="50" t="s">
        <v>449</v>
      </c>
      <c r="E347" s="50" t="s">
        <v>6</v>
      </c>
      <c r="F347" s="50" t="s">
        <v>5</v>
      </c>
      <c r="G347" s="50" t="s">
        <v>9</v>
      </c>
      <c r="H347" s="50" t="s">
        <v>492</v>
      </c>
      <c r="I347" s="50" t="s">
        <v>2</v>
      </c>
      <c r="J347" s="50" t="s">
        <v>9</v>
      </c>
      <c r="K347" s="51">
        <v>2000</v>
      </c>
      <c r="L347" s="51">
        <v>80</v>
      </c>
      <c r="M347" s="50">
        <v>378</v>
      </c>
      <c r="N347" s="50">
        <v>153</v>
      </c>
      <c r="O347" s="50">
        <v>43</v>
      </c>
      <c r="P347" s="50">
        <v>4.0999999999999996</v>
      </c>
      <c r="Q347" s="50">
        <v>3.6</v>
      </c>
      <c r="R347" s="50">
        <v>3</v>
      </c>
      <c r="S347" s="50">
        <v>8.6</v>
      </c>
      <c r="T347" s="50">
        <v>200</v>
      </c>
      <c r="U347" s="6">
        <v>0.5</v>
      </c>
      <c r="V347" s="50">
        <v>1270</v>
      </c>
      <c r="W347" s="50"/>
      <c r="X347" s="50"/>
      <c r="Y347" s="50">
        <v>21.5</v>
      </c>
      <c r="Z347" s="6">
        <v>0.5</v>
      </c>
      <c r="AA347" s="6" t="s">
        <v>759</v>
      </c>
      <c r="AB347" s="51">
        <v>151.69999999999999</v>
      </c>
      <c r="AC347" s="51">
        <v>30.7</v>
      </c>
      <c r="AD347" s="51">
        <v>106.7</v>
      </c>
      <c r="AE347" s="52" t="s">
        <v>1024</v>
      </c>
      <c r="AF347" s="51">
        <v>2019</v>
      </c>
      <c r="AG347" s="51" t="s">
        <v>0</v>
      </c>
      <c r="AH347" s="51"/>
      <c r="AI347" s="51" t="s">
        <v>868</v>
      </c>
      <c r="AJ347" s="51"/>
      <c r="AK347" s="6" t="s">
        <v>939</v>
      </c>
      <c r="AL347" s="6">
        <f t="shared" si="29"/>
        <v>0.02</v>
      </c>
      <c r="AM347" s="55">
        <v>1</v>
      </c>
      <c r="AN347" s="40">
        <f t="shared" si="27"/>
        <v>2</v>
      </c>
      <c r="AO347">
        <f t="shared" si="28"/>
        <v>60.79</v>
      </c>
    </row>
    <row r="348" spans="1:41" s="40" customFormat="1">
      <c r="A348" t="s">
        <v>1375</v>
      </c>
      <c r="B348" s="50" t="s">
        <v>491</v>
      </c>
      <c r="C348" s="50" t="s">
        <v>491</v>
      </c>
      <c r="D348" s="50" t="s">
        <v>449</v>
      </c>
      <c r="E348" s="50" t="s">
        <v>6</v>
      </c>
      <c r="F348" s="50" t="s">
        <v>5</v>
      </c>
      <c r="G348" s="50" t="s">
        <v>9</v>
      </c>
      <c r="H348" s="50" t="s">
        <v>490</v>
      </c>
      <c r="I348" s="50" t="s">
        <v>2</v>
      </c>
      <c r="J348" s="50" t="s">
        <v>9</v>
      </c>
      <c r="K348" s="51" t="s">
        <v>759</v>
      </c>
      <c r="L348" s="51" t="s">
        <v>759</v>
      </c>
      <c r="M348" s="50">
        <v>165</v>
      </c>
      <c r="N348" s="50">
        <v>70</v>
      </c>
      <c r="O348" s="50">
        <v>5</v>
      </c>
      <c r="P348" s="50">
        <v>4.0999999999999996</v>
      </c>
      <c r="Q348" s="50">
        <v>3.6</v>
      </c>
      <c r="R348" s="50">
        <v>3</v>
      </c>
      <c r="S348" s="51"/>
      <c r="T348" s="50">
        <v>500</v>
      </c>
      <c r="U348" s="6" t="s">
        <v>759</v>
      </c>
      <c r="V348" s="50">
        <v>275</v>
      </c>
      <c r="W348" s="50"/>
      <c r="X348" s="50"/>
      <c r="Y348" s="50">
        <v>2.5</v>
      </c>
      <c r="Z348" s="6" t="s">
        <v>759</v>
      </c>
      <c r="AA348" s="6" t="s">
        <v>759</v>
      </c>
      <c r="AB348" s="51">
        <v>143.19999999999999</v>
      </c>
      <c r="AC348" s="51">
        <v>7.4</v>
      </c>
      <c r="AD348" s="51">
        <v>105.9</v>
      </c>
      <c r="AE348" s="52" t="s">
        <v>1024</v>
      </c>
      <c r="AF348" s="51">
        <v>2019</v>
      </c>
      <c r="AG348" s="51" t="s">
        <v>0</v>
      </c>
      <c r="AH348" s="51"/>
      <c r="AI348" s="53"/>
      <c r="AJ348" s="51" t="s">
        <v>489</v>
      </c>
      <c r="AK348" s="6" t="s">
        <v>939</v>
      </c>
      <c r="AL348" s="6">
        <f t="shared" si="29"/>
        <v>0.02</v>
      </c>
      <c r="AM348" s="55">
        <v>1</v>
      </c>
      <c r="AN348" s="40">
        <f t="shared" si="27"/>
        <v>2</v>
      </c>
      <c r="AO348">
        <f t="shared" si="28"/>
        <v>60.79</v>
      </c>
    </row>
    <row r="349" spans="1:41" s="40" customFormat="1">
      <c r="AO349">
        <f t="shared" si="28"/>
        <v>0</v>
      </c>
    </row>
    <row r="350" spans="1:41" s="40" customFormat="1">
      <c r="AO350">
        <f t="shared" si="28"/>
        <v>0</v>
      </c>
    </row>
    <row r="351" spans="1:41" s="40" customFormat="1">
      <c r="AO351">
        <f t="shared" si="28"/>
        <v>0</v>
      </c>
    </row>
    <row r="352" spans="1:41" s="40" customFormat="1">
      <c r="AO352">
        <f t="shared" si="28"/>
        <v>0</v>
      </c>
    </row>
    <row r="353" spans="41:41" s="40" customFormat="1">
      <c r="AO353">
        <f t="shared" si="28"/>
        <v>0</v>
      </c>
    </row>
    <row r="354" spans="41:41" s="40" customFormat="1">
      <c r="AO354">
        <f t="shared" si="28"/>
        <v>0</v>
      </c>
    </row>
    <row r="355" spans="41:41" s="40" customFormat="1">
      <c r="AO355">
        <f t="shared" si="28"/>
        <v>0</v>
      </c>
    </row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758</v>
      </c>
      <c r="B1" s="21" t="s">
        <v>757</v>
      </c>
      <c r="C1" s="21" t="s">
        <v>756</v>
      </c>
      <c r="D1" s="21" t="s">
        <v>755</v>
      </c>
      <c r="E1" s="21" t="s">
        <v>754</v>
      </c>
      <c r="F1" s="21" t="s">
        <v>753</v>
      </c>
      <c r="G1" s="21" t="s">
        <v>752</v>
      </c>
      <c r="H1" s="21" t="s">
        <v>751</v>
      </c>
      <c r="I1" s="21" t="s">
        <v>750</v>
      </c>
      <c r="J1" s="22" t="s">
        <v>749</v>
      </c>
      <c r="K1" s="22" t="s">
        <v>748</v>
      </c>
      <c r="L1" s="21" t="s">
        <v>747</v>
      </c>
      <c r="M1" s="23" t="s">
        <v>746</v>
      </c>
      <c r="N1" s="21" t="s">
        <v>745</v>
      </c>
      <c r="O1" s="21" t="s">
        <v>744</v>
      </c>
      <c r="P1" s="21" t="s">
        <v>743</v>
      </c>
      <c r="Q1" s="21" t="s">
        <v>742</v>
      </c>
      <c r="R1" s="21" t="s">
        <v>741</v>
      </c>
      <c r="S1" s="21" t="s">
        <v>740</v>
      </c>
      <c r="T1" s="24" t="s">
        <v>1027</v>
      </c>
      <c r="U1" s="21" t="s">
        <v>739</v>
      </c>
      <c r="V1" s="21" t="s">
        <v>738</v>
      </c>
      <c r="W1" s="21" t="s">
        <v>737</v>
      </c>
      <c r="X1" s="21" t="s">
        <v>736</v>
      </c>
      <c r="Y1" s="24" t="s">
        <v>1026</v>
      </c>
      <c r="Z1" s="25" t="s">
        <v>937</v>
      </c>
      <c r="AA1" s="22" t="s">
        <v>735</v>
      </c>
      <c r="AB1" s="22" t="s">
        <v>734</v>
      </c>
      <c r="AC1" s="22" t="s">
        <v>733</v>
      </c>
      <c r="AD1" s="22" t="s">
        <v>732</v>
      </c>
      <c r="AE1" s="22" t="s">
        <v>1029</v>
      </c>
      <c r="AF1" s="22" t="s">
        <v>731</v>
      </c>
      <c r="AG1" s="22" t="s">
        <v>730</v>
      </c>
      <c r="AH1" s="26" t="s">
        <v>729</v>
      </c>
      <c r="AI1" s="22" t="s">
        <v>1025</v>
      </c>
      <c r="AJ1" s="27" t="s">
        <v>938</v>
      </c>
      <c r="AK1" s="27" t="s">
        <v>945</v>
      </c>
      <c r="AL1" s="28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1376</v>
      </c>
      <c r="B1" s="35" t="s">
        <v>1377</v>
      </c>
      <c r="D1" s="35" t="s">
        <v>1378</v>
      </c>
      <c r="E1" s="35" t="s">
        <v>1379</v>
      </c>
      <c r="F1" s="35" t="s">
        <v>1380</v>
      </c>
      <c r="G1" s="35" t="s">
        <v>1381</v>
      </c>
      <c r="H1" s="35" t="s">
        <v>1382</v>
      </c>
      <c r="I1" s="35" t="s">
        <v>1383</v>
      </c>
      <c r="J1" s="35" t="s">
        <v>1384</v>
      </c>
      <c r="K1" s="35" t="s">
        <v>1455</v>
      </c>
    </row>
    <row r="2" spans="1:11">
      <c r="A2" s="1" t="s">
        <v>1385</v>
      </c>
      <c r="B2" s="35"/>
      <c r="D2" s="35" t="s">
        <v>1386</v>
      </c>
      <c r="E2" s="35" t="s">
        <v>1387</v>
      </c>
      <c r="F2" s="35" t="s">
        <v>1388</v>
      </c>
      <c r="G2" s="35" t="s">
        <v>1389</v>
      </c>
      <c r="H2" s="35" t="s">
        <v>1390</v>
      </c>
      <c r="K2" s="35" t="s">
        <v>1456</v>
      </c>
    </row>
    <row r="3" spans="1:11">
      <c r="A3" s="1"/>
      <c r="B3" s="35"/>
      <c r="D3" s="35"/>
      <c r="E3" s="35"/>
      <c r="F3" s="35"/>
      <c r="G3" s="35">
        <v>2015</v>
      </c>
      <c r="H3" s="35" t="s">
        <v>1454</v>
      </c>
      <c r="K3">
        <v>2019</v>
      </c>
    </row>
    <row r="4" spans="1:11" s="32" customFormat="1">
      <c r="A4" s="32" t="s">
        <v>1391</v>
      </c>
      <c r="B4" s="33" t="s">
        <v>1392</v>
      </c>
      <c r="D4" s="33">
        <v>3100</v>
      </c>
      <c r="E4" s="33"/>
      <c r="F4" s="33"/>
      <c r="G4" s="33"/>
      <c r="H4" s="33"/>
    </row>
    <row r="5" spans="1:11">
      <c r="A5" t="s">
        <v>1393</v>
      </c>
      <c r="B5" s="36" t="s">
        <v>1394</v>
      </c>
      <c r="D5" s="36">
        <v>3.38</v>
      </c>
      <c r="E5" s="36"/>
      <c r="F5" s="36"/>
      <c r="G5" s="36"/>
      <c r="H5" s="36"/>
    </row>
    <row r="6" spans="1:11" s="32" customFormat="1">
      <c r="A6" s="32" t="s">
        <v>1395</v>
      </c>
      <c r="B6" s="33"/>
      <c r="D6" s="33">
        <v>1.6E-2</v>
      </c>
      <c r="E6" s="33"/>
      <c r="F6" s="33"/>
      <c r="G6" s="33"/>
      <c r="H6" s="33"/>
    </row>
    <row r="7" spans="1:11">
      <c r="A7" t="s">
        <v>1396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1397</v>
      </c>
      <c r="B8" s="33" t="s">
        <v>1398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1399</v>
      </c>
      <c r="B9" s="36" t="s">
        <v>1400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1401</v>
      </c>
      <c r="B10" s="33" t="s">
        <v>1402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1403</v>
      </c>
      <c r="B11" s="36" t="s">
        <v>1404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1405</v>
      </c>
      <c r="B12" s="33" t="s">
        <v>1400</v>
      </c>
      <c r="D12" s="42"/>
      <c r="F12" s="42"/>
      <c r="G12" s="42"/>
    </row>
    <row r="13" spans="1:11">
      <c r="A13" t="s">
        <v>1406</v>
      </c>
      <c r="B13" s="36" t="s">
        <v>1407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1408</v>
      </c>
      <c r="B14" s="33" t="s">
        <v>1409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1410</v>
      </c>
      <c r="B15" s="36" t="s">
        <v>1409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1411</v>
      </c>
      <c r="B16" s="33" t="s">
        <v>1409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1412</v>
      </c>
      <c r="B17" s="36" t="s">
        <v>1409</v>
      </c>
      <c r="D17" s="38"/>
      <c r="F17" s="38"/>
      <c r="G17" s="38"/>
    </row>
    <row r="18" spans="1:11" s="32" customFormat="1">
      <c r="A18" s="32" t="s">
        <v>1413</v>
      </c>
      <c r="B18" s="33" t="s">
        <v>1414</v>
      </c>
      <c r="D18" s="42"/>
      <c r="F18" s="42"/>
      <c r="G18" s="42"/>
    </row>
    <row r="19" spans="1:11">
      <c r="A19" t="s">
        <v>1415</v>
      </c>
      <c r="B19" s="36" t="s">
        <v>1392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1416</v>
      </c>
      <c r="B20" s="33" t="s">
        <v>1392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1417</v>
      </c>
      <c r="B21" s="36" t="s">
        <v>1418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1419</v>
      </c>
      <c r="B22" s="33" t="s">
        <v>1420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1421</v>
      </c>
      <c r="B23" s="36" t="s">
        <v>1420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1422</v>
      </c>
      <c r="B24" s="33" t="s">
        <v>1420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1423</v>
      </c>
      <c r="B26" s="36"/>
    </row>
    <row r="27" spans="1:11">
      <c r="A27" t="s">
        <v>1424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1425</v>
      </c>
      <c r="B28" s="33"/>
      <c r="D28" s="44" t="s">
        <v>1426</v>
      </c>
      <c r="E28" s="32" t="s">
        <v>1427</v>
      </c>
      <c r="F28" s="32" t="s">
        <v>1428</v>
      </c>
      <c r="G28" s="32" t="s">
        <v>1429</v>
      </c>
      <c r="H28" s="32" t="s">
        <v>1430</v>
      </c>
      <c r="I28" s="32" t="s">
        <v>1431</v>
      </c>
      <c r="J28" s="32" t="s">
        <v>1432</v>
      </c>
      <c r="K28" s="32" t="s">
        <v>1457</v>
      </c>
    </row>
    <row r="29" spans="1:11">
      <c r="A29" t="s">
        <v>1433</v>
      </c>
      <c r="B29" s="36"/>
      <c r="D29">
        <v>21700</v>
      </c>
      <c r="H29" t="s">
        <v>1434</v>
      </c>
    </row>
    <row r="30" spans="1:11" s="32" customFormat="1">
      <c r="A30" s="32" t="s">
        <v>1435</v>
      </c>
      <c r="B30" s="33"/>
      <c r="D30" s="32" t="s">
        <v>1436</v>
      </c>
      <c r="F30" s="32" t="s">
        <v>1437</v>
      </c>
      <c r="G30" s="32" t="s">
        <v>1437</v>
      </c>
      <c r="H30" s="32" t="s">
        <v>1438</v>
      </c>
      <c r="I30" s="32" t="s">
        <v>1438</v>
      </c>
      <c r="J30" s="32" t="s">
        <v>1438</v>
      </c>
    </row>
    <row r="31" spans="1:11">
      <c r="A31" t="s">
        <v>1439</v>
      </c>
      <c r="B31" s="36" t="s">
        <v>1420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1440</v>
      </c>
      <c r="B32" s="33" t="s">
        <v>1420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1441</v>
      </c>
      <c r="B33" s="36" t="s">
        <v>1420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1442</v>
      </c>
      <c r="B34" s="33" t="s">
        <v>1418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1443</v>
      </c>
      <c r="B35" s="36" t="s">
        <v>1400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1444</v>
      </c>
      <c r="B36" s="33" t="s">
        <v>1445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1451</v>
      </c>
      <c r="B37" s="36" t="s">
        <v>1445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1446</v>
      </c>
      <c r="B38" s="33" t="s">
        <v>1445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1447</v>
      </c>
      <c r="B39" s="36" t="s">
        <v>1445</v>
      </c>
      <c r="D39">
        <v>2.4500000000000002</v>
      </c>
      <c r="F39" s="38"/>
      <c r="G39" s="38">
        <v>12</v>
      </c>
    </row>
    <row r="40" spans="1:11" s="32" customFormat="1" ht="15">
      <c r="A40" s="32" t="s">
        <v>1448</v>
      </c>
      <c r="B40" s="33"/>
      <c r="F40" s="42"/>
      <c r="G40" s="46" t="s">
        <v>1449</v>
      </c>
    </row>
    <row r="41" spans="1:11">
      <c r="A41" t="s">
        <v>1450</v>
      </c>
      <c r="B41" s="36" t="s">
        <v>1402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1452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1453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5B48-87A5-4FA9-B53B-A6214E30DABA}">
  <dimension ref="B1:H1494"/>
  <sheetViews>
    <sheetView topLeftCell="A1407" workbookViewId="0">
      <selection activeCell="G9" sqref="G9"/>
    </sheetView>
  </sheetViews>
  <sheetFormatPr defaultRowHeight="14.4"/>
  <cols>
    <col min="2" max="2" width="10.5546875" bestFit="1" customWidth="1"/>
    <col min="3" max="3" width="12.109375" bestFit="1" customWidth="1"/>
    <col min="4" max="4" width="12.21875" bestFit="1" customWidth="1"/>
    <col min="5" max="5" width="18.109375" bestFit="1" customWidth="1"/>
    <col min="6" max="6" width="11.5546875" bestFit="1" customWidth="1"/>
  </cols>
  <sheetData>
    <row r="1" spans="2:8" s="1" customFormat="1">
      <c r="B1" s="1" t="s">
        <v>1462</v>
      </c>
      <c r="C1" s="1" t="s">
        <v>1463</v>
      </c>
      <c r="D1" s="1" t="s">
        <v>1464</v>
      </c>
      <c r="E1" s="1" t="s">
        <v>1465</v>
      </c>
      <c r="F1" s="1" t="s">
        <v>1466</v>
      </c>
    </row>
    <row r="2" spans="2:8">
      <c r="B2">
        <v>0</v>
      </c>
      <c r="C2">
        <v>0</v>
      </c>
      <c r="D2">
        <v>0</v>
      </c>
      <c r="F2" t="s">
        <v>1467</v>
      </c>
    </row>
    <row r="3" spans="2:8">
      <c r="B3" s="56">
        <v>2.4352331606217401</v>
      </c>
      <c r="C3" s="56">
        <v>0.14938335938859301</v>
      </c>
      <c r="D3" s="56">
        <f>(C3*1000)/3600</f>
        <v>4.1495377607942509E-2</v>
      </c>
      <c r="E3" s="56">
        <f t="shared" ref="E3:E7" si="0">IF(B2=B3, 0, (D3-D2)/(B3-B2))</f>
        <v>1.7039591230495692E-2</v>
      </c>
      <c r="F3">
        <f t="shared" ref="F3:F66" si="1">(B3-B2)*(D3)</f>
        <v>0.10105091956338241</v>
      </c>
    </row>
    <row r="4" spans="2:8">
      <c r="B4" s="56">
        <v>10.0845377692936</v>
      </c>
      <c r="C4" s="56">
        <v>0.35782525620984901</v>
      </c>
      <c r="D4" s="56">
        <f t="shared" ref="D4:D67" si="2">(C4*1000)/3600</f>
        <v>9.9395904502735832E-2</v>
      </c>
      <c r="E4" s="56">
        <f t="shared" si="0"/>
        <v>7.5693843894192262E-3</v>
      </c>
      <c r="F4">
        <f t="shared" si="1"/>
        <v>0.76030955039588533</v>
      </c>
      <c r="H4" t="s">
        <v>1461</v>
      </c>
    </row>
    <row r="5" spans="2:8">
      <c r="B5" s="56">
        <v>11.4753204254158</v>
      </c>
      <c r="C5" s="56">
        <v>1.5737363210005499</v>
      </c>
      <c r="D5" s="56">
        <f t="shared" si="2"/>
        <v>0.43714897805570829</v>
      </c>
      <c r="E5" s="56">
        <f t="shared" si="0"/>
        <v>0.24285108249386747</v>
      </c>
      <c r="F5">
        <f t="shared" si="1"/>
        <v>0.6079792168214232</v>
      </c>
    </row>
    <row r="6" spans="2:8">
      <c r="B6" s="56">
        <v>12.170711753476899</v>
      </c>
      <c r="C6" s="56">
        <v>3.3454924439812701</v>
      </c>
      <c r="D6" s="56">
        <f t="shared" si="2"/>
        <v>0.92930345666146397</v>
      </c>
      <c r="E6" s="56">
        <f t="shared" si="0"/>
        <v>0.70773744041069431</v>
      </c>
      <c r="F6">
        <f t="shared" si="1"/>
        <v>0.64622956489958538</v>
      </c>
    </row>
    <row r="7" spans="2:8">
      <c r="B7" s="56">
        <v>12.866103081538</v>
      </c>
      <c r="C7" s="56">
        <v>7.5490706965433301</v>
      </c>
      <c r="D7" s="56">
        <f t="shared" si="2"/>
        <v>2.0969640823731472</v>
      </c>
      <c r="E7" s="56">
        <f t="shared" si="0"/>
        <v>1.6791417703861362</v>
      </c>
      <c r="F7">
        <f t="shared" si="1"/>
        <v>1.4582106381378905</v>
      </c>
    </row>
    <row r="8" spans="2:8">
      <c r="B8" s="56">
        <v>12.866103081538</v>
      </c>
      <c r="C8" s="56">
        <v>6.29841931561577</v>
      </c>
      <c r="D8" s="56">
        <f t="shared" si="2"/>
        <v>1.7495609210043805</v>
      </c>
      <c r="E8" s="56">
        <f>IF(B7=B8, 0, (D8-D7)/(B8-B7))</f>
        <v>0</v>
      </c>
      <c r="F8">
        <f t="shared" si="1"/>
        <v>0</v>
      </c>
    </row>
    <row r="9" spans="2:8">
      <c r="B9" s="56">
        <v>12.866103081538</v>
      </c>
      <c r="C9" s="56">
        <v>5.0477679346882098</v>
      </c>
      <c r="D9" s="56">
        <f t="shared" si="2"/>
        <v>1.4021577596356138</v>
      </c>
      <c r="E9" s="56">
        <f t="shared" ref="E9:E72" si="3">IF(B8=B9, 0, (D9-D8)/(B9-B8))</f>
        <v>0</v>
      </c>
      <c r="F9">
        <f t="shared" si="1"/>
        <v>0</v>
      </c>
    </row>
    <row r="10" spans="2:8">
      <c r="B10" s="56">
        <v>13.7005726752113</v>
      </c>
      <c r="C10" s="56">
        <v>9.0915407330206701</v>
      </c>
      <c r="D10" s="56">
        <f t="shared" si="2"/>
        <v>2.525427981394631</v>
      </c>
      <c r="E10" s="56">
        <f t="shared" si="3"/>
        <v>1.3460888572517422</v>
      </c>
      <c r="F10">
        <f t="shared" si="1"/>
        <v>2.1073928614855584</v>
      </c>
    </row>
    <row r="11" spans="2:8">
      <c r="B11" s="56">
        <v>14.256885737660101</v>
      </c>
      <c r="C11" s="56">
        <v>11.301024839326001</v>
      </c>
      <c r="D11" s="56">
        <f t="shared" si="2"/>
        <v>3.1391735664794447</v>
      </c>
      <c r="E11" s="56">
        <f t="shared" si="3"/>
        <v>1.1032377747579822</v>
      </c>
      <c r="F11">
        <f t="shared" si="1"/>
        <v>1.7463632603265049</v>
      </c>
    </row>
    <row r="12" spans="2:8">
      <c r="B12" s="56">
        <v>14.256885737660101</v>
      </c>
      <c r="C12" s="56">
        <v>10.258815355219699</v>
      </c>
      <c r="D12" s="56">
        <f t="shared" si="2"/>
        <v>2.8496709320054721</v>
      </c>
      <c r="E12" s="56">
        <f t="shared" si="3"/>
        <v>0</v>
      </c>
      <c r="F12">
        <f t="shared" si="1"/>
        <v>0</v>
      </c>
    </row>
    <row r="13" spans="2:8">
      <c r="B13" s="56">
        <v>14.813198800108999</v>
      </c>
      <c r="C13" s="56">
        <v>12.947715824214001</v>
      </c>
      <c r="D13" s="56">
        <f t="shared" si="2"/>
        <v>3.5965877289483337</v>
      </c>
      <c r="E13" s="56">
        <f t="shared" si="3"/>
        <v>1.3426195560731977</v>
      </c>
      <c r="F13">
        <f t="shared" si="1"/>
        <v>2.0008287338573774</v>
      </c>
    </row>
    <row r="14" spans="2:8">
      <c r="B14" s="56">
        <v>14.9522770657212</v>
      </c>
      <c r="C14" s="56">
        <v>14.3234323432343</v>
      </c>
      <c r="D14" s="56">
        <f t="shared" si="2"/>
        <v>3.9787312064539724</v>
      </c>
      <c r="E14" s="56">
        <f t="shared" si="3"/>
        <v>2.7476865333595026</v>
      </c>
      <c r="F14">
        <f t="shared" si="1"/>
        <v>0.5533550355307556</v>
      </c>
    </row>
    <row r="15" spans="2:8">
      <c r="B15" s="56">
        <v>15.6476683937823</v>
      </c>
      <c r="C15" s="56">
        <v>17.8322042730588</v>
      </c>
      <c r="D15" s="56">
        <f t="shared" si="2"/>
        <v>4.9533900758496667</v>
      </c>
      <c r="E15" s="56">
        <f t="shared" si="3"/>
        <v>1.4015976761074243</v>
      </c>
      <c r="F15">
        <f t="shared" si="1"/>
        <v>3.4445445032497766</v>
      </c>
    </row>
    <row r="16" spans="2:8">
      <c r="B16" s="56">
        <v>15.6476683937823</v>
      </c>
      <c r="C16" s="56">
        <v>16.581552892131299</v>
      </c>
      <c r="D16" s="56">
        <f t="shared" si="2"/>
        <v>4.6059869144809165</v>
      </c>
      <c r="E16" s="56">
        <f t="shared" si="3"/>
        <v>0</v>
      </c>
      <c r="F16">
        <f t="shared" si="1"/>
        <v>0</v>
      </c>
    </row>
    <row r="17" spans="2:6">
      <c r="B17" s="56">
        <v>15.6476683937823</v>
      </c>
      <c r="C17" s="56">
        <v>15.330901511203701</v>
      </c>
      <c r="D17" s="56">
        <f t="shared" si="2"/>
        <v>4.2585837531121395</v>
      </c>
      <c r="E17" s="56">
        <f t="shared" si="3"/>
        <v>0</v>
      </c>
      <c r="F17">
        <f t="shared" si="1"/>
        <v>0</v>
      </c>
    </row>
    <row r="18" spans="2:6">
      <c r="B18" s="56">
        <v>16.641084576726701</v>
      </c>
      <c r="C18" s="56">
        <v>19.5493684706816</v>
      </c>
      <c r="D18" s="56">
        <f t="shared" si="2"/>
        <v>5.4303801307448882</v>
      </c>
      <c r="E18" s="56">
        <f t="shared" si="3"/>
        <v>1.1795624006845189</v>
      </c>
      <c r="F18">
        <f t="shared" si="1"/>
        <v>5.3946275014217031</v>
      </c>
    </row>
    <row r="19" spans="2:6">
      <c r="B19" s="56">
        <v>17.038451049904499</v>
      </c>
      <c r="C19" s="56">
        <v>23.877019280875398</v>
      </c>
      <c r="D19" s="56">
        <f t="shared" si="2"/>
        <v>6.6325053557987221</v>
      </c>
      <c r="E19" s="56">
        <f t="shared" si="3"/>
        <v>3.0252306276376673</v>
      </c>
      <c r="F19">
        <f t="shared" si="1"/>
        <v>2.6355352615665897</v>
      </c>
    </row>
    <row r="20" spans="2:6">
      <c r="B20" s="56">
        <v>17.038451049904499</v>
      </c>
      <c r="C20" s="56">
        <v>22.626367899947802</v>
      </c>
      <c r="D20" s="56">
        <f t="shared" si="2"/>
        <v>6.2851021944299452</v>
      </c>
      <c r="E20" s="56">
        <f t="shared" si="3"/>
        <v>0</v>
      </c>
      <c r="F20">
        <f t="shared" si="1"/>
        <v>0</v>
      </c>
    </row>
    <row r="21" spans="2:6">
      <c r="B21" s="56">
        <v>17.038451049904499</v>
      </c>
      <c r="C21" s="56">
        <v>21.375716519020301</v>
      </c>
      <c r="D21" s="56">
        <f t="shared" si="2"/>
        <v>5.937699033061195</v>
      </c>
      <c r="E21" s="56">
        <f t="shared" si="3"/>
        <v>0</v>
      </c>
      <c r="F21">
        <f t="shared" si="1"/>
        <v>0</v>
      </c>
    </row>
    <row r="22" spans="2:6">
      <c r="B22" s="56">
        <v>17.594764112353399</v>
      </c>
      <c r="C22" s="56">
        <v>25.495918012853899</v>
      </c>
      <c r="D22" s="56">
        <f t="shared" si="2"/>
        <v>7.0821994480149719</v>
      </c>
      <c r="E22" s="56">
        <f t="shared" si="3"/>
        <v>2.0572955988408119</v>
      </c>
      <c r="F22">
        <f t="shared" si="1"/>
        <v>3.9399200637991223</v>
      </c>
    </row>
    <row r="23" spans="2:6">
      <c r="B23" s="56">
        <v>19.124625034087799</v>
      </c>
      <c r="C23" s="56">
        <v>27.576862949452799</v>
      </c>
      <c r="D23" s="56">
        <f t="shared" si="2"/>
        <v>7.6602397081813329</v>
      </c>
      <c r="E23" s="56">
        <f t="shared" si="3"/>
        <v>0.37783843743850781</v>
      </c>
      <c r="F23">
        <f t="shared" si="1"/>
        <v>11.719101380664746</v>
      </c>
    </row>
    <row r="24" spans="2:6">
      <c r="B24" s="56">
        <v>23.296973002454301</v>
      </c>
      <c r="C24" s="56">
        <v>29.539690811186301</v>
      </c>
      <c r="D24" s="56">
        <f t="shared" si="2"/>
        <v>8.2054696697739722</v>
      </c>
      <c r="E24" s="56">
        <f t="shared" si="3"/>
        <v>0.13067701105622306</v>
      </c>
      <c r="F24">
        <f t="shared" si="1"/>
        <v>34.236074706174385</v>
      </c>
    </row>
    <row r="25" spans="2:6">
      <c r="B25" s="56">
        <v>24.548677392964201</v>
      </c>
      <c r="C25" s="56">
        <v>31.603265589716798</v>
      </c>
      <c r="D25" s="56">
        <f t="shared" si="2"/>
        <v>8.778684886032444</v>
      </c>
      <c r="E25" s="56">
        <f t="shared" si="3"/>
        <v>0.45794775555989237</v>
      </c>
      <c r="F25">
        <f t="shared" si="1"/>
        <v>10.988318414749711</v>
      </c>
    </row>
    <row r="26" spans="2:6">
      <c r="B26" s="56">
        <v>25.383146986637499</v>
      </c>
      <c r="C26" s="56">
        <v>33.117943373284703</v>
      </c>
      <c r="D26" s="56">
        <f t="shared" si="2"/>
        <v>9.1994287148013072</v>
      </c>
      <c r="E26" s="56">
        <f t="shared" si="3"/>
        <v>0.50420510460634982</v>
      </c>
      <c r="F26">
        <f t="shared" si="1"/>
        <v>7.6766435416667127</v>
      </c>
    </row>
    <row r="27" spans="2:6">
      <c r="B27" s="56">
        <v>26.078538314698601</v>
      </c>
      <c r="C27" s="56">
        <v>34.872329338196899</v>
      </c>
      <c r="D27" s="56">
        <f t="shared" si="2"/>
        <v>9.6867581494991377</v>
      </c>
      <c r="E27" s="56">
        <f t="shared" si="3"/>
        <v>0.70079883805368637</v>
      </c>
      <c r="F27">
        <f t="shared" si="1"/>
        <v>6.7360876141869142</v>
      </c>
    </row>
    <row r="28" spans="2:6">
      <c r="B28" s="56">
        <v>26.7739296427597</v>
      </c>
      <c r="C28" s="56">
        <v>36.314052457877303</v>
      </c>
      <c r="D28" s="56">
        <f t="shared" si="2"/>
        <v>10.087236793854807</v>
      </c>
      <c r="E28" s="56">
        <f t="shared" si="3"/>
        <v>0.57590399562831729</v>
      </c>
      <c r="F28">
        <f t="shared" si="1"/>
        <v>7.0145769905454767</v>
      </c>
    </row>
    <row r="29" spans="2:6">
      <c r="B29" s="56">
        <v>26.7739296427597</v>
      </c>
      <c r="C29" s="56">
        <v>39.4406809101962</v>
      </c>
      <c r="D29" s="56">
        <f t="shared" si="2"/>
        <v>10.955744697276723</v>
      </c>
      <c r="E29" s="56">
        <f t="shared" si="3"/>
        <v>0</v>
      </c>
      <c r="F29">
        <f t="shared" si="1"/>
        <v>0</v>
      </c>
    </row>
    <row r="30" spans="2:6">
      <c r="B30" s="56">
        <v>27.469320970820799</v>
      </c>
      <c r="C30" s="56">
        <v>37.912107000173698</v>
      </c>
      <c r="D30" s="56">
        <f t="shared" si="2"/>
        <v>10.531140833381581</v>
      </c>
      <c r="E30" s="56">
        <f t="shared" si="3"/>
        <v>-0.61059700741311884</v>
      </c>
      <c r="F30">
        <f t="shared" si="1"/>
        <v>7.3232640101236868</v>
      </c>
    </row>
    <row r="31" spans="2:6">
      <c r="B31" s="56">
        <v>28.860103626942902</v>
      </c>
      <c r="C31" s="56">
        <v>40.6392218169185</v>
      </c>
      <c r="D31" s="56">
        <f t="shared" si="2"/>
        <v>11.288672726921806</v>
      </c>
      <c r="E31" s="56">
        <f t="shared" si="3"/>
        <v>0.54468028502198873</v>
      </c>
      <c r="F31">
        <f t="shared" si="1"/>
        <v>15.700090239241444</v>
      </c>
    </row>
    <row r="32" spans="2:6">
      <c r="B32" s="56">
        <v>31.8155167712025</v>
      </c>
      <c r="C32" s="56">
        <v>42.723640785131103</v>
      </c>
      <c r="D32" s="56">
        <f t="shared" si="2"/>
        <v>11.86767799586975</v>
      </c>
      <c r="E32" s="56">
        <f t="shared" si="3"/>
        <v>0.19591347831438238</v>
      </c>
      <c r="F32">
        <f t="shared" si="1"/>
        <v>35.073891540833863</v>
      </c>
    </row>
    <row r="33" spans="2:6">
      <c r="B33" s="56">
        <v>33.727842923370503</v>
      </c>
      <c r="C33" s="56">
        <v>44.109779398992501</v>
      </c>
      <c r="D33" s="56">
        <f t="shared" si="2"/>
        <v>12.252716499720139</v>
      </c>
      <c r="E33" s="56">
        <f t="shared" si="3"/>
        <v>0.2013456247585543</v>
      </c>
      <c r="F33">
        <f t="shared" si="1"/>
        <v>23.431190197515214</v>
      </c>
    </row>
    <row r="34" spans="2:6">
      <c r="B34" s="56">
        <v>36.787564766839303</v>
      </c>
      <c r="C34" s="56">
        <v>40.566267153030999</v>
      </c>
      <c r="D34" s="56">
        <f t="shared" si="2"/>
        <v>11.26840754250861</v>
      </c>
      <c r="E34" s="56">
        <f t="shared" si="3"/>
        <v>-0.32169883655032483</v>
      </c>
      <c r="F34">
        <f t="shared" si="1"/>
        <v>34.478192698922179</v>
      </c>
    </row>
    <row r="35" spans="2:6">
      <c r="B35" s="56">
        <v>37.204799563675998</v>
      </c>
      <c r="C35" s="56">
        <v>38.7892999826298</v>
      </c>
      <c r="D35" s="56">
        <f t="shared" si="2"/>
        <v>10.774805550730498</v>
      </c>
      <c r="E35" s="56">
        <f t="shared" si="3"/>
        <v>-1.1830317018628411</v>
      </c>
      <c r="F35">
        <f t="shared" si="1"/>
        <v>4.4956238049139321</v>
      </c>
    </row>
    <row r="36" spans="2:6">
      <c r="B36" s="56">
        <v>37.204799563675998</v>
      </c>
      <c r="C36" s="56">
        <v>42.463088414104497</v>
      </c>
      <c r="D36" s="56">
        <f t="shared" si="2"/>
        <v>11.795302337251249</v>
      </c>
      <c r="E36" s="56">
        <f t="shared" si="3"/>
        <v>0</v>
      </c>
      <c r="F36">
        <f t="shared" si="1"/>
        <v>0</v>
      </c>
    </row>
    <row r="37" spans="2:6">
      <c r="B37" s="56">
        <v>37.552495227706501</v>
      </c>
      <c r="C37" s="56">
        <v>35.897168664234798</v>
      </c>
      <c r="D37" s="56">
        <f t="shared" si="2"/>
        <v>9.9714357400652229</v>
      </c>
      <c r="E37" s="56">
        <f t="shared" si="3"/>
        <v>-5.2455833818681672</v>
      </c>
      <c r="F37">
        <f t="shared" si="1"/>
        <v>3.4670249709794714</v>
      </c>
    </row>
    <row r="38" spans="2:6">
      <c r="B38" s="56">
        <v>37.900190891737097</v>
      </c>
      <c r="C38" s="56">
        <v>37.356261941983597</v>
      </c>
      <c r="D38" s="56">
        <f t="shared" si="2"/>
        <v>10.376739428328777</v>
      </c>
      <c r="E38" s="56">
        <f t="shared" si="3"/>
        <v>1.1656851959703749</v>
      </c>
      <c r="F38">
        <f t="shared" si="1"/>
        <v>3.6079473060052383</v>
      </c>
    </row>
    <row r="39" spans="2:6">
      <c r="B39" s="56">
        <v>38.943277883828699</v>
      </c>
      <c r="C39" s="56">
        <v>32.067048810144101</v>
      </c>
      <c r="D39" s="56">
        <f t="shared" si="2"/>
        <v>8.9075135583733616</v>
      </c>
      <c r="E39" s="56">
        <f t="shared" si="3"/>
        <v>-1.4085362784644817</v>
      </c>
      <c r="F39">
        <f t="shared" si="1"/>
        <v>9.2913115246188358</v>
      </c>
    </row>
    <row r="40" spans="2:6">
      <c r="B40" s="56">
        <v>39.290973547859203</v>
      </c>
      <c r="C40" s="56">
        <v>34.715997915580999</v>
      </c>
      <c r="D40" s="56">
        <f t="shared" si="2"/>
        <v>9.6433327543280551</v>
      </c>
      <c r="E40" s="56">
        <f t="shared" si="3"/>
        <v>2.116273718875425</v>
      </c>
      <c r="F40">
        <f t="shared" si="1"/>
        <v>3.3529449854831959</v>
      </c>
    </row>
    <row r="41" spans="2:6">
      <c r="B41" s="56">
        <v>39.290973547859203</v>
      </c>
      <c r="C41" s="56">
        <v>33.465346534653399</v>
      </c>
      <c r="D41" s="56">
        <f t="shared" si="2"/>
        <v>9.2959295929592773</v>
      </c>
      <c r="E41" s="56">
        <f t="shared" si="3"/>
        <v>0</v>
      </c>
      <c r="F41">
        <f t="shared" si="1"/>
        <v>0</v>
      </c>
    </row>
    <row r="42" spans="2:6">
      <c r="B42" s="56">
        <v>40.334060539950897</v>
      </c>
      <c r="C42" s="56">
        <v>27.898210873718899</v>
      </c>
      <c r="D42" s="56">
        <f t="shared" si="2"/>
        <v>7.7495030204774711</v>
      </c>
      <c r="E42" s="56">
        <f t="shared" si="3"/>
        <v>-1.4825480369386721</v>
      </c>
      <c r="F42">
        <f t="shared" si="1"/>
        <v>8.0834057958353487</v>
      </c>
    </row>
    <row r="43" spans="2:6">
      <c r="B43" s="56">
        <v>40.681756203981401</v>
      </c>
      <c r="C43" s="56">
        <v>29.296508598228201</v>
      </c>
      <c r="D43" s="56">
        <f t="shared" si="2"/>
        <v>8.1379190550633886</v>
      </c>
      <c r="E43" s="56">
        <f t="shared" si="3"/>
        <v>1.1171149794719379</v>
      </c>
      <c r="F43">
        <f t="shared" si="1"/>
        <v>2.8295191696767512</v>
      </c>
    </row>
    <row r="44" spans="2:6">
      <c r="B44" s="56">
        <v>41.029451868011897</v>
      </c>
      <c r="C44" s="56">
        <v>30.686121243703301</v>
      </c>
      <c r="D44" s="56">
        <f t="shared" si="2"/>
        <v>8.5239225676953616</v>
      </c>
      <c r="E44" s="56">
        <f t="shared" si="3"/>
        <v>1.1101763771150071</v>
      </c>
      <c r="F44">
        <f t="shared" si="1"/>
        <v>2.9637309173193711</v>
      </c>
    </row>
    <row r="45" spans="2:6">
      <c r="B45" s="56">
        <v>41.724843196073003</v>
      </c>
      <c r="C45" s="56">
        <v>22.895605350008701</v>
      </c>
      <c r="D45" s="56">
        <f t="shared" si="2"/>
        <v>6.3598903750024167</v>
      </c>
      <c r="E45" s="56">
        <f t="shared" si="3"/>
        <v>-3.1119631570999182</v>
      </c>
      <c r="F45">
        <f t="shared" si="1"/>
        <v>4.4226126141959767</v>
      </c>
    </row>
    <row r="46" spans="2:6">
      <c r="B46" s="56">
        <v>42.072538860103599</v>
      </c>
      <c r="C46" s="56">
        <v>26.725725204099302</v>
      </c>
      <c r="D46" s="56">
        <f t="shared" si="2"/>
        <v>7.4238125566942506</v>
      </c>
      <c r="E46" s="56">
        <f t="shared" si="3"/>
        <v>3.0599236394222427</v>
      </c>
      <c r="F46">
        <f t="shared" si="1"/>
        <v>2.581227436538482</v>
      </c>
    </row>
    <row r="47" spans="2:6">
      <c r="B47" s="56">
        <v>42.072538860103599</v>
      </c>
      <c r="C47" s="56">
        <v>25.475073823171801</v>
      </c>
      <c r="D47" s="56">
        <f t="shared" si="2"/>
        <v>7.0764093953255003</v>
      </c>
      <c r="E47" s="56">
        <f t="shared" si="3"/>
        <v>0</v>
      </c>
      <c r="F47">
        <f t="shared" si="1"/>
        <v>0</v>
      </c>
    </row>
    <row r="48" spans="2:6">
      <c r="B48" s="56">
        <v>42.072538860103599</v>
      </c>
      <c r="C48" s="56">
        <v>24.224422442244201</v>
      </c>
      <c r="D48" s="56">
        <f t="shared" si="2"/>
        <v>6.7290062339567225</v>
      </c>
      <c r="E48" s="56">
        <f t="shared" si="3"/>
        <v>0</v>
      </c>
      <c r="F48">
        <f t="shared" si="1"/>
        <v>0</v>
      </c>
    </row>
    <row r="49" spans="2:6">
      <c r="B49" s="56">
        <v>44.158712844286804</v>
      </c>
      <c r="C49" s="56">
        <v>21.184644780267401</v>
      </c>
      <c r="D49" s="56">
        <f t="shared" si="2"/>
        <v>5.8846235500742781</v>
      </c>
      <c r="E49" s="56">
        <f t="shared" si="3"/>
        <v>-0.40475180415647055</v>
      </c>
      <c r="F49">
        <f t="shared" si="1"/>
        <v>12.276348556876771</v>
      </c>
    </row>
    <row r="50" spans="2:6">
      <c r="B50" s="56">
        <v>45.549495500409002</v>
      </c>
      <c r="C50" s="56">
        <v>19.430258815355199</v>
      </c>
      <c r="D50" s="56">
        <f t="shared" si="2"/>
        <v>5.397294115376444</v>
      </c>
      <c r="E50" s="56">
        <f t="shared" si="3"/>
        <v>-0.35039941902684751</v>
      </c>
      <c r="F50">
        <f t="shared" si="1"/>
        <v>7.50646304565596</v>
      </c>
    </row>
    <row r="51" spans="2:6">
      <c r="B51" s="56">
        <v>46.9402781565312</v>
      </c>
      <c r="C51" s="56">
        <v>18.153552197324998</v>
      </c>
      <c r="D51" s="56">
        <f t="shared" si="2"/>
        <v>5.0426533881458333</v>
      </c>
      <c r="E51" s="56">
        <f t="shared" si="3"/>
        <v>-0.25499363661855368</v>
      </c>
      <c r="F51">
        <f t="shared" si="1"/>
        <v>7.0132348730690639</v>
      </c>
    </row>
    <row r="52" spans="2:6">
      <c r="B52" s="56">
        <v>50.695391328061</v>
      </c>
      <c r="C52" s="56">
        <v>16.595449018585999</v>
      </c>
      <c r="D52" s="56">
        <f t="shared" si="2"/>
        <v>4.6098469496072214</v>
      </c>
      <c r="E52" s="56">
        <f t="shared" si="3"/>
        <v>-0.11525789470741581</v>
      </c>
      <c r="F52">
        <f t="shared" si="1"/>
        <v>17.310496999206546</v>
      </c>
    </row>
    <row r="53" spans="2:6">
      <c r="B53" s="56">
        <v>51.112626124897702</v>
      </c>
      <c r="C53" s="56">
        <v>14.818481848184801</v>
      </c>
      <c r="D53" s="56">
        <f t="shared" si="2"/>
        <v>4.1162449578291112</v>
      </c>
      <c r="E53" s="56">
        <f t="shared" si="3"/>
        <v>-1.1830317018628169</v>
      </c>
      <c r="F53">
        <f t="shared" si="1"/>
        <v>1.7174406287099284</v>
      </c>
    </row>
    <row r="54" spans="2:6">
      <c r="B54" s="56">
        <v>53.794849818847602</v>
      </c>
      <c r="C54" s="56">
        <v>13.3854438075386</v>
      </c>
      <c r="D54" s="56">
        <f t="shared" si="2"/>
        <v>3.718178835427389</v>
      </c>
      <c r="E54" s="56">
        <f t="shared" si="3"/>
        <v>-0.14840899485736828</v>
      </c>
      <c r="F54">
        <f t="shared" si="1"/>
        <v>9.9729873707263916</v>
      </c>
    </row>
    <row r="55" spans="2:6">
      <c r="B55" s="56">
        <v>55.284974093264204</v>
      </c>
      <c r="C55" s="56">
        <v>12.308494007295399</v>
      </c>
      <c r="D55" s="56">
        <f t="shared" si="2"/>
        <v>3.419026113137611</v>
      </c>
      <c r="E55" s="56">
        <f t="shared" si="3"/>
        <v>-0.20075689486160433</v>
      </c>
      <c r="F55">
        <f t="shared" si="1"/>
        <v>5.0947738060505952</v>
      </c>
    </row>
    <row r="56" spans="2:6">
      <c r="B56" s="56">
        <v>59.457322061630698</v>
      </c>
      <c r="C56" s="56">
        <v>13.9586590237971</v>
      </c>
      <c r="D56" s="56">
        <f t="shared" si="2"/>
        <v>3.8774052843880833</v>
      </c>
      <c r="E56" s="56">
        <f t="shared" si="3"/>
        <v>0.10986120398532608</v>
      </c>
      <c r="F56">
        <f t="shared" si="1"/>
        <v>16.177884060850129</v>
      </c>
    </row>
    <row r="57" spans="2:6">
      <c r="B57" s="56">
        <v>60.709026452140698</v>
      </c>
      <c r="C57" s="56">
        <v>15.761681431301</v>
      </c>
      <c r="D57" s="56">
        <f t="shared" si="2"/>
        <v>4.3782448420280557</v>
      </c>
      <c r="E57" s="56">
        <f t="shared" si="3"/>
        <v>0.40012606925178901</v>
      </c>
      <c r="F57">
        <f t="shared" si="1"/>
        <v>5.4802682914942773</v>
      </c>
    </row>
    <row r="58" spans="2:6">
      <c r="B58" s="56">
        <v>63.768748295609399</v>
      </c>
      <c r="C58" s="56">
        <v>17.616814313010199</v>
      </c>
      <c r="D58" s="56">
        <f t="shared" si="2"/>
        <v>4.8935595313917224</v>
      </c>
      <c r="E58" s="56">
        <f t="shared" si="3"/>
        <v>0.16841880266458215</v>
      </c>
      <c r="F58">
        <f t="shared" si="1"/>
        <v>14.972930990513712</v>
      </c>
    </row>
    <row r="59" spans="2:6">
      <c r="B59" s="56">
        <v>66.411235342241596</v>
      </c>
      <c r="C59" s="56">
        <v>19.482369289560499</v>
      </c>
      <c r="D59" s="56">
        <f t="shared" si="2"/>
        <v>5.4117692471001382</v>
      </c>
      <c r="E59" s="56">
        <f t="shared" si="3"/>
        <v>0.19610681398376759</v>
      </c>
      <c r="F59">
        <f t="shared" si="1"/>
        <v>14.300530134824596</v>
      </c>
    </row>
    <row r="60" spans="2:6">
      <c r="B60" s="56">
        <v>66.411235342241596</v>
      </c>
      <c r="C60" s="56">
        <v>21.0977939899253</v>
      </c>
      <c r="D60" s="56">
        <f t="shared" si="2"/>
        <v>5.8604983305348055</v>
      </c>
      <c r="E60" s="56">
        <f t="shared" si="3"/>
        <v>0</v>
      </c>
      <c r="F60">
        <f t="shared" si="1"/>
        <v>0</v>
      </c>
    </row>
    <row r="61" spans="2:6">
      <c r="B61" s="56">
        <v>67.802017998363695</v>
      </c>
      <c r="C61" s="56">
        <v>22.608997741879399</v>
      </c>
      <c r="D61" s="56">
        <f t="shared" si="2"/>
        <v>6.280277150522056</v>
      </c>
      <c r="E61" s="56">
        <f t="shared" si="3"/>
        <v>0.30182920252810341</v>
      </c>
      <c r="F61">
        <f t="shared" si="1"/>
        <v>8.7345005365859905</v>
      </c>
    </row>
    <row r="62" spans="2:6">
      <c r="B62" s="56">
        <v>68.497409326424801</v>
      </c>
      <c r="C62" s="56">
        <v>25.5445544554455</v>
      </c>
      <c r="D62" s="56">
        <f t="shared" si="2"/>
        <v>7.0957095709570837</v>
      </c>
      <c r="E62" s="56">
        <f t="shared" si="3"/>
        <v>1.1726237983275125</v>
      </c>
      <c r="F62">
        <f t="shared" si="1"/>
        <v>4.9342949020837485</v>
      </c>
    </row>
    <row r="63" spans="2:6">
      <c r="B63" s="56">
        <v>68.497409326424801</v>
      </c>
      <c r="C63" s="56">
        <v>24.293903074517999</v>
      </c>
      <c r="D63" s="56">
        <f t="shared" si="2"/>
        <v>6.7483064095883334</v>
      </c>
      <c r="E63" s="56">
        <f t="shared" si="3"/>
        <v>0</v>
      </c>
      <c r="F63">
        <f t="shared" si="1"/>
        <v>0</v>
      </c>
    </row>
    <row r="64" spans="2:6">
      <c r="B64" s="56">
        <v>68.497409326424801</v>
      </c>
      <c r="C64" s="56">
        <v>29.0185860691332</v>
      </c>
      <c r="D64" s="56">
        <f t="shared" si="2"/>
        <v>8.0607183525370001</v>
      </c>
      <c r="E64" s="56">
        <f t="shared" si="3"/>
        <v>0</v>
      </c>
      <c r="F64">
        <f t="shared" si="1"/>
        <v>0</v>
      </c>
    </row>
    <row r="65" spans="2:6">
      <c r="B65" s="56">
        <v>69.192800654485893</v>
      </c>
      <c r="C65" s="56">
        <v>27.3684210526316</v>
      </c>
      <c r="D65" s="56">
        <f t="shared" si="2"/>
        <v>7.6023391812865553</v>
      </c>
      <c r="E65" s="56">
        <f t="shared" si="3"/>
        <v>-0.65916722391190796</v>
      </c>
      <c r="F65">
        <f t="shared" si="1"/>
        <v>5.2866007396457322</v>
      </c>
    </row>
    <row r="66" spans="2:6">
      <c r="B66" s="56">
        <v>69.888191982546999</v>
      </c>
      <c r="C66" s="56">
        <v>29.574431127323201</v>
      </c>
      <c r="D66" s="56">
        <f t="shared" si="2"/>
        <v>8.215119757589779</v>
      </c>
      <c r="E66" s="56">
        <f t="shared" si="3"/>
        <v>0.88120249933484474</v>
      </c>
      <c r="F66">
        <f t="shared" si="1"/>
        <v>5.7127230384113892</v>
      </c>
    </row>
    <row r="67" spans="2:6">
      <c r="B67" s="56">
        <v>70.583583310608105</v>
      </c>
      <c r="C67" s="56">
        <v>31.346187250303899</v>
      </c>
      <c r="D67" s="56">
        <f t="shared" si="2"/>
        <v>8.7072742361955271</v>
      </c>
      <c r="E67" s="56">
        <f t="shared" si="3"/>
        <v>0.70773744041067621</v>
      </c>
      <c r="F67">
        <f t="shared" ref="F67:F130" si="4">(B67-B66)*(D67)</f>
        <v>6.0549629949002615</v>
      </c>
    </row>
    <row r="68" spans="2:6">
      <c r="B68" s="56">
        <v>71.278974638669197</v>
      </c>
      <c r="C68" s="56">
        <v>32.978982108737199</v>
      </c>
      <c r="D68" s="56">
        <f t="shared" ref="D68:D131" si="5">(C68*1000)/3600</f>
        <v>9.1608283635381103</v>
      </c>
      <c r="E68" s="56">
        <f t="shared" si="3"/>
        <v>0.65222862155499484</v>
      </c>
      <c r="F68">
        <f t="shared" si="4"/>
        <v>6.3703606018604857</v>
      </c>
    </row>
    <row r="69" spans="2:6">
      <c r="B69" s="56">
        <v>71.974365966730204</v>
      </c>
      <c r="C69" s="56">
        <v>34.385964912280699</v>
      </c>
      <c r="D69" s="56">
        <f t="shared" si="5"/>
        <v>9.5516569200779706</v>
      </c>
      <c r="E69" s="56">
        <f t="shared" si="3"/>
        <v>0.56202679091444319</v>
      </c>
      <c r="F69">
        <f t="shared" si="4"/>
        <v>6.6421393908361246</v>
      </c>
    </row>
    <row r="70" spans="2:6">
      <c r="B70" s="56">
        <v>73.365148622852402</v>
      </c>
      <c r="C70" s="56">
        <v>35.792947715824198</v>
      </c>
      <c r="D70" s="56">
        <f t="shared" si="5"/>
        <v>9.9424854766178328</v>
      </c>
      <c r="E70" s="56">
        <f t="shared" si="3"/>
        <v>0.28101339545718557</v>
      </c>
      <c r="F70">
        <f t="shared" si="4"/>
        <v>13.827836359626929</v>
      </c>
    </row>
    <row r="71" spans="2:6">
      <c r="B71" s="56">
        <v>75.729479138260103</v>
      </c>
      <c r="C71" s="56">
        <v>37.2937293729373</v>
      </c>
      <c r="D71" s="56">
        <f t="shared" si="5"/>
        <v>10.359369270260361</v>
      </c>
      <c r="E71" s="56">
        <f t="shared" si="3"/>
        <v>0.17632213048294615</v>
      </c>
      <c r="F71">
        <f t="shared" si="4"/>
        <v>24.49297288605338</v>
      </c>
    </row>
    <row r="72" spans="2:6">
      <c r="B72" s="56">
        <v>77.923825106808394</v>
      </c>
      <c r="C72" s="56">
        <v>38.502692374500597</v>
      </c>
      <c r="D72" s="56">
        <f t="shared" si="5"/>
        <v>10.695192326250167</v>
      </c>
      <c r="E72" s="56">
        <f t="shared" si="3"/>
        <v>0.1530401590283304</v>
      </c>
      <c r="F72">
        <f t="shared" si="4"/>
        <v>23.46895216395567</v>
      </c>
    </row>
    <row r="73" spans="2:6">
      <c r="B73" s="56">
        <v>83.100627215707604</v>
      </c>
      <c r="C73" s="56">
        <v>36.939378148341099</v>
      </c>
      <c r="D73" s="56">
        <f t="shared" si="5"/>
        <v>10.260938374539194</v>
      </c>
      <c r="E73" s="56">
        <f t="shared" ref="E73:E136" si="6">IF(B72=B73, 0, (D73-D72)/(B73-B72))</f>
        <v>-8.3884595658865635E-2</v>
      </c>
      <c r="F73">
        <f t="shared" si="4"/>
        <v>53.11884741659933</v>
      </c>
    </row>
    <row r="74" spans="2:6">
      <c r="B74" s="56">
        <v>84.491409871829802</v>
      </c>
      <c r="C74" s="56">
        <v>35.584505819002899</v>
      </c>
      <c r="D74" s="56">
        <f t="shared" si="5"/>
        <v>9.8845849497230276</v>
      </c>
      <c r="E74" s="56">
        <f t="shared" si="6"/>
        <v>-0.27060549192173611</v>
      </c>
      <c r="F74">
        <f t="shared" si="4"/>
        <v>13.747309311041295</v>
      </c>
    </row>
    <row r="75" spans="2:6">
      <c r="B75" s="56">
        <v>86.229888191982496</v>
      </c>
      <c r="C75" s="56">
        <v>34.047246829946097</v>
      </c>
      <c r="D75" s="56">
        <f t="shared" si="5"/>
        <v>9.4575685638739149</v>
      </c>
      <c r="E75" s="56">
        <f t="shared" si="6"/>
        <v>-0.24562652343666094</v>
      </c>
      <c r="F75">
        <f t="shared" si="4"/>
        <v>16.441777909652455</v>
      </c>
    </row>
    <row r="76" spans="2:6">
      <c r="B76" s="56">
        <v>87.968366512135205</v>
      </c>
      <c r="C76" s="56">
        <v>30.686121243703301</v>
      </c>
      <c r="D76" s="56">
        <f t="shared" si="5"/>
        <v>8.5239225676953616</v>
      </c>
      <c r="E76" s="56">
        <f t="shared" si="6"/>
        <v>-0.53704782242929638</v>
      </c>
      <c r="F76">
        <f t="shared" si="4"/>
        <v>14.818654586598795</v>
      </c>
    </row>
    <row r="77" spans="2:6">
      <c r="B77" s="56">
        <v>87.968366512135205</v>
      </c>
      <c r="C77" s="56">
        <v>29.435469862775701</v>
      </c>
      <c r="D77" s="56">
        <f t="shared" si="5"/>
        <v>8.1765194063265838</v>
      </c>
      <c r="E77" s="56">
        <f t="shared" si="6"/>
        <v>0</v>
      </c>
      <c r="F77">
        <f t="shared" si="4"/>
        <v>0</v>
      </c>
    </row>
    <row r="78" spans="2:6">
      <c r="B78" s="56">
        <v>88.246523043359602</v>
      </c>
      <c r="C78" s="56">
        <v>32.3119680389091</v>
      </c>
      <c r="D78" s="56">
        <f t="shared" si="5"/>
        <v>8.9755466774747497</v>
      </c>
      <c r="E78" s="56">
        <f t="shared" si="6"/>
        <v>2.8725813757850154</v>
      </c>
      <c r="F78">
        <f t="shared" si="4"/>
        <v>2.4966069296490376</v>
      </c>
    </row>
    <row r="79" spans="2:6">
      <c r="B79" s="56">
        <v>88.663757840196297</v>
      </c>
      <c r="C79" s="56">
        <v>28.132708007642801</v>
      </c>
      <c r="D79" s="56">
        <f t="shared" si="5"/>
        <v>7.8146411132341118</v>
      </c>
      <c r="E79" s="56">
        <f t="shared" si="6"/>
        <v>-2.7823795451437729</v>
      </c>
      <c r="F79">
        <f t="shared" si="4"/>
        <v>3.2605401972319181</v>
      </c>
    </row>
    <row r="80" spans="2:6">
      <c r="B80" s="56">
        <v>89.359149168257403</v>
      </c>
      <c r="C80" s="56">
        <v>24.571825603613</v>
      </c>
      <c r="D80" s="56">
        <f t="shared" si="5"/>
        <v>6.8255071121147219</v>
      </c>
      <c r="E80" s="56">
        <f t="shared" si="6"/>
        <v>-1.4224134831783115</v>
      </c>
      <c r="F80">
        <f t="shared" si="4"/>
        <v>4.7463984553839822</v>
      </c>
    </row>
    <row r="81" spans="2:6">
      <c r="B81" s="56">
        <v>89.359149168257403</v>
      </c>
      <c r="C81" s="56">
        <v>23.3211742226854</v>
      </c>
      <c r="D81" s="56">
        <f t="shared" si="5"/>
        <v>6.4781039507459441</v>
      </c>
      <c r="E81" s="56">
        <f t="shared" si="6"/>
        <v>0</v>
      </c>
      <c r="F81">
        <f t="shared" si="4"/>
        <v>0</v>
      </c>
    </row>
    <row r="82" spans="2:6">
      <c r="B82" s="56">
        <v>89.359149168257403</v>
      </c>
      <c r="C82" s="56">
        <v>22.0705228417578</v>
      </c>
      <c r="D82" s="56">
        <f t="shared" si="5"/>
        <v>6.1307007893771663</v>
      </c>
      <c r="E82" s="56">
        <f t="shared" si="6"/>
        <v>0</v>
      </c>
      <c r="F82">
        <f t="shared" si="4"/>
        <v>0</v>
      </c>
    </row>
    <row r="83" spans="2:6">
      <c r="B83" s="56">
        <v>89.6373056994818</v>
      </c>
      <c r="C83" s="56">
        <v>26.183776272364</v>
      </c>
      <c r="D83" s="56">
        <f t="shared" si="5"/>
        <v>7.2732711867677784</v>
      </c>
      <c r="E83" s="56">
        <f t="shared" si="6"/>
        <v>4.1076525953254253</v>
      </c>
      <c r="F83">
        <f t="shared" si="4"/>
        <v>2.0231078839656784</v>
      </c>
    </row>
    <row r="84" spans="2:6">
      <c r="B84" s="56">
        <v>89.6373056994818</v>
      </c>
      <c r="C84" s="56">
        <v>20.680910196282799</v>
      </c>
      <c r="D84" s="56">
        <f t="shared" si="5"/>
        <v>5.7446972767452218</v>
      </c>
      <c r="E84" s="56">
        <f t="shared" si="6"/>
        <v>0</v>
      </c>
      <c r="F84">
        <f t="shared" si="4"/>
        <v>0</v>
      </c>
    </row>
    <row r="85" spans="2:6">
      <c r="B85" s="56">
        <v>90.749931824379502</v>
      </c>
      <c r="C85" s="56">
        <v>19.2218169185339</v>
      </c>
      <c r="D85" s="56">
        <f t="shared" si="5"/>
        <v>5.3393935884816388</v>
      </c>
      <c r="E85" s="56">
        <f t="shared" si="6"/>
        <v>-0.36427662374083469</v>
      </c>
      <c r="F85">
        <f t="shared" si="4"/>
        <v>5.9407487976559592</v>
      </c>
    </row>
    <row r="86" spans="2:6">
      <c r="B86" s="56">
        <v>90.749931824379502</v>
      </c>
      <c r="C86" s="56">
        <v>17.9711655376063</v>
      </c>
      <c r="D86" s="56">
        <f t="shared" si="5"/>
        <v>4.991990427112861</v>
      </c>
      <c r="E86" s="56">
        <f t="shared" si="6"/>
        <v>0</v>
      </c>
      <c r="F86">
        <f t="shared" si="4"/>
        <v>0</v>
      </c>
    </row>
    <row r="87" spans="2:6">
      <c r="B87" s="56">
        <v>90.749931824379502</v>
      </c>
      <c r="C87" s="56">
        <v>16.720514156678799</v>
      </c>
      <c r="D87" s="56">
        <f t="shared" si="5"/>
        <v>4.6445872657441116</v>
      </c>
      <c r="E87" s="56">
        <f t="shared" si="6"/>
        <v>0</v>
      </c>
      <c r="F87">
        <f t="shared" si="4"/>
        <v>0</v>
      </c>
    </row>
    <row r="88" spans="2:6">
      <c r="B88" s="56">
        <v>91.445323152440594</v>
      </c>
      <c r="C88" s="56">
        <v>15.2874761160326</v>
      </c>
      <c r="D88" s="56">
        <f t="shared" si="5"/>
        <v>4.2465211433423891</v>
      </c>
      <c r="E88" s="56">
        <f t="shared" si="6"/>
        <v>-0.57243469444984429</v>
      </c>
      <c r="F88">
        <f t="shared" si="4"/>
        <v>2.9529939775083704</v>
      </c>
    </row>
    <row r="89" spans="2:6">
      <c r="B89" s="56">
        <v>91.793018816471204</v>
      </c>
      <c r="C89" s="56">
        <v>12.525620983150899</v>
      </c>
      <c r="D89" s="56">
        <f t="shared" si="5"/>
        <v>3.4793391619863607</v>
      </c>
      <c r="E89" s="56">
        <f t="shared" si="6"/>
        <v>-2.2064755495153032</v>
      </c>
      <c r="F89">
        <f t="shared" si="4"/>
        <v>1.2097511403145536</v>
      </c>
    </row>
    <row r="90" spans="2:6">
      <c r="B90" s="56">
        <v>92.1407144805017</v>
      </c>
      <c r="C90" s="56">
        <v>13.9412888657286</v>
      </c>
      <c r="D90" s="56">
        <f t="shared" si="5"/>
        <v>3.8725802404801666</v>
      </c>
      <c r="E90" s="56">
        <f t="shared" si="6"/>
        <v>1.1309921841858657</v>
      </c>
      <c r="F90">
        <f t="shared" si="4"/>
        <v>1.3464793582251302</v>
      </c>
    </row>
    <row r="91" spans="2:6">
      <c r="B91" s="56">
        <v>93.183801472593302</v>
      </c>
      <c r="C91" s="56">
        <v>8.6955011290602897</v>
      </c>
      <c r="D91" s="56">
        <f t="shared" si="5"/>
        <v>2.4154169802945247</v>
      </c>
      <c r="E91" s="56">
        <f t="shared" si="6"/>
        <v>-1.3969719412028445</v>
      </c>
      <c r="F91">
        <f t="shared" si="4"/>
        <v>2.519490032622397</v>
      </c>
    </row>
    <row r="92" spans="2:6">
      <c r="B92" s="56">
        <v>93.531497136623898</v>
      </c>
      <c r="C92" s="56">
        <v>11.301024839326001</v>
      </c>
      <c r="D92" s="56">
        <f t="shared" si="5"/>
        <v>3.1391735664794447</v>
      </c>
      <c r="E92" s="56">
        <f t="shared" si="6"/>
        <v>2.0815807070899583</v>
      </c>
      <c r="F92">
        <f t="shared" si="4"/>
        <v>1.0914770377043639</v>
      </c>
    </row>
    <row r="93" spans="2:6">
      <c r="B93" s="56">
        <v>93.531497136623898</v>
      </c>
      <c r="C93" s="56">
        <v>10.050373458398401</v>
      </c>
      <c r="D93" s="56">
        <f t="shared" si="5"/>
        <v>2.7917704051106669</v>
      </c>
      <c r="E93" s="56">
        <f t="shared" si="6"/>
        <v>0</v>
      </c>
      <c r="F93">
        <f t="shared" si="4"/>
        <v>0</v>
      </c>
    </row>
    <row r="94" spans="2:6">
      <c r="B94" s="56">
        <v>94.922279792746096</v>
      </c>
      <c r="C94" s="56">
        <v>5.3951710960569699</v>
      </c>
      <c r="D94" s="56">
        <f t="shared" si="5"/>
        <v>1.4986586377936026</v>
      </c>
      <c r="E94" s="56">
        <f t="shared" si="6"/>
        <v>-0.9297727158336434</v>
      </c>
      <c r="F94">
        <f t="shared" si="4"/>
        <v>2.0843084408910619</v>
      </c>
    </row>
    <row r="95" spans="2:6">
      <c r="B95" s="56">
        <v>95.200436323970493</v>
      </c>
      <c r="C95" s="56">
        <v>7.0488101441723297</v>
      </c>
      <c r="D95" s="56">
        <f t="shared" si="5"/>
        <v>1.958002817825647</v>
      </c>
      <c r="E95" s="56">
        <f t="shared" si="6"/>
        <v>1.6513873609585605</v>
      </c>
      <c r="F95">
        <f t="shared" si="4"/>
        <v>0.54463127193397687</v>
      </c>
    </row>
    <row r="96" spans="2:6">
      <c r="B96" s="56">
        <v>95.617671120807103</v>
      </c>
      <c r="C96" s="56">
        <v>4.0837241618898696</v>
      </c>
      <c r="D96" s="56">
        <f t="shared" si="5"/>
        <v>1.1343678227471861</v>
      </c>
      <c r="E96" s="56">
        <f t="shared" si="6"/>
        <v>-1.9740323705575273</v>
      </c>
      <c r="F96">
        <f t="shared" si="4"/>
        <v>0.47329772806190945</v>
      </c>
    </row>
    <row r="97" spans="2:6">
      <c r="B97" s="56">
        <v>96.034905917643798</v>
      </c>
      <c r="C97" s="56">
        <v>2.2338023276011798</v>
      </c>
      <c r="D97" s="56">
        <f t="shared" si="5"/>
        <v>0.62050064655588333</v>
      </c>
      <c r="E97" s="56">
        <f t="shared" si="6"/>
        <v>-1.2316019183616402</v>
      </c>
      <c r="F97">
        <f t="shared" si="4"/>
        <v>0.25889446120278187</v>
      </c>
    </row>
    <row r="98" spans="2:6">
      <c r="B98" s="56">
        <v>99.442323425143101</v>
      </c>
      <c r="C98" s="56">
        <v>0.48810144172313102</v>
      </c>
      <c r="D98" s="56">
        <f t="shared" si="5"/>
        <v>0.13558373381198083</v>
      </c>
      <c r="E98" s="56">
        <f t="shared" si="6"/>
        <v>-0.14231215038270492</v>
      </c>
      <c r="F98">
        <f t="shared" si="4"/>
        <v>0.46199038832306877</v>
      </c>
    </row>
    <row r="99" spans="2:6">
      <c r="B99" s="56">
        <v>108.134715025906</v>
      </c>
      <c r="C99" s="56">
        <v>0.14938335938859301</v>
      </c>
      <c r="D99" s="56">
        <f t="shared" si="5"/>
        <v>4.1495377607942509E-2</v>
      </c>
      <c r="E99" s="56">
        <f t="shared" si="6"/>
        <v>-1.0824219676870113E-2</v>
      </c>
      <c r="F99">
        <f t="shared" si="4"/>
        <v>0.36069407178976454</v>
      </c>
    </row>
    <row r="100" spans="2:6">
      <c r="B100" s="56">
        <v>116.47941096263899</v>
      </c>
      <c r="C100" s="56">
        <v>0.14938335938859301</v>
      </c>
      <c r="D100" s="56">
        <f t="shared" si="5"/>
        <v>4.1495377607942509E-2</v>
      </c>
      <c r="E100" s="56">
        <f t="shared" si="6"/>
        <v>0</v>
      </c>
      <c r="F100">
        <f t="shared" si="4"/>
        <v>0.34626630891819893</v>
      </c>
    </row>
    <row r="101" spans="2:6">
      <c r="B101" s="56">
        <v>124.824106899372</v>
      </c>
      <c r="C101" s="56">
        <v>0.14938335938859301</v>
      </c>
      <c r="D101" s="56">
        <f t="shared" si="5"/>
        <v>4.1495377607942509E-2</v>
      </c>
      <c r="E101" s="56">
        <f t="shared" si="6"/>
        <v>0</v>
      </c>
      <c r="F101">
        <f t="shared" si="4"/>
        <v>0.34626630891819954</v>
      </c>
    </row>
    <row r="102" spans="2:6">
      <c r="B102" s="56">
        <v>133.86419416416601</v>
      </c>
      <c r="C102" s="56">
        <v>0.30571478200451402</v>
      </c>
      <c r="D102" s="56">
        <f t="shared" si="5"/>
        <v>8.4920772779031664E-2</v>
      </c>
      <c r="E102" s="56">
        <f t="shared" si="6"/>
        <v>4.8036477855923285E-3</v>
      </c>
      <c r="F102">
        <f t="shared" si="4"/>
        <v>0.76769119651619</v>
      </c>
    </row>
    <row r="103" spans="2:6">
      <c r="B103" s="56">
        <v>138.03654213253299</v>
      </c>
      <c r="C103" s="56">
        <v>4.3529616119506596</v>
      </c>
      <c r="D103" s="56">
        <f t="shared" si="5"/>
        <v>1.2091560033196278</v>
      </c>
      <c r="E103" s="56">
        <f t="shared" si="6"/>
        <v>0.26944905819554937</v>
      </c>
      <c r="F103">
        <f t="shared" si="4"/>
        <v>5.0450195938893838</v>
      </c>
    </row>
    <row r="104" spans="2:6">
      <c r="B104" s="56">
        <v>138.03654213253299</v>
      </c>
      <c r="C104" s="56">
        <v>3.1023102310230901</v>
      </c>
      <c r="D104" s="56">
        <f t="shared" si="5"/>
        <v>0.86175284195085844</v>
      </c>
      <c r="E104" s="56">
        <f t="shared" si="6"/>
        <v>0</v>
      </c>
      <c r="F104">
        <f t="shared" si="4"/>
        <v>0</v>
      </c>
    </row>
    <row r="105" spans="2:6">
      <c r="B105" s="56">
        <v>138.03654213253299</v>
      </c>
      <c r="C105" s="56">
        <v>1.95587979850617</v>
      </c>
      <c r="D105" s="56">
        <f t="shared" si="5"/>
        <v>0.54329994402949167</v>
      </c>
      <c r="E105" s="56">
        <f t="shared" si="6"/>
        <v>0</v>
      </c>
      <c r="F105">
        <f t="shared" si="4"/>
        <v>0</v>
      </c>
    </row>
    <row r="106" spans="2:6">
      <c r="B106" s="56">
        <v>138.03654213253299</v>
      </c>
      <c r="C106" s="56">
        <v>0.51415667882579896</v>
      </c>
      <c r="D106" s="56">
        <f t="shared" si="5"/>
        <v>0.14282129967383306</v>
      </c>
      <c r="E106" s="56">
        <f t="shared" si="6"/>
        <v>0</v>
      </c>
      <c r="F106">
        <f t="shared" si="4"/>
        <v>0</v>
      </c>
    </row>
    <row r="107" spans="2:6">
      <c r="B107" s="56">
        <v>138.87101172620601</v>
      </c>
      <c r="C107" s="56">
        <v>5.8815355219732597</v>
      </c>
      <c r="D107" s="56">
        <f t="shared" si="5"/>
        <v>1.6337598672147944</v>
      </c>
      <c r="E107" s="56">
        <f t="shared" si="6"/>
        <v>1.7866901069197885</v>
      </c>
      <c r="F107">
        <f t="shared" si="4"/>
        <v>1.3633229325540173</v>
      </c>
    </row>
    <row r="108" spans="2:6">
      <c r="B108" s="56">
        <v>139.427324788655</v>
      </c>
      <c r="C108" s="56">
        <v>10.6062185165885</v>
      </c>
      <c r="D108" s="56">
        <f t="shared" si="5"/>
        <v>2.9461718101634724</v>
      </c>
      <c r="E108" s="56">
        <f t="shared" si="6"/>
        <v>2.359124801368492</v>
      </c>
      <c r="F108">
        <f t="shared" si="4"/>
        <v>1.6389938622129343</v>
      </c>
    </row>
    <row r="109" spans="2:6">
      <c r="B109" s="56">
        <v>139.427324788655</v>
      </c>
      <c r="C109" s="56">
        <v>9.3555671356609391</v>
      </c>
      <c r="D109" s="56">
        <f t="shared" si="5"/>
        <v>2.5987686487947053</v>
      </c>
      <c r="E109" s="56">
        <f t="shared" si="6"/>
        <v>0</v>
      </c>
      <c r="F109">
        <f t="shared" si="4"/>
        <v>0</v>
      </c>
    </row>
    <row r="110" spans="2:6">
      <c r="B110" s="56">
        <v>139.427324788655</v>
      </c>
      <c r="C110" s="56">
        <v>8.1049157547333799</v>
      </c>
      <c r="D110" s="56">
        <f t="shared" si="5"/>
        <v>2.251365487425939</v>
      </c>
      <c r="E110" s="56">
        <f t="shared" si="6"/>
        <v>0</v>
      </c>
      <c r="F110">
        <f t="shared" si="4"/>
        <v>0</v>
      </c>
    </row>
    <row r="111" spans="2:6">
      <c r="B111" s="56">
        <v>139.427324788655</v>
      </c>
      <c r="C111" s="56">
        <v>7.1321869029008198</v>
      </c>
      <c r="D111" s="56">
        <f t="shared" si="5"/>
        <v>1.9811630285835609</v>
      </c>
      <c r="E111" s="56">
        <f t="shared" si="6"/>
        <v>0</v>
      </c>
      <c r="F111">
        <f t="shared" si="4"/>
        <v>0</v>
      </c>
    </row>
    <row r="112" spans="2:6">
      <c r="B112" s="56">
        <v>139.98363785110399</v>
      </c>
      <c r="C112" s="56">
        <v>12.1973249956574</v>
      </c>
      <c r="D112" s="56">
        <f t="shared" si="5"/>
        <v>3.3881458321270554</v>
      </c>
      <c r="E112" s="56">
        <f t="shared" si="6"/>
        <v>2.5291205591141366</v>
      </c>
      <c r="F112">
        <f t="shared" si="4"/>
        <v>1.8848697838943937</v>
      </c>
    </row>
    <row r="113" spans="2:6">
      <c r="B113" s="56">
        <v>140.12271611671599</v>
      </c>
      <c r="C113" s="56">
        <v>13.5938857043599</v>
      </c>
      <c r="D113" s="56">
        <f t="shared" si="5"/>
        <v>3.7760793623221947</v>
      </c>
      <c r="E113" s="56">
        <f t="shared" si="6"/>
        <v>2.7893181475054911</v>
      </c>
      <c r="F113">
        <f t="shared" si="4"/>
        <v>0.52517056852503607</v>
      </c>
    </row>
    <row r="114" spans="2:6">
      <c r="B114" s="56">
        <v>140.81810744477701</v>
      </c>
      <c r="C114" s="56">
        <v>15.81726593712</v>
      </c>
      <c r="D114" s="56">
        <f t="shared" si="5"/>
        <v>4.3936849825333333</v>
      </c>
      <c r="E114" s="56">
        <f t="shared" si="6"/>
        <v>0.88814110169194327</v>
      </c>
      <c r="F114">
        <f t="shared" si="4"/>
        <v>3.0553304350856179</v>
      </c>
    </row>
    <row r="115" spans="2:6">
      <c r="B115" s="56">
        <v>140.81810744477701</v>
      </c>
      <c r="C115" s="56">
        <v>14.5666145561924</v>
      </c>
      <c r="D115" s="56">
        <f t="shared" si="5"/>
        <v>4.0462818211645555</v>
      </c>
      <c r="E115" s="56">
        <f t="shared" si="6"/>
        <v>0</v>
      </c>
      <c r="F115">
        <f t="shared" si="4"/>
        <v>0</v>
      </c>
    </row>
    <row r="116" spans="2:6">
      <c r="B116" s="56">
        <v>141.51349877283801</v>
      </c>
      <c r="C116" s="56">
        <v>17.6237623762376</v>
      </c>
      <c r="D116" s="56">
        <f t="shared" si="5"/>
        <v>4.8954895489548882</v>
      </c>
      <c r="E116" s="56">
        <f t="shared" si="6"/>
        <v>1.2211940148264966</v>
      </c>
      <c r="F116">
        <f t="shared" si="4"/>
        <v>3.4042809789564488</v>
      </c>
    </row>
    <row r="117" spans="2:6">
      <c r="B117" s="56">
        <v>142.90428142895999</v>
      </c>
      <c r="C117" s="56">
        <v>19.899253083203</v>
      </c>
      <c r="D117" s="56">
        <f t="shared" si="5"/>
        <v>5.5275703008897219</v>
      </c>
      <c r="E117" s="56">
        <f t="shared" si="6"/>
        <v>0.45447845438144019</v>
      </c>
      <c r="F117">
        <f t="shared" si="4"/>
        <v>7.6876489049724066</v>
      </c>
    </row>
    <row r="118" spans="2:6">
      <c r="B118" s="56">
        <v>144.434142350695</v>
      </c>
      <c r="C118" s="56">
        <v>21.869029008163999</v>
      </c>
      <c r="D118" s="56">
        <f t="shared" si="5"/>
        <v>6.0747302800455554</v>
      </c>
      <c r="E118" s="56">
        <f t="shared" si="6"/>
        <v>0.35765341239993376</v>
      </c>
      <c r="F118">
        <f t="shared" si="4"/>
        <v>9.2934924655220552</v>
      </c>
    </row>
    <row r="119" spans="2:6">
      <c r="B119" s="56">
        <v>146.728933733296</v>
      </c>
      <c r="C119" s="56">
        <v>24.6282786173354</v>
      </c>
      <c r="D119" s="56">
        <f t="shared" si="5"/>
        <v>6.8411885048153884</v>
      </c>
      <c r="E119" s="56">
        <f t="shared" si="6"/>
        <v>0.33399908618320667</v>
      </c>
      <c r="F119">
        <f t="shared" si="4"/>
        <v>15.699100427599408</v>
      </c>
    </row>
    <row r="120" spans="2:6">
      <c r="B120" s="56">
        <v>146.84483228797299</v>
      </c>
      <c r="C120" s="56">
        <v>23.043251693590399</v>
      </c>
      <c r="D120" s="56">
        <f t="shared" si="5"/>
        <v>6.4009032482195556</v>
      </c>
      <c r="E120" s="56">
        <f t="shared" si="6"/>
        <v>-3.798884790435193</v>
      </c>
      <c r="F120">
        <f t="shared" si="4"/>
        <v>0.74185543509588681</v>
      </c>
    </row>
    <row r="121" spans="2:6">
      <c r="B121" s="56">
        <v>148.46741205344901</v>
      </c>
      <c r="C121" s="56">
        <v>27.5594927913844</v>
      </c>
      <c r="D121" s="56">
        <f t="shared" si="5"/>
        <v>7.6554146642734446</v>
      </c>
      <c r="E121" s="56">
        <f t="shared" si="6"/>
        <v>0.77315854834776099</v>
      </c>
      <c r="F121">
        <f t="shared" si="4"/>
        <v>12.421520930578479</v>
      </c>
    </row>
    <row r="122" spans="2:6">
      <c r="B122" s="56">
        <v>148.884646850286</v>
      </c>
      <c r="C122" s="56">
        <v>26.017022754907</v>
      </c>
      <c r="D122" s="56">
        <f t="shared" si="5"/>
        <v>7.2269507652519449</v>
      </c>
      <c r="E122" s="56">
        <f t="shared" si="6"/>
        <v>-1.0269131488304255</v>
      </c>
      <c r="F122">
        <f t="shared" si="4"/>
        <v>3.0153353342908491</v>
      </c>
    </row>
    <row r="123" spans="2:6">
      <c r="B123" s="56">
        <v>149.16280338151</v>
      </c>
      <c r="C123" s="56">
        <v>29.3104047246829</v>
      </c>
      <c r="D123" s="56">
        <f t="shared" si="5"/>
        <v>8.1417790901896936</v>
      </c>
      <c r="E123" s="56">
        <f t="shared" si="6"/>
        <v>3.2888975172078152</v>
      </c>
      <c r="F123">
        <f t="shared" si="4"/>
        <v>2.2646890297192521</v>
      </c>
    </row>
    <row r="124" spans="2:6">
      <c r="B124" s="56">
        <v>153.05699481865199</v>
      </c>
      <c r="C124" s="56">
        <v>21.8898731978461</v>
      </c>
      <c r="D124" s="56">
        <f t="shared" si="5"/>
        <v>6.0805203327350279</v>
      </c>
      <c r="E124" s="56">
        <f t="shared" si="6"/>
        <v>-0.52931623694582919</v>
      </c>
      <c r="F124">
        <f t="shared" si="4"/>
        <v>23.678710213104473</v>
      </c>
    </row>
    <row r="125" spans="2:6">
      <c r="B125" s="56">
        <v>153.103354240523</v>
      </c>
      <c r="C125" s="56">
        <v>18.996004863644199</v>
      </c>
      <c r="D125" s="56">
        <f t="shared" si="5"/>
        <v>5.2766680176789444</v>
      </c>
      <c r="E125" s="56">
        <f t="shared" si="6"/>
        <v>-17.339567289958705</v>
      </c>
      <c r="F125">
        <f t="shared" si="4"/>
        <v>0.24462327870488143</v>
      </c>
    </row>
    <row r="126" spans="2:6">
      <c r="B126" s="56">
        <v>153.33515134987701</v>
      </c>
      <c r="C126" s="56">
        <v>20.4724682994615</v>
      </c>
      <c r="D126" s="56">
        <f t="shared" si="5"/>
        <v>5.6867967498504166</v>
      </c>
      <c r="E126" s="56">
        <f t="shared" si="6"/>
        <v>1.769343601024443</v>
      </c>
      <c r="F126">
        <f t="shared" si="4"/>
        <v>1.3181830480990784</v>
      </c>
    </row>
    <row r="127" spans="2:6">
      <c r="B127" s="56">
        <v>154.72593400599899</v>
      </c>
      <c r="C127" s="56">
        <v>23.251693590411602</v>
      </c>
      <c r="D127" s="56">
        <f t="shared" si="5"/>
        <v>6.4588037751143341</v>
      </c>
      <c r="E127" s="56">
        <f t="shared" si="6"/>
        <v>0.5550881885574831</v>
      </c>
      <c r="F127">
        <f t="shared" si="4"/>
        <v>8.9827922697242162</v>
      </c>
    </row>
    <row r="128" spans="2:6">
      <c r="B128" s="56">
        <v>154.72593400599899</v>
      </c>
      <c r="C128" s="56">
        <v>13.2186902900816</v>
      </c>
      <c r="D128" s="56">
        <f t="shared" si="5"/>
        <v>3.6718584139115555</v>
      </c>
      <c r="E128" s="56">
        <f t="shared" si="6"/>
        <v>0</v>
      </c>
      <c r="F128">
        <f t="shared" si="4"/>
        <v>0</v>
      </c>
    </row>
    <row r="129" spans="2:6">
      <c r="B129" s="56">
        <v>154.72593400599899</v>
      </c>
      <c r="C129" s="56">
        <v>12.169532742747901</v>
      </c>
      <c r="D129" s="56">
        <f t="shared" si="5"/>
        <v>3.3804257618744167</v>
      </c>
      <c r="E129" s="56">
        <f t="shared" si="6"/>
        <v>0</v>
      </c>
      <c r="F129">
        <f t="shared" si="4"/>
        <v>0</v>
      </c>
    </row>
    <row r="130" spans="2:6">
      <c r="B130" s="56">
        <v>155.42132533405999</v>
      </c>
      <c r="C130" s="56">
        <v>15.643564356435601</v>
      </c>
      <c r="D130" s="56">
        <f t="shared" si="5"/>
        <v>4.345434543454334</v>
      </c>
      <c r="E130" s="56">
        <f t="shared" si="6"/>
        <v>1.387720471393737</v>
      </c>
      <c r="F130">
        <f t="shared" si="4"/>
        <v>3.021777498174822</v>
      </c>
    </row>
    <row r="131" spans="2:6">
      <c r="B131" s="56">
        <v>155.42132533405999</v>
      </c>
      <c r="C131" s="56">
        <v>14.4623936077818</v>
      </c>
      <c r="D131" s="56">
        <f t="shared" si="5"/>
        <v>4.0173315577171662</v>
      </c>
      <c r="E131" s="56">
        <f t="shared" si="6"/>
        <v>0</v>
      </c>
      <c r="F131">
        <f t="shared" ref="F131:F194" si="7">(B131-B130)*(D131)</f>
        <v>0</v>
      </c>
    </row>
    <row r="132" spans="2:6">
      <c r="B132" s="56">
        <v>155.76902099809101</v>
      </c>
      <c r="C132" s="56">
        <v>24.693416710091999</v>
      </c>
      <c r="D132" s="56">
        <f t="shared" ref="D132:D195" si="8">(C132*1000)/3600</f>
        <v>6.8592824194699995</v>
      </c>
      <c r="E132" s="56">
        <f t="shared" si="6"/>
        <v>8.1736735764966841</v>
      </c>
      <c r="F132">
        <f t="shared" si="7"/>
        <v>2.3849427556139369</v>
      </c>
    </row>
    <row r="133" spans="2:6">
      <c r="B133" s="56">
        <v>155.83856013089701</v>
      </c>
      <c r="C133" s="56">
        <v>17.304151467778301</v>
      </c>
      <c r="D133" s="56">
        <f t="shared" si="8"/>
        <v>4.8067087410495279</v>
      </c>
      <c r="E133" s="56">
        <f t="shared" si="6"/>
        <v>-29.51681442658683</v>
      </c>
      <c r="F133">
        <f t="shared" si="7"/>
        <v>0.33425435750360311</v>
      </c>
    </row>
    <row r="134" spans="2:6">
      <c r="B134" s="56">
        <v>159.59367330242699</v>
      </c>
      <c r="C134" s="56">
        <v>19.8471426089977</v>
      </c>
      <c r="D134" s="56">
        <f t="shared" si="8"/>
        <v>5.5130951691660277</v>
      </c>
      <c r="E134" s="56">
        <f t="shared" si="6"/>
        <v>0.18811321945556422</v>
      </c>
      <c r="F134">
        <f t="shared" si="7"/>
        <v>20.702296285633679</v>
      </c>
    </row>
    <row r="135" spans="2:6">
      <c r="B135" s="56">
        <v>159.59367330242699</v>
      </c>
      <c r="C135" s="56">
        <v>18.752822650686099</v>
      </c>
      <c r="D135" s="56">
        <f t="shared" si="8"/>
        <v>5.2091174029683609</v>
      </c>
      <c r="E135" s="56">
        <f t="shared" si="6"/>
        <v>0</v>
      </c>
      <c r="F135">
        <f t="shared" si="7"/>
        <v>0</v>
      </c>
    </row>
    <row r="136" spans="2:6">
      <c r="B136" s="56">
        <v>160.28906463048801</v>
      </c>
      <c r="C136" s="56">
        <v>21.618898731978401</v>
      </c>
      <c r="D136" s="56">
        <f t="shared" si="8"/>
        <v>6.0052496477717785</v>
      </c>
      <c r="E136" s="56">
        <f t="shared" si="6"/>
        <v>1.1448693888997659</v>
      </c>
      <c r="F136">
        <f t="shared" si="7"/>
        <v>4.1759985279019949</v>
      </c>
    </row>
    <row r="137" spans="2:6">
      <c r="B137" s="56">
        <v>160.98445595854901</v>
      </c>
      <c r="C137" s="56">
        <v>25.683515719993</v>
      </c>
      <c r="D137" s="56">
        <f t="shared" si="8"/>
        <v>7.1343099222202779</v>
      </c>
      <c r="E137" s="56">
        <f t="shared" ref="E137:E200" si="9">IF(B136=B137, 0, (D137-D136)/(B137-B136))</f>
        <v>1.6236329515306669</v>
      </c>
      <c r="F137">
        <f t="shared" si="7"/>
        <v>4.9611372516114747</v>
      </c>
    </row>
    <row r="138" spans="2:6">
      <c r="B138" s="56">
        <v>160.98445595854901</v>
      </c>
      <c r="C138" s="56">
        <v>24.4328643390655</v>
      </c>
      <c r="D138" s="56">
        <f t="shared" si="8"/>
        <v>6.7869067608515268</v>
      </c>
      <c r="E138" s="56">
        <f t="shared" si="9"/>
        <v>0</v>
      </c>
      <c r="F138">
        <f t="shared" si="7"/>
        <v>0</v>
      </c>
    </row>
    <row r="139" spans="2:6">
      <c r="B139" s="56">
        <v>160.98445595854901</v>
      </c>
      <c r="C139" s="56">
        <v>23.1822129581379</v>
      </c>
      <c r="D139" s="56">
        <f t="shared" si="8"/>
        <v>6.4395035994827508</v>
      </c>
      <c r="E139" s="56">
        <f t="shared" si="9"/>
        <v>0</v>
      </c>
      <c r="F139">
        <f t="shared" si="7"/>
        <v>0</v>
      </c>
    </row>
    <row r="140" spans="2:6">
      <c r="B140" s="56">
        <v>162.02754295064</v>
      </c>
      <c r="C140" s="56">
        <v>26.699669966996701</v>
      </c>
      <c r="D140" s="56">
        <f t="shared" si="8"/>
        <v>7.4165749908324168</v>
      </c>
      <c r="E140" s="56">
        <f t="shared" si="9"/>
        <v>0.93671131819121889</v>
      </c>
      <c r="F140">
        <f t="shared" si="7"/>
        <v>7.7361328988046569</v>
      </c>
    </row>
    <row r="141" spans="2:6">
      <c r="B141" s="56">
        <v>162.37523861467099</v>
      </c>
      <c r="C141" s="56">
        <v>28.419315615772099</v>
      </c>
      <c r="D141" s="56">
        <f t="shared" si="8"/>
        <v>7.8942543377144716</v>
      </c>
      <c r="E141" s="56">
        <f t="shared" si="9"/>
        <v>1.3738432666778222</v>
      </c>
      <c r="F141">
        <f t="shared" si="7"/>
        <v>2.744798003981185</v>
      </c>
    </row>
    <row r="142" spans="2:6">
      <c r="B142" s="56">
        <v>162.37523861467099</v>
      </c>
      <c r="C142" s="56">
        <v>29.435469862775701</v>
      </c>
      <c r="D142" s="56">
        <f t="shared" si="8"/>
        <v>8.1765194063265838</v>
      </c>
      <c r="E142" s="56">
        <f t="shared" si="9"/>
        <v>0</v>
      </c>
      <c r="F142">
        <f t="shared" si="7"/>
        <v>0</v>
      </c>
    </row>
    <row r="143" spans="2:6">
      <c r="B143" s="56">
        <v>163.905099536405</v>
      </c>
      <c r="C143" s="56">
        <v>30.977939899252998</v>
      </c>
      <c r="D143" s="56">
        <f t="shared" si="8"/>
        <v>8.6049833053480551</v>
      </c>
      <c r="E143" s="56">
        <f t="shared" si="9"/>
        <v>0.28006722240857757</v>
      </c>
      <c r="F143">
        <f t="shared" si="7"/>
        <v>13.164427691025569</v>
      </c>
    </row>
    <row r="144" spans="2:6">
      <c r="B144" s="56">
        <v>166.77938369239101</v>
      </c>
      <c r="C144" s="56">
        <v>32.475247524752398</v>
      </c>
      <c r="D144" s="56">
        <f t="shared" si="8"/>
        <v>9.0209020902089989</v>
      </c>
      <c r="E144" s="56">
        <f t="shared" si="9"/>
        <v>0.14470343302514072</v>
      </c>
      <c r="F144">
        <f t="shared" si="7"/>
        <v>25.928635950588752</v>
      </c>
    </row>
    <row r="145" spans="2:6">
      <c r="B145" s="56">
        <v>168.28606490319001</v>
      </c>
      <c r="C145" s="56">
        <v>34.190550634010698</v>
      </c>
      <c r="D145" s="56">
        <f t="shared" si="8"/>
        <v>9.4973751761140814</v>
      </c>
      <c r="E145" s="56">
        <f t="shared" si="9"/>
        <v>0.31624014588487903</v>
      </c>
      <c r="F145">
        <f t="shared" si="7"/>
        <v>14.309516729759947</v>
      </c>
    </row>
    <row r="146" spans="2:6">
      <c r="B146" s="56">
        <v>168.94282337969199</v>
      </c>
      <c r="C146" s="56">
        <v>36.916217937583198</v>
      </c>
      <c r="D146" s="56">
        <f t="shared" si="8"/>
        <v>10.254504982661999</v>
      </c>
      <c r="E146" s="56">
        <f t="shared" si="9"/>
        <v>1.1528283739564915</v>
      </c>
      <c r="F146">
        <f t="shared" si="7"/>
        <v>6.7347330696950305</v>
      </c>
    </row>
    <row r="147" spans="2:6">
      <c r="B147" s="56">
        <v>169.329151895282</v>
      </c>
      <c r="C147" s="56">
        <v>35.167622025360401</v>
      </c>
      <c r="D147" s="56">
        <f t="shared" si="8"/>
        <v>9.7687838959334456</v>
      </c>
      <c r="E147" s="56">
        <f t="shared" si="9"/>
        <v>-1.2572747470808621</v>
      </c>
      <c r="F147">
        <f t="shared" si="7"/>
        <v>3.7739597816355501</v>
      </c>
    </row>
    <row r="148" spans="2:6">
      <c r="B148" s="56">
        <v>172.11071720752599</v>
      </c>
      <c r="C148" s="56">
        <v>30.338718082334498</v>
      </c>
      <c r="D148" s="56">
        <f t="shared" si="8"/>
        <v>8.4274216895373595</v>
      </c>
      <c r="E148" s="56">
        <f t="shared" si="9"/>
        <v>-0.48223286380931907</v>
      </c>
      <c r="F148">
        <f t="shared" si="7"/>
        <v>23.441423843269828</v>
      </c>
    </row>
    <row r="149" spans="2:6">
      <c r="B149" s="56">
        <v>172.11071720752599</v>
      </c>
      <c r="C149" s="56">
        <v>32.145214521452097</v>
      </c>
      <c r="D149" s="56">
        <f t="shared" si="8"/>
        <v>8.9292262559589162</v>
      </c>
      <c r="E149" s="56">
        <f t="shared" si="9"/>
        <v>0</v>
      </c>
      <c r="F149">
        <f t="shared" si="7"/>
        <v>0</v>
      </c>
    </row>
    <row r="150" spans="2:6">
      <c r="B150" s="56">
        <v>172.80610853558699</v>
      </c>
      <c r="C150" s="56">
        <v>33.395865902379697</v>
      </c>
      <c r="D150" s="56">
        <f t="shared" si="8"/>
        <v>9.2766294173276922</v>
      </c>
      <c r="E150" s="56">
        <f t="shared" si="9"/>
        <v>0.49957936970175365</v>
      </c>
      <c r="F150">
        <f t="shared" si="7"/>
        <v>6.4508876504451749</v>
      </c>
    </row>
    <row r="151" spans="2:6">
      <c r="B151" s="56">
        <v>174.395574428298</v>
      </c>
      <c r="C151" s="56">
        <v>26.7406139110151</v>
      </c>
      <c r="D151" s="56">
        <f t="shared" si="8"/>
        <v>7.4279483086153046</v>
      </c>
      <c r="E151" s="56">
        <f t="shared" si="9"/>
        <v>-1.1630832200867471</v>
      </c>
      <c r="F151">
        <f t="shared" si="7"/>
        <v>11.806470489364525</v>
      </c>
    </row>
    <row r="152" spans="2:6">
      <c r="B152" s="56">
        <v>174.47504772293399</v>
      </c>
      <c r="C152" s="56">
        <v>25.4542296334896</v>
      </c>
      <c r="D152" s="56">
        <f t="shared" si="8"/>
        <v>7.0706193426360002</v>
      </c>
      <c r="E152" s="56">
        <f t="shared" si="9"/>
        <v>-4.4962143272904136</v>
      </c>
      <c r="F152">
        <f t="shared" si="7"/>
        <v>0.56192541427623099</v>
      </c>
    </row>
    <row r="153" spans="2:6">
      <c r="B153" s="56">
        <v>175.44859558221901</v>
      </c>
      <c r="C153" s="56">
        <v>28.434948758033698</v>
      </c>
      <c r="D153" s="56">
        <f t="shared" si="8"/>
        <v>7.8985968772315829</v>
      </c>
      <c r="E153" s="56">
        <f t="shared" si="9"/>
        <v>0.85047440318306988</v>
      </c>
      <c r="F153">
        <f t="shared" si="7"/>
        <v>7.6896620811841512</v>
      </c>
    </row>
    <row r="154" spans="2:6">
      <c r="B154" s="56">
        <v>180.80310880829001</v>
      </c>
      <c r="C154" s="56">
        <v>28.9925308320305</v>
      </c>
      <c r="D154" s="56">
        <f t="shared" si="8"/>
        <v>8.0534807866751397</v>
      </c>
      <c r="E154" s="56">
        <f t="shared" si="9"/>
        <v>2.892586177384545E-2</v>
      </c>
      <c r="F154">
        <f t="shared" si="7"/>
        <v>43.122469388160653</v>
      </c>
    </row>
    <row r="155" spans="2:6">
      <c r="B155" s="56">
        <v>182.54158712844199</v>
      </c>
      <c r="C155" s="56">
        <v>27.7679346882056</v>
      </c>
      <c r="D155" s="56">
        <f t="shared" si="8"/>
        <v>7.7133151911682214</v>
      </c>
      <c r="E155" s="56">
        <f t="shared" si="9"/>
        <v>-0.19566858646657143</v>
      </c>
      <c r="F155">
        <f t="shared" si="7"/>
        <v>13.409431236344908</v>
      </c>
    </row>
    <row r="156" spans="2:6">
      <c r="B156" s="56">
        <v>182.54158712844199</v>
      </c>
      <c r="C156" s="56">
        <v>26.517283307278099</v>
      </c>
      <c r="D156" s="56">
        <f t="shared" si="8"/>
        <v>7.365912029799472</v>
      </c>
      <c r="E156" s="56">
        <f t="shared" si="9"/>
        <v>0</v>
      </c>
      <c r="F156">
        <f t="shared" si="7"/>
        <v>0</v>
      </c>
    </row>
    <row r="157" spans="2:6">
      <c r="B157" s="56">
        <v>183.23697845650301</v>
      </c>
      <c r="C157" s="56">
        <v>25.110300503734599</v>
      </c>
      <c r="D157" s="56">
        <f t="shared" si="8"/>
        <v>6.9750834732596116</v>
      </c>
      <c r="E157" s="56">
        <f t="shared" si="9"/>
        <v>-0.56202679091443175</v>
      </c>
      <c r="F157">
        <f t="shared" si="7"/>
        <v>4.8504125598064798</v>
      </c>
    </row>
    <row r="158" spans="2:6">
      <c r="B158" s="56">
        <v>183.584674120534</v>
      </c>
      <c r="C158" s="56">
        <v>22.009727288518299</v>
      </c>
      <c r="D158" s="56">
        <f t="shared" si="8"/>
        <v>6.1138131356995267</v>
      </c>
      <c r="E158" s="56">
        <f t="shared" si="9"/>
        <v>-2.4770810414343023</v>
      </c>
      <c r="F158">
        <f t="shared" si="7"/>
        <v>2.1257463179784581</v>
      </c>
    </row>
    <row r="159" spans="2:6">
      <c r="B159" s="56">
        <v>183.932369784565</v>
      </c>
      <c r="C159" s="56">
        <v>23.494875803369801</v>
      </c>
      <c r="D159" s="56">
        <f t="shared" si="8"/>
        <v>6.5263543898249443</v>
      </c>
      <c r="E159" s="56">
        <f t="shared" si="9"/>
        <v>1.1865010030399565</v>
      </c>
      <c r="F159">
        <f t="shared" si="7"/>
        <v>2.2691851232717744</v>
      </c>
    </row>
    <row r="160" spans="2:6">
      <c r="B160" s="56">
        <v>185.32315244068701</v>
      </c>
      <c r="C160" s="56">
        <v>20.2292860865034</v>
      </c>
      <c r="D160" s="56">
        <f t="shared" si="8"/>
        <v>5.619246135139834</v>
      </c>
      <c r="E160" s="56">
        <f t="shared" si="9"/>
        <v>-0.65222862155503447</v>
      </c>
      <c r="F160">
        <f t="shared" si="7"/>
        <v>7.8151500652331363</v>
      </c>
    </row>
    <row r="161" spans="2:6">
      <c r="B161" s="56">
        <v>186.713935096809</v>
      </c>
      <c r="C161" s="56">
        <v>18.283828382838202</v>
      </c>
      <c r="D161" s="56">
        <f t="shared" si="8"/>
        <v>5.0788412174550555</v>
      </c>
      <c r="E161" s="56">
        <f t="shared" si="9"/>
        <v>-0.38856173199026423</v>
      </c>
      <c r="F161">
        <f t="shared" si="7"/>
        <v>7.0635642784339581</v>
      </c>
    </row>
    <row r="162" spans="2:6">
      <c r="B162" s="56">
        <v>186.713935096809</v>
      </c>
      <c r="C162" s="56">
        <v>16.8594754212263</v>
      </c>
      <c r="D162" s="56">
        <f t="shared" si="8"/>
        <v>4.6831876170073059</v>
      </c>
      <c r="E162" s="56">
        <f t="shared" si="9"/>
        <v>0</v>
      </c>
      <c r="F162">
        <f t="shared" si="7"/>
        <v>0</v>
      </c>
    </row>
    <row r="163" spans="2:6">
      <c r="B163" s="56">
        <v>188.800109080992</v>
      </c>
      <c r="C163" s="56">
        <v>15.0703491401772</v>
      </c>
      <c r="D163" s="56">
        <f t="shared" si="8"/>
        <v>4.1862080944936668</v>
      </c>
      <c r="E163" s="56">
        <f t="shared" si="9"/>
        <v>-0.23822534758924616</v>
      </c>
      <c r="F163">
        <f t="shared" si="7"/>
        <v>8.7331584191090013</v>
      </c>
    </row>
    <row r="164" spans="2:6">
      <c r="B164" s="56">
        <v>190.19089173711399</v>
      </c>
      <c r="C164" s="56">
        <v>13.255167622025301</v>
      </c>
      <c r="D164" s="56">
        <f t="shared" si="8"/>
        <v>3.6819910061181393</v>
      </c>
      <c r="E164" s="56">
        <f t="shared" si="9"/>
        <v>-0.36254197315162867</v>
      </c>
      <c r="F164">
        <f t="shared" si="7"/>
        <v>5.1208492313062459</v>
      </c>
    </row>
    <row r="165" spans="2:6">
      <c r="B165" s="56">
        <v>194.36323970548099</v>
      </c>
      <c r="C165" s="56">
        <v>12.2563835330901</v>
      </c>
      <c r="D165" s="56">
        <f t="shared" si="8"/>
        <v>3.4045509814139168</v>
      </c>
      <c r="E165" s="56">
        <f t="shared" si="9"/>
        <v>-6.6494939254265598E-2</v>
      </c>
      <c r="F165">
        <f t="shared" si="7"/>
        <v>14.204971370504254</v>
      </c>
    </row>
    <row r="166" spans="2:6">
      <c r="B166" s="56">
        <v>199.92637032997001</v>
      </c>
      <c r="C166" s="56">
        <v>13.8196977592496</v>
      </c>
      <c r="D166" s="56">
        <f t="shared" si="8"/>
        <v>3.838804933124889</v>
      </c>
      <c r="E166" s="56">
        <f t="shared" si="9"/>
        <v>7.8059276515884249E-2</v>
      </c>
      <c r="F166">
        <f t="shared" si="7"/>
        <v>21.355773284906594</v>
      </c>
    </row>
    <row r="167" spans="2:6">
      <c r="B167" s="56">
        <v>201.317152986092</v>
      </c>
      <c r="C167" s="56">
        <v>15.6783046725725</v>
      </c>
      <c r="D167" s="56">
        <f t="shared" si="8"/>
        <v>4.355084631270139</v>
      </c>
      <c r="E167" s="56">
        <f t="shared" si="9"/>
        <v>0.37121522609782048</v>
      </c>
      <c r="F167">
        <f t="shared" si="7"/>
        <v>6.0569761711139192</v>
      </c>
    </row>
    <row r="168" spans="2:6">
      <c r="B168" s="56">
        <v>201.317152986092</v>
      </c>
      <c r="C168" s="56">
        <v>16.824735105089399</v>
      </c>
      <c r="D168" s="56">
        <f t="shared" si="8"/>
        <v>4.6735375291915</v>
      </c>
      <c r="E168" s="56">
        <f t="shared" si="9"/>
        <v>0</v>
      </c>
      <c r="F168">
        <f t="shared" si="7"/>
        <v>0</v>
      </c>
    </row>
    <row r="169" spans="2:6">
      <c r="B169" s="56">
        <v>202.70793564221401</v>
      </c>
      <c r="C169" s="56">
        <v>18.4575299635226</v>
      </c>
      <c r="D169" s="56">
        <f t="shared" si="8"/>
        <v>5.1270916565340556</v>
      </c>
      <c r="E169" s="56">
        <f t="shared" si="9"/>
        <v>0.32611431077751757</v>
      </c>
      <c r="F169">
        <f t="shared" si="7"/>
        <v>7.1306701522554476</v>
      </c>
    </row>
    <row r="170" spans="2:6">
      <c r="B170" s="56">
        <v>203.403326970275</v>
      </c>
      <c r="C170" s="56">
        <v>20.194545770366499</v>
      </c>
      <c r="D170" s="56">
        <f t="shared" si="8"/>
        <v>5.6095960473240272</v>
      </c>
      <c r="E170" s="56">
        <f t="shared" si="9"/>
        <v>0.69386023569688704</v>
      </c>
      <c r="F170">
        <f t="shared" si="7"/>
        <v>3.9008644452343493</v>
      </c>
    </row>
    <row r="171" spans="2:6">
      <c r="B171" s="56">
        <v>203.959640032724</v>
      </c>
      <c r="C171" s="56">
        <v>21.806496439117598</v>
      </c>
      <c r="D171" s="56">
        <f t="shared" si="8"/>
        <v>6.0573601219771112</v>
      </c>
      <c r="E171" s="56">
        <f t="shared" si="9"/>
        <v>0.80487787340808392</v>
      </c>
      <c r="F171">
        <f t="shared" si="7"/>
        <v>3.3697885598134922</v>
      </c>
    </row>
    <row r="172" spans="2:6">
      <c r="B172" s="56">
        <v>204.79410962639699</v>
      </c>
      <c r="C172" s="56">
        <v>23.1822129581379</v>
      </c>
      <c r="D172" s="56">
        <f t="shared" si="8"/>
        <v>6.4395035994827508</v>
      </c>
      <c r="E172" s="56">
        <f t="shared" si="9"/>
        <v>0.45794775556003325</v>
      </c>
      <c r="F172">
        <f t="shared" si="7"/>
        <v>5.3735699521161404</v>
      </c>
    </row>
    <row r="173" spans="2:6">
      <c r="B173" s="56">
        <v>204.79410962639699</v>
      </c>
      <c r="C173" s="56">
        <v>26.517283307278099</v>
      </c>
      <c r="D173" s="56">
        <f t="shared" si="8"/>
        <v>7.365912029799472</v>
      </c>
      <c r="E173" s="56">
        <f t="shared" si="9"/>
        <v>0</v>
      </c>
      <c r="F173">
        <f t="shared" si="7"/>
        <v>0</v>
      </c>
    </row>
    <row r="174" spans="2:6">
      <c r="B174" s="56">
        <v>205.48950095445801</v>
      </c>
      <c r="C174" s="56">
        <v>24.953969081118601</v>
      </c>
      <c r="D174" s="56">
        <f t="shared" si="8"/>
        <v>6.9316580780885007</v>
      </c>
      <c r="E174" s="56">
        <f t="shared" si="9"/>
        <v>-0.62447421212716847</v>
      </c>
      <c r="F174">
        <f t="shared" si="7"/>
        <v>4.820214916586866</v>
      </c>
    </row>
    <row r="175" spans="2:6">
      <c r="B175" s="56">
        <v>206.184892282519</v>
      </c>
      <c r="C175" s="56">
        <v>27.073128365468101</v>
      </c>
      <c r="D175" s="56">
        <f t="shared" si="8"/>
        <v>7.52031343485225</v>
      </c>
      <c r="E175" s="56">
        <f t="shared" si="9"/>
        <v>0.8465094875501793</v>
      </c>
      <c r="F175">
        <f t="shared" si="7"/>
        <v>5.2295607468968299</v>
      </c>
    </row>
    <row r="176" spans="2:6">
      <c r="B176" s="56">
        <v>206.88028361057999</v>
      </c>
      <c r="C176" s="56">
        <v>28.827514330380399</v>
      </c>
      <c r="D176" s="56">
        <f t="shared" si="8"/>
        <v>8.0076428695501107</v>
      </c>
      <c r="E176" s="56">
        <f t="shared" si="9"/>
        <v>0.7007988380538408</v>
      </c>
      <c r="F176">
        <f t="shared" si="7"/>
        <v>5.5684454096945881</v>
      </c>
    </row>
    <row r="177" spans="2:6">
      <c r="B177" s="56">
        <v>207.57567493864099</v>
      </c>
      <c r="C177" s="56">
        <v>31.658850095535801</v>
      </c>
      <c r="D177" s="56">
        <f t="shared" si="8"/>
        <v>8.7941250265377224</v>
      </c>
      <c r="E177" s="56">
        <f t="shared" si="9"/>
        <v>1.1309921841858657</v>
      </c>
      <c r="F177">
        <f t="shared" si="7"/>
        <v>6.1153582813384775</v>
      </c>
    </row>
    <row r="178" spans="2:6">
      <c r="B178" s="56">
        <v>207.57567493864099</v>
      </c>
      <c r="C178" s="56">
        <v>30.4081987146083</v>
      </c>
      <c r="D178" s="56">
        <f t="shared" si="8"/>
        <v>8.4467218651689731</v>
      </c>
      <c r="E178" s="56">
        <f t="shared" si="9"/>
        <v>0</v>
      </c>
      <c r="F178">
        <f t="shared" si="7"/>
        <v>0</v>
      </c>
    </row>
    <row r="179" spans="2:6">
      <c r="B179" s="56">
        <v>208.410144532315</v>
      </c>
      <c r="C179" s="56">
        <v>33.249956574604802</v>
      </c>
      <c r="D179" s="56">
        <f t="shared" si="8"/>
        <v>9.2360990485013339</v>
      </c>
      <c r="E179" s="56">
        <f t="shared" si="9"/>
        <v>0.94596278799911593</v>
      </c>
      <c r="F179">
        <f t="shared" si="7"/>
        <v>7.707243820135866</v>
      </c>
    </row>
    <row r="180" spans="2:6">
      <c r="B180" s="56">
        <v>208.96645759476399</v>
      </c>
      <c r="C180" s="56">
        <v>35.410804238318498</v>
      </c>
      <c r="D180" s="56">
        <f t="shared" si="8"/>
        <v>9.8363345106440256</v>
      </c>
      <c r="E180" s="56">
        <f t="shared" si="9"/>
        <v>1.0789526665082145</v>
      </c>
      <c r="F180">
        <f t="shared" si="7"/>
        <v>5.4720813748890942</v>
      </c>
    </row>
    <row r="181" spans="2:6">
      <c r="B181" s="56">
        <v>208.96645759476399</v>
      </c>
      <c r="C181" s="56">
        <v>34.2296334896647</v>
      </c>
      <c r="D181" s="56">
        <f t="shared" si="8"/>
        <v>9.5082315249068614</v>
      </c>
      <c r="E181" s="56">
        <f t="shared" si="9"/>
        <v>0</v>
      </c>
      <c r="F181">
        <f t="shared" si="7"/>
        <v>0</v>
      </c>
    </row>
    <row r="182" spans="2:6">
      <c r="B182" s="56">
        <v>209.52277065721299</v>
      </c>
      <c r="C182" s="56">
        <v>37.085287476116001</v>
      </c>
      <c r="D182" s="56">
        <f t="shared" si="8"/>
        <v>10.301468743365556</v>
      </c>
      <c r="E182" s="56">
        <f t="shared" si="9"/>
        <v>1.4258827843565589</v>
      </c>
      <c r="F182">
        <f t="shared" si="7"/>
        <v>5.7308416243442712</v>
      </c>
    </row>
    <row r="183" spans="2:6">
      <c r="B183" s="56">
        <v>211.052631578947</v>
      </c>
      <c r="C183" s="56">
        <v>39.145388223032803</v>
      </c>
      <c r="D183" s="56">
        <f t="shared" si="8"/>
        <v>10.873718950842445</v>
      </c>
      <c r="E183" s="56">
        <f t="shared" si="9"/>
        <v>0.37405374524389795</v>
      </c>
      <c r="F183">
        <f t="shared" si="7"/>
        <v>16.635277696812427</v>
      </c>
    </row>
    <row r="184" spans="2:6">
      <c r="B184" s="56">
        <v>212.44341423506901</v>
      </c>
      <c r="C184" s="56">
        <v>40.873718950842402</v>
      </c>
      <c r="D184" s="56">
        <f t="shared" si="8"/>
        <v>11.353810819678445</v>
      </c>
      <c r="E184" s="56">
        <f t="shared" si="9"/>
        <v>0.34519546725917888</v>
      </c>
      <c r="F184">
        <f t="shared" si="7"/>
        <v>15.790683168899241</v>
      </c>
    </row>
    <row r="185" spans="2:6">
      <c r="B185" s="56">
        <v>213.834196891191</v>
      </c>
      <c r="C185" s="56">
        <v>42.584679520583599</v>
      </c>
      <c r="D185" s="56">
        <f t="shared" si="8"/>
        <v>11.829077644606556</v>
      </c>
      <c r="E185" s="56">
        <f t="shared" si="9"/>
        <v>0.34172616608070905</v>
      </c>
      <c r="F185">
        <f t="shared" si="7"/>
        <v>16.451676026039099</v>
      </c>
    </row>
    <row r="186" spans="2:6">
      <c r="B186" s="56">
        <v>214.52958821925199</v>
      </c>
      <c r="C186" s="56">
        <v>44.026402640264003</v>
      </c>
      <c r="D186" s="56">
        <f t="shared" si="8"/>
        <v>12.229556288962222</v>
      </c>
      <c r="E186" s="56">
        <f t="shared" si="9"/>
        <v>0.57590399562840044</v>
      </c>
      <c r="F186">
        <f t="shared" si="7"/>
        <v>8.5043273893781013</v>
      </c>
    </row>
    <row r="187" spans="2:6">
      <c r="B187" s="56">
        <v>215.22497954731301</v>
      </c>
      <c r="C187" s="56">
        <v>45.502866076081297</v>
      </c>
      <c r="D187" s="56">
        <f t="shared" si="8"/>
        <v>12.639685021133694</v>
      </c>
      <c r="E187" s="56">
        <f t="shared" si="9"/>
        <v>0.58978120034232462</v>
      </c>
      <c r="F187">
        <f t="shared" si="7"/>
        <v>8.7895273531191531</v>
      </c>
    </row>
    <row r="188" spans="2:6">
      <c r="B188" s="56">
        <v>215.920370875374</v>
      </c>
      <c r="C188" s="56">
        <v>46.840368247351002</v>
      </c>
      <c r="D188" s="56">
        <f t="shared" si="8"/>
        <v>13.011213402041946</v>
      </c>
      <c r="E188" s="56">
        <f t="shared" si="9"/>
        <v>0.53427238148656575</v>
      </c>
      <c r="F188">
        <f t="shared" si="7"/>
        <v>9.0478849673309334</v>
      </c>
    </row>
    <row r="189" spans="2:6">
      <c r="B189" s="56">
        <v>216.61576220343599</v>
      </c>
      <c r="C189" s="56">
        <v>48.473163105784202</v>
      </c>
      <c r="D189" s="56">
        <f t="shared" si="8"/>
        <v>13.464767529384501</v>
      </c>
      <c r="E189" s="56">
        <f t="shared" si="9"/>
        <v>0.65222862155411421</v>
      </c>
      <c r="F189">
        <f t="shared" si="7"/>
        <v>9.3632825743046109</v>
      </c>
    </row>
    <row r="190" spans="2:6">
      <c r="B190" s="56">
        <v>218.00654485955801</v>
      </c>
      <c r="C190" s="56">
        <v>50.383880493312503</v>
      </c>
      <c r="D190" s="56">
        <f t="shared" si="8"/>
        <v>13.995522359253474</v>
      </c>
      <c r="E190" s="56">
        <f t="shared" si="9"/>
        <v>0.38162312963328354</v>
      </c>
      <c r="F190">
        <f t="shared" si="7"/>
        <v>19.464729760617573</v>
      </c>
    </row>
    <row r="191" spans="2:6">
      <c r="B191" s="56">
        <v>219.25824925006799</v>
      </c>
      <c r="C191" s="56">
        <v>52.0305714782004</v>
      </c>
      <c r="D191" s="56">
        <f t="shared" si="8"/>
        <v>14.452936521722334</v>
      </c>
      <c r="E191" s="56">
        <f t="shared" si="9"/>
        <v>0.36543305746694249</v>
      </c>
      <c r="F191">
        <f t="shared" si="7"/>
        <v>18.090804100001961</v>
      </c>
    </row>
    <row r="192" spans="2:6">
      <c r="B192" s="56">
        <v>222.31797109353599</v>
      </c>
      <c r="C192" s="56">
        <v>53.677262463088397</v>
      </c>
      <c r="D192" s="56">
        <f t="shared" si="8"/>
        <v>14.91035068419122</v>
      </c>
      <c r="E192" s="56">
        <f t="shared" si="9"/>
        <v>0.14949534169107245</v>
      </c>
      <c r="F192">
        <f t="shared" si="7"/>
        <v>45.62152568218788</v>
      </c>
    </row>
    <row r="193" spans="2:6">
      <c r="B193" s="56">
        <v>227.81928915553101</v>
      </c>
      <c r="C193" s="56">
        <v>55.3749059116438</v>
      </c>
      <c r="D193" s="56">
        <f t="shared" si="8"/>
        <v>15.381918308789945</v>
      </c>
      <c r="E193" s="56">
        <f t="shared" si="9"/>
        <v>8.5719025747025016E-2</v>
      </c>
      <c r="F193">
        <f t="shared" si="7"/>
        <v>84.620825020278048</v>
      </c>
    </row>
    <row r="194" spans="2:6">
      <c r="B194" s="56">
        <v>230.291791655304</v>
      </c>
      <c r="C194" s="56">
        <v>56.185513288170903</v>
      </c>
      <c r="D194" s="56">
        <f t="shared" si="8"/>
        <v>15.607087024491916</v>
      </c>
      <c r="E194" s="56">
        <f t="shared" si="9"/>
        <v>9.1069155935188981E-2</v>
      </c>
      <c r="F194">
        <f t="shared" si="7"/>
        <v>38.588561682230797</v>
      </c>
    </row>
    <row r="195" spans="2:6">
      <c r="B195" s="56">
        <v>232.60976274884101</v>
      </c>
      <c r="C195" s="56">
        <v>53.649470210178897</v>
      </c>
      <c r="D195" s="56">
        <f t="shared" si="8"/>
        <v>14.902630613938584</v>
      </c>
      <c r="E195" s="56">
        <f t="shared" si="9"/>
        <v>-0.30391078323517678</v>
      </c>
      <c r="F195">
        <f t="shared" ref="F195:F258" si="10">(B195-B194)*(D195)</f>
        <v>34.543866980769359</v>
      </c>
    </row>
    <row r="196" spans="2:6">
      <c r="B196" s="56">
        <v>233.652849740932</v>
      </c>
      <c r="C196" s="56">
        <v>50.540211915928403</v>
      </c>
      <c r="D196" s="56">
        <f t="shared" ref="D196:D259" si="11">(C196*1000)/3600</f>
        <v>14.038947754424557</v>
      </c>
      <c r="E196" s="56">
        <f t="shared" si="9"/>
        <v>-0.82800654793199213</v>
      </c>
      <c r="F196">
        <f t="shared" si="10"/>
        <v>14.643843785285288</v>
      </c>
    </row>
    <row r="197" spans="2:6">
      <c r="B197" s="56">
        <v>234.00054540496299</v>
      </c>
      <c r="C197" s="56">
        <v>51.947194719471902</v>
      </c>
      <c r="D197" s="56">
        <f t="shared" si="11"/>
        <v>14.429776310964417</v>
      </c>
      <c r="E197" s="56">
        <f t="shared" si="9"/>
        <v>1.1240535818273014</v>
      </c>
      <c r="F197">
        <f t="shared" si="10"/>
        <v>5.0171706562594744</v>
      </c>
    </row>
    <row r="198" spans="2:6">
      <c r="B198" s="56">
        <v>235.39132806108501</v>
      </c>
      <c r="C198" s="56">
        <v>49.411151641479897</v>
      </c>
      <c r="D198" s="56">
        <f t="shared" si="11"/>
        <v>13.725319900411083</v>
      </c>
      <c r="E198" s="56">
        <f t="shared" si="9"/>
        <v>-0.50651797205869964</v>
      </c>
      <c r="F198">
        <f t="shared" si="10"/>
        <v>19.088936867218056</v>
      </c>
    </row>
    <row r="199" spans="2:6">
      <c r="B199" s="56">
        <v>237.12980638123801</v>
      </c>
      <c r="C199" s="56">
        <v>47.960743442765299</v>
      </c>
      <c r="D199" s="56">
        <f t="shared" si="11"/>
        <v>13.322428734101472</v>
      </c>
      <c r="E199" s="56">
        <f t="shared" si="9"/>
        <v>-0.23174931872268184</v>
      </c>
      <c r="F199">
        <f t="shared" si="10"/>
        <v>23.160753526018876</v>
      </c>
    </row>
    <row r="200" spans="2:6">
      <c r="B200" s="56">
        <v>237.825197709299</v>
      </c>
      <c r="C200" s="56">
        <v>45.1988883098836</v>
      </c>
      <c r="D200" s="56">
        <f t="shared" si="11"/>
        <v>12.555246752745445</v>
      </c>
      <c r="E200" s="56">
        <f t="shared" si="9"/>
        <v>-1.1032377747580098</v>
      </c>
      <c r="F200">
        <f t="shared" si="10"/>
        <v>8.7308097135251188</v>
      </c>
    </row>
    <row r="201" spans="2:6">
      <c r="B201" s="56">
        <v>238.172893373329</v>
      </c>
      <c r="C201" s="56">
        <v>46.597186034392898</v>
      </c>
      <c r="D201" s="56">
        <f t="shared" si="11"/>
        <v>12.943662787331361</v>
      </c>
      <c r="E201" s="56">
        <f t="shared" ref="E201:E264" si="12">IF(B200=B201, 0, (D201-D200)/(B201-B200))</f>
        <v>1.1171149794735538</v>
      </c>
      <c r="F201">
        <f t="shared" si="10"/>
        <v>4.5004554278215636</v>
      </c>
    </row>
    <row r="202" spans="2:6">
      <c r="B202" s="56">
        <v>239.21598036542099</v>
      </c>
      <c r="C202" s="56">
        <v>41.681431301024801</v>
      </c>
      <c r="D202" s="56">
        <f t="shared" si="11"/>
        <v>11.578175361395777</v>
      </c>
      <c r="E202" s="56">
        <f t="shared" si="12"/>
        <v>-1.3090829780141349</v>
      </c>
      <c r="F202">
        <f t="shared" si="10"/>
        <v>12.077044111631865</v>
      </c>
    </row>
    <row r="203" spans="2:6">
      <c r="B203" s="56">
        <v>239.84183256067601</v>
      </c>
      <c r="C203" s="56">
        <v>43.567830467257203</v>
      </c>
      <c r="D203" s="56">
        <f t="shared" si="11"/>
        <v>12.102175129793668</v>
      </c>
      <c r="E203" s="56">
        <f t="shared" si="12"/>
        <v>0.83725801774071029</v>
      </c>
      <c r="F203">
        <f t="shared" si="10"/>
        <v>7.5741728723420874</v>
      </c>
    </row>
    <row r="204" spans="2:6">
      <c r="B204" s="56">
        <v>240.606763021543</v>
      </c>
      <c r="C204" s="56">
        <v>37.799200972728798</v>
      </c>
      <c r="D204" s="56">
        <f t="shared" si="11"/>
        <v>10.499778047980222</v>
      </c>
      <c r="E204" s="56">
        <f t="shared" si="12"/>
        <v>-2.0948271297723555</v>
      </c>
      <c r="F204">
        <f t="shared" si="10"/>
        <v>8.0316000612426386</v>
      </c>
    </row>
    <row r="205" spans="2:6">
      <c r="B205" s="56">
        <v>240.954458685574</v>
      </c>
      <c r="C205" s="56">
        <v>40.413409762028799</v>
      </c>
      <c r="D205" s="56">
        <f t="shared" si="11"/>
        <v>11.225947156119112</v>
      </c>
      <c r="E205" s="56">
        <f t="shared" si="12"/>
        <v>2.0885193094445942</v>
      </c>
      <c r="F205">
        <f t="shared" si="10"/>
        <v>3.9032131508236789</v>
      </c>
    </row>
    <row r="206" spans="2:6">
      <c r="B206" s="56">
        <v>240.954458685574</v>
      </c>
      <c r="C206" s="56">
        <v>39.162758381101199</v>
      </c>
      <c r="D206" s="56">
        <f t="shared" si="11"/>
        <v>10.878543994750334</v>
      </c>
      <c r="E206" s="56">
        <f t="shared" si="12"/>
        <v>0</v>
      </c>
      <c r="F206">
        <f t="shared" si="10"/>
        <v>0</v>
      </c>
    </row>
    <row r="207" spans="2:6">
      <c r="B207" s="56">
        <v>241.99754567766499</v>
      </c>
      <c r="C207" s="56">
        <v>34.8289039430258</v>
      </c>
      <c r="D207" s="56">
        <f t="shared" si="11"/>
        <v>9.6746955397293881</v>
      </c>
      <c r="E207" s="56">
        <f t="shared" si="12"/>
        <v>-1.1541208587096743</v>
      </c>
      <c r="F207">
        <f t="shared" si="10"/>
        <v>10.091549069932457</v>
      </c>
    </row>
    <row r="208" spans="2:6">
      <c r="B208" s="56">
        <v>242.69293700572601</v>
      </c>
      <c r="C208" s="56">
        <v>36.418273406288002</v>
      </c>
      <c r="D208" s="56">
        <f t="shared" si="11"/>
        <v>10.116187057302223</v>
      </c>
      <c r="E208" s="56">
        <f t="shared" si="12"/>
        <v>0.63488211566264208</v>
      </c>
      <c r="F208">
        <f t="shared" si="10"/>
        <v>7.0347087526911043</v>
      </c>
    </row>
    <row r="209" spans="2:6">
      <c r="B209" s="56">
        <v>243.73602399781799</v>
      </c>
      <c r="C209" s="56">
        <v>33.604307799200903</v>
      </c>
      <c r="D209" s="56">
        <f t="shared" si="11"/>
        <v>9.3345299442224743</v>
      </c>
      <c r="E209" s="56">
        <f t="shared" si="12"/>
        <v>-0.7493690545522762</v>
      </c>
      <c r="F209">
        <f t="shared" si="10"/>
        <v>9.736726762111596</v>
      </c>
    </row>
    <row r="210" spans="2:6">
      <c r="B210" s="56">
        <v>243.73602399781799</v>
      </c>
      <c r="C210" s="56">
        <v>32.353656418273403</v>
      </c>
      <c r="D210" s="56">
        <f t="shared" si="11"/>
        <v>8.9871267828537231</v>
      </c>
      <c r="E210" s="56">
        <f t="shared" si="12"/>
        <v>0</v>
      </c>
      <c r="F210">
        <f t="shared" si="10"/>
        <v>0</v>
      </c>
    </row>
    <row r="211" spans="2:6">
      <c r="B211" s="56">
        <v>244.43141532587899</v>
      </c>
      <c r="C211" s="56">
        <v>30.9466736147299</v>
      </c>
      <c r="D211" s="56">
        <f t="shared" si="11"/>
        <v>8.596298226313861</v>
      </c>
      <c r="E211" s="56">
        <f t="shared" si="12"/>
        <v>-0.56202679091445729</v>
      </c>
      <c r="F211">
        <f t="shared" si="10"/>
        <v>5.9777912400047502</v>
      </c>
    </row>
    <row r="212" spans="2:6">
      <c r="B212" s="56">
        <v>244.77911098990899</v>
      </c>
      <c r="C212" s="56">
        <v>26.4130623588674</v>
      </c>
      <c r="D212" s="56">
        <f t="shared" si="11"/>
        <v>7.3369617663520552</v>
      </c>
      <c r="E212" s="56">
        <f t="shared" si="12"/>
        <v>-3.6219504303428742</v>
      </c>
      <c r="F212">
        <f t="shared" si="10"/>
        <v>2.5510297933144912</v>
      </c>
    </row>
    <row r="213" spans="2:6">
      <c r="B213" s="56">
        <v>245.12680665394001</v>
      </c>
      <c r="C213" s="56">
        <v>29.279138440159802</v>
      </c>
      <c r="D213" s="56">
        <f t="shared" si="11"/>
        <v>8.1330940111554995</v>
      </c>
      <c r="E213" s="56">
        <f t="shared" si="12"/>
        <v>2.2897387777962392</v>
      </c>
      <c r="F213">
        <f t="shared" si="10"/>
        <v>2.8278415228354401</v>
      </c>
    </row>
    <row r="214" spans="2:6">
      <c r="B214" s="56">
        <v>245.12680665394001</v>
      </c>
      <c r="C214" s="56">
        <v>27.837415320479401</v>
      </c>
      <c r="D214" s="56">
        <f t="shared" si="11"/>
        <v>7.7326153667998341</v>
      </c>
      <c r="E214" s="56">
        <f t="shared" si="12"/>
        <v>0</v>
      </c>
      <c r="F214">
        <f t="shared" si="10"/>
        <v>0</v>
      </c>
    </row>
    <row r="215" spans="2:6">
      <c r="B215" s="56">
        <v>246.51758931006199</v>
      </c>
      <c r="C215" s="56">
        <v>23.112732325864101</v>
      </c>
      <c r="D215" s="56">
        <f t="shared" si="11"/>
        <v>6.420203423851139</v>
      </c>
      <c r="E215" s="56">
        <f t="shared" si="12"/>
        <v>-0.94364992054774666</v>
      </c>
      <c r="F215">
        <f t="shared" si="10"/>
        <v>8.9291075706671492</v>
      </c>
    </row>
    <row r="216" spans="2:6">
      <c r="B216" s="56">
        <v>246.79574584128699</v>
      </c>
      <c r="C216" s="56">
        <v>24.766371373979499</v>
      </c>
      <c r="D216" s="56">
        <f t="shared" si="11"/>
        <v>6.8795476038831938</v>
      </c>
      <c r="E216" s="56">
        <f t="shared" si="12"/>
        <v>1.6513873609550545</v>
      </c>
      <c r="F216">
        <f t="shared" si="10"/>
        <v>1.9135910978933672</v>
      </c>
    </row>
    <row r="217" spans="2:6">
      <c r="B217" s="56">
        <v>247.21298063812301</v>
      </c>
      <c r="C217" s="56">
        <v>21.723119680389001</v>
      </c>
      <c r="D217" s="56">
        <f t="shared" si="11"/>
        <v>6.0341999112191669</v>
      </c>
      <c r="E217" s="56">
        <f t="shared" si="12"/>
        <v>-2.0260718882376625</v>
      </c>
      <c r="F217">
        <f t="shared" si="10"/>
        <v>2.5176781740255016</v>
      </c>
    </row>
    <row r="218" spans="2:6">
      <c r="B218" s="56">
        <v>248.603763294245</v>
      </c>
      <c r="C218" s="56">
        <v>20.290081639742901</v>
      </c>
      <c r="D218" s="56">
        <f t="shared" si="11"/>
        <v>5.6361337888174727</v>
      </c>
      <c r="E218" s="56">
        <f t="shared" si="12"/>
        <v>-0.28621734722494263</v>
      </c>
      <c r="F218">
        <f t="shared" si="10"/>
        <v>7.8386371210704313</v>
      </c>
    </row>
    <row r="219" spans="2:6">
      <c r="B219" s="56">
        <v>249.99454595036801</v>
      </c>
      <c r="C219" s="56">
        <v>18.987319784610001</v>
      </c>
      <c r="D219" s="56">
        <f t="shared" si="11"/>
        <v>5.2742554957250007</v>
      </c>
      <c r="E219" s="56">
        <f t="shared" si="12"/>
        <v>-0.26019758838613644</v>
      </c>
      <c r="F219">
        <f t="shared" si="10"/>
        <v>7.3353430674157893</v>
      </c>
    </row>
    <row r="220" spans="2:6">
      <c r="B220" s="56">
        <v>254.86228524679501</v>
      </c>
      <c r="C220" s="56">
        <v>17.814834114990401</v>
      </c>
      <c r="D220" s="56">
        <f t="shared" si="11"/>
        <v>4.9485650319417784</v>
      </c>
      <c r="E220" s="56">
        <f t="shared" si="12"/>
        <v>-6.6907951299340157E-2</v>
      </c>
      <c r="F220">
        <f t="shared" si="10"/>
        <v>24.088324466907547</v>
      </c>
    </row>
    <row r="221" spans="2:6">
      <c r="B221" s="56">
        <v>255.557676574856</v>
      </c>
      <c r="C221" s="56">
        <v>15.0529789821087</v>
      </c>
      <c r="D221" s="56">
        <f t="shared" si="11"/>
        <v>4.1813830505857501</v>
      </c>
      <c r="E221" s="56">
        <f t="shared" si="12"/>
        <v>-1.1032377747580124</v>
      </c>
      <c r="F221">
        <f t="shared" si="10"/>
        <v>2.9076975126785487</v>
      </c>
    </row>
    <row r="222" spans="2:6">
      <c r="B222" s="56">
        <v>256.71666212162501</v>
      </c>
      <c r="C222" s="56">
        <v>16.407851311446901</v>
      </c>
      <c r="D222" s="56">
        <f t="shared" si="11"/>
        <v>4.5577364754019172</v>
      </c>
      <c r="E222" s="56">
        <f t="shared" si="12"/>
        <v>0.32472659030594275</v>
      </c>
      <c r="F222">
        <f t="shared" si="10"/>
        <v>5.2823507009727191</v>
      </c>
    </row>
    <row r="223" spans="2:6">
      <c r="B223" s="56">
        <v>259.03463321516199</v>
      </c>
      <c r="C223" s="56">
        <v>21.0977939899253</v>
      </c>
      <c r="D223" s="56">
        <f t="shared" si="11"/>
        <v>5.8604983305348055</v>
      </c>
      <c r="E223" s="56">
        <f t="shared" si="12"/>
        <v>0.56202679091438079</v>
      </c>
      <c r="F223">
        <f t="shared" si="10"/>
        <v>13.584465723901424</v>
      </c>
    </row>
    <row r="224" spans="2:6">
      <c r="B224" s="56">
        <v>259.03463321516199</v>
      </c>
      <c r="C224" s="56">
        <v>18.5964912280701</v>
      </c>
      <c r="D224" s="56">
        <f t="shared" si="11"/>
        <v>5.1656920077972499</v>
      </c>
      <c r="E224" s="56">
        <f t="shared" si="12"/>
        <v>0</v>
      </c>
      <c r="F224">
        <f t="shared" si="10"/>
        <v>0</v>
      </c>
    </row>
    <row r="225" spans="2:6">
      <c r="B225" s="56">
        <v>259.38232887919202</v>
      </c>
      <c r="C225" s="56">
        <v>19.638700712176501</v>
      </c>
      <c r="D225" s="56">
        <f t="shared" si="11"/>
        <v>5.4551946422712509</v>
      </c>
      <c r="E225" s="56">
        <f t="shared" si="12"/>
        <v>0.83263228283743962</v>
      </c>
      <c r="F225">
        <f t="shared" si="10"/>
        <v>1.8967475235575497</v>
      </c>
    </row>
    <row r="226" spans="2:6">
      <c r="B226" s="56">
        <v>259.73002454322301</v>
      </c>
      <c r="C226" s="56">
        <v>22.5308320305714</v>
      </c>
      <c r="D226" s="56">
        <f t="shared" si="11"/>
        <v>6.2585644529365005</v>
      </c>
      <c r="E226" s="56">
        <f t="shared" si="12"/>
        <v>2.3105545848671762</v>
      </c>
      <c r="F226">
        <f t="shared" si="10"/>
        <v>2.1760757233445287</v>
      </c>
    </row>
    <row r="227" spans="2:6">
      <c r="B227" s="56">
        <v>259.73002454322301</v>
      </c>
      <c r="C227" s="56">
        <v>23.599096751780401</v>
      </c>
      <c r="D227" s="56">
        <f t="shared" si="11"/>
        <v>6.5553046532723336</v>
      </c>
      <c r="E227" s="56">
        <f t="shared" si="12"/>
        <v>0</v>
      </c>
      <c r="F227">
        <f t="shared" si="10"/>
        <v>0</v>
      </c>
    </row>
    <row r="228" spans="2:6">
      <c r="B228" s="56">
        <v>260.42541587128397</v>
      </c>
      <c r="C228" s="56">
        <v>24.571825603613</v>
      </c>
      <c r="D228" s="56">
        <f t="shared" si="11"/>
        <v>6.8255071121147219</v>
      </c>
      <c r="E228" s="56">
        <f t="shared" si="12"/>
        <v>0.38856173199027882</v>
      </c>
      <c r="F228">
        <f t="shared" si="10"/>
        <v>4.7463984553830123</v>
      </c>
    </row>
    <row r="229" spans="2:6">
      <c r="B229" s="56">
        <v>260.42541587128397</v>
      </c>
      <c r="C229" s="56">
        <v>27.351050894563102</v>
      </c>
      <c r="D229" s="56">
        <f t="shared" si="11"/>
        <v>7.5975141373786395</v>
      </c>
      <c r="E229" s="56">
        <f t="shared" si="12"/>
        <v>0</v>
      </c>
      <c r="F229">
        <f t="shared" si="10"/>
        <v>0</v>
      </c>
    </row>
    <row r="230" spans="2:6">
      <c r="B230" s="56">
        <v>261.25988546495699</v>
      </c>
      <c r="C230" s="56">
        <v>26.183776272364</v>
      </c>
      <c r="D230" s="56">
        <f t="shared" si="11"/>
        <v>7.2732711867677784</v>
      </c>
      <c r="E230" s="56">
        <f t="shared" si="12"/>
        <v>-0.38856173199033639</v>
      </c>
      <c r="F230">
        <f t="shared" si="10"/>
        <v>6.0693236518957949</v>
      </c>
    </row>
    <row r="231" spans="2:6">
      <c r="B231" s="56">
        <v>261.81619852740602</v>
      </c>
      <c r="C231" s="56">
        <v>29.365989230501899</v>
      </c>
      <c r="D231" s="56">
        <f t="shared" si="11"/>
        <v>8.157219230694972</v>
      </c>
      <c r="E231" s="56">
        <f t="shared" si="12"/>
        <v>1.5889399397451605</v>
      </c>
      <c r="F231">
        <f t="shared" si="10"/>
        <v>4.5379676112959695</v>
      </c>
    </row>
    <row r="232" spans="2:6">
      <c r="B232" s="56">
        <v>261.81619852740602</v>
      </c>
      <c r="C232" s="56">
        <v>28.115337849574399</v>
      </c>
      <c r="D232" s="56">
        <f t="shared" si="11"/>
        <v>7.8098160693262226</v>
      </c>
      <c r="E232" s="56">
        <f t="shared" si="12"/>
        <v>0</v>
      </c>
      <c r="F232">
        <f t="shared" si="10"/>
        <v>0</v>
      </c>
    </row>
    <row r="233" spans="2:6">
      <c r="B233" s="56">
        <v>261.81619852740602</v>
      </c>
      <c r="C233" s="56">
        <v>32.7705402119159</v>
      </c>
      <c r="D233" s="56">
        <f t="shared" si="11"/>
        <v>9.1029278366433051</v>
      </c>
      <c r="E233" s="56">
        <f t="shared" si="12"/>
        <v>0</v>
      </c>
      <c r="F233">
        <f t="shared" si="10"/>
        <v>0</v>
      </c>
    </row>
    <row r="234" spans="2:6">
      <c r="B234" s="56">
        <v>262.51158985546698</v>
      </c>
      <c r="C234" s="56">
        <v>31.189855827688</v>
      </c>
      <c r="D234" s="56">
        <f t="shared" si="11"/>
        <v>8.6638488410244445</v>
      </c>
      <c r="E234" s="56">
        <f t="shared" si="12"/>
        <v>-0.63141281448417352</v>
      </c>
      <c r="F234">
        <f t="shared" si="10"/>
        <v>6.0247653516794326</v>
      </c>
    </row>
    <row r="235" spans="2:6">
      <c r="B235" s="56">
        <v>263.206981183528</v>
      </c>
      <c r="C235" s="56">
        <v>33.395865902379697</v>
      </c>
      <c r="D235" s="56">
        <f t="shared" si="11"/>
        <v>9.2766294173276922</v>
      </c>
      <c r="E235" s="56">
        <f t="shared" si="12"/>
        <v>0.88120249933498729</v>
      </c>
      <c r="F235">
        <f t="shared" si="10"/>
        <v>6.4508876504454387</v>
      </c>
    </row>
    <row r="236" spans="2:6">
      <c r="B236" s="56">
        <v>263.90237251158902</v>
      </c>
      <c r="C236" s="56">
        <v>35.167622025360401</v>
      </c>
      <c r="D236" s="56">
        <f t="shared" si="11"/>
        <v>9.7687838959334456</v>
      </c>
      <c r="E236" s="56">
        <f t="shared" si="12"/>
        <v>0.70773744041077069</v>
      </c>
      <c r="F236">
        <f t="shared" si="10"/>
        <v>6.7931276069342728</v>
      </c>
    </row>
    <row r="237" spans="2:6">
      <c r="B237" s="56">
        <v>264.59776383964999</v>
      </c>
      <c r="C237" s="56">
        <v>37.634184471078697</v>
      </c>
      <c r="D237" s="56">
        <f t="shared" si="11"/>
        <v>10.453940130855194</v>
      </c>
      <c r="E237" s="56">
        <f t="shared" si="12"/>
        <v>0.98528153468960444</v>
      </c>
      <c r="F237">
        <f t="shared" si="10"/>
        <v>7.2695793110652023</v>
      </c>
    </row>
    <row r="238" spans="2:6">
      <c r="B238" s="56">
        <v>264.59776383964999</v>
      </c>
      <c r="C238" s="56">
        <v>36.7309362515198</v>
      </c>
      <c r="D238" s="56">
        <f t="shared" si="11"/>
        <v>10.203037847644389</v>
      </c>
      <c r="E238" s="56">
        <f t="shared" si="12"/>
        <v>0</v>
      </c>
      <c r="F238">
        <f t="shared" si="10"/>
        <v>0</v>
      </c>
    </row>
    <row r="239" spans="2:6">
      <c r="B239" s="56">
        <v>265.15407690209901</v>
      </c>
      <c r="C239" s="56">
        <v>39.169706444328597</v>
      </c>
      <c r="D239" s="56">
        <f t="shared" si="11"/>
        <v>10.880474012313499</v>
      </c>
      <c r="E239" s="56">
        <f t="shared" si="12"/>
        <v>1.217724713647522</v>
      </c>
      <c r="F239">
        <f t="shared" si="10"/>
        <v>6.0529498186871136</v>
      </c>
    </row>
    <row r="240" spans="2:6">
      <c r="B240" s="56">
        <v>265.98854649577299</v>
      </c>
      <c r="C240" s="56">
        <v>40.552371026576303</v>
      </c>
      <c r="D240" s="56">
        <f t="shared" si="11"/>
        <v>11.264547507382305</v>
      </c>
      <c r="E240" s="56">
        <f t="shared" si="12"/>
        <v>0.46026062301181619</v>
      </c>
      <c r="F240">
        <f t="shared" si="10"/>
        <v>9.3999223814066326</v>
      </c>
    </row>
    <row r="241" spans="2:6">
      <c r="B241" s="56">
        <v>267.37932915189498</v>
      </c>
      <c r="C241" s="56">
        <v>42.254646517283298</v>
      </c>
      <c r="D241" s="56">
        <f t="shared" si="11"/>
        <v>11.737401810356472</v>
      </c>
      <c r="E241" s="56">
        <f t="shared" si="12"/>
        <v>0.33999151549147066</v>
      </c>
      <c r="F241">
        <f t="shared" si="10"/>
        <v>16.32417486577857</v>
      </c>
    </row>
    <row r="242" spans="2:6">
      <c r="B242" s="56">
        <v>269.46550313607798</v>
      </c>
      <c r="C242" s="56">
        <v>45.641827340628801</v>
      </c>
      <c r="D242" s="56">
        <f t="shared" si="11"/>
        <v>12.678285372396889</v>
      </c>
      <c r="E242" s="56">
        <f t="shared" si="12"/>
        <v>0.45100915320295737</v>
      </c>
      <c r="F242">
        <f t="shared" si="10"/>
        <v>26.449109107942341</v>
      </c>
    </row>
    <row r="243" spans="2:6">
      <c r="B243" s="56">
        <v>270.006363057903</v>
      </c>
      <c r="C243" s="56">
        <v>44.142203694053599</v>
      </c>
      <c r="D243" s="56">
        <f t="shared" si="11"/>
        <v>12.261723248348222</v>
      </c>
      <c r="E243" s="56">
        <f t="shared" si="12"/>
        <v>-0.77018486162381272</v>
      </c>
      <c r="F243">
        <f t="shared" si="10"/>
        <v>6.6318746775416182</v>
      </c>
    </row>
    <row r="244" spans="2:6">
      <c r="B244" s="56">
        <v>273.86964821379797</v>
      </c>
      <c r="C244" s="56">
        <v>42.428348097967699</v>
      </c>
      <c r="D244" s="56">
        <f t="shared" si="11"/>
        <v>11.785652249435472</v>
      </c>
      <c r="E244" s="56">
        <f t="shared" si="12"/>
        <v>-0.1232295778597433</v>
      </c>
      <c r="F244">
        <f t="shared" si="10"/>
        <v>45.531335387784232</v>
      </c>
    </row>
    <row r="245" spans="2:6">
      <c r="B245" s="56">
        <v>274.33324243250598</v>
      </c>
      <c r="C245" s="56">
        <v>40.969254820218801</v>
      </c>
      <c r="D245" s="56">
        <f t="shared" si="11"/>
        <v>11.380348561171887</v>
      </c>
      <c r="E245" s="56">
        <f t="shared" si="12"/>
        <v>-0.87426389697681006</v>
      </c>
      <c r="F245">
        <f t="shared" si="10"/>
        <v>5.2758637998413116</v>
      </c>
    </row>
    <row r="246" spans="2:6">
      <c r="B246" s="56">
        <v>274.33324243250598</v>
      </c>
      <c r="C246" s="56">
        <v>39.7186034392913</v>
      </c>
      <c r="D246" s="56">
        <f t="shared" si="11"/>
        <v>11.032945399803138</v>
      </c>
      <c r="E246" s="56">
        <f t="shared" si="12"/>
        <v>0</v>
      </c>
      <c r="F246">
        <f t="shared" si="10"/>
        <v>0</v>
      </c>
    </row>
    <row r="247" spans="2:6">
      <c r="B247" s="56">
        <v>274.33324243250598</v>
      </c>
      <c r="C247" s="56">
        <v>38.4679520583637</v>
      </c>
      <c r="D247" s="56">
        <f t="shared" si="11"/>
        <v>10.68554223843436</v>
      </c>
      <c r="E247" s="56">
        <f t="shared" si="12"/>
        <v>0</v>
      </c>
      <c r="F247">
        <f t="shared" si="10"/>
        <v>0</v>
      </c>
    </row>
    <row r="248" spans="2:6">
      <c r="B248" s="56">
        <v>274.33324243250598</v>
      </c>
      <c r="C248" s="56">
        <v>44.234844537085202</v>
      </c>
      <c r="D248" s="56">
        <f t="shared" si="11"/>
        <v>12.287456815857</v>
      </c>
      <c r="E248" s="56">
        <f t="shared" si="12"/>
        <v>0</v>
      </c>
      <c r="F248">
        <f t="shared" si="10"/>
        <v>0</v>
      </c>
    </row>
    <row r="249" spans="2:6">
      <c r="B249" s="56">
        <v>275.028633760567</v>
      </c>
      <c r="C249" s="56">
        <v>37.173875282265001</v>
      </c>
      <c r="D249" s="56">
        <f t="shared" si="11"/>
        <v>10.326076467295833</v>
      </c>
      <c r="E249" s="56">
        <f t="shared" si="12"/>
        <v>-2.8205418581076347</v>
      </c>
      <c r="F249">
        <f t="shared" si="10"/>
        <v>7.1806640282525036</v>
      </c>
    </row>
    <row r="250" spans="2:6">
      <c r="B250" s="56">
        <v>275.72402508862803</v>
      </c>
      <c r="C250" s="56">
        <v>33.673788431474698</v>
      </c>
      <c r="D250" s="56">
        <f t="shared" si="11"/>
        <v>9.3538301198540825</v>
      </c>
      <c r="E250" s="56">
        <f t="shared" si="12"/>
        <v>-1.3981283749291091</v>
      </c>
      <c r="F250">
        <f t="shared" si="10"/>
        <v>6.5045723495025083</v>
      </c>
    </row>
    <row r="251" spans="2:6">
      <c r="B251" s="56">
        <v>276.00218161985202</v>
      </c>
      <c r="C251" s="56">
        <v>35.313531353135303</v>
      </c>
      <c r="D251" s="56">
        <f t="shared" si="11"/>
        <v>9.8093142647598057</v>
      </c>
      <c r="E251" s="56">
        <f t="shared" si="12"/>
        <v>1.6375101562469603</v>
      </c>
      <c r="F251">
        <f t="shared" si="10"/>
        <v>2.7285248295716804</v>
      </c>
    </row>
    <row r="252" spans="2:6">
      <c r="B252" s="56">
        <v>276.18761930733501</v>
      </c>
      <c r="C252" s="56">
        <v>32.527357998957797</v>
      </c>
      <c r="D252" s="56">
        <f t="shared" si="11"/>
        <v>9.0353772219327215</v>
      </c>
      <c r="E252" s="56">
        <f t="shared" si="12"/>
        <v>-4.1735693177153337</v>
      </c>
      <c r="F252">
        <f t="shared" si="10"/>
        <v>1.6754994575716697</v>
      </c>
    </row>
    <row r="253" spans="2:6">
      <c r="B253" s="56">
        <v>278.70427363746097</v>
      </c>
      <c r="C253" s="56">
        <v>26.8150574455941</v>
      </c>
      <c r="D253" s="56">
        <f t="shared" si="11"/>
        <v>7.4486270682205831</v>
      </c>
      <c r="E253" s="56">
        <f t="shared" si="12"/>
        <v>-0.63049984048970331</v>
      </c>
      <c r="F253">
        <f t="shared" si="10"/>
        <v>18.74561956473076</v>
      </c>
    </row>
    <row r="254" spans="2:6">
      <c r="B254" s="56">
        <v>278.78374693209702</v>
      </c>
      <c r="C254" s="56">
        <v>21.4938335938857</v>
      </c>
      <c r="D254" s="56">
        <f t="shared" si="11"/>
        <v>5.9705093316349167</v>
      </c>
      <c r="E254" s="56">
        <f t="shared" si="12"/>
        <v>-18.598923617736361</v>
      </c>
      <c r="F254">
        <f t="shared" si="10"/>
        <v>0.47449604724028061</v>
      </c>
    </row>
    <row r="255" spans="2:6">
      <c r="B255" s="56">
        <v>279.06190346332102</v>
      </c>
      <c r="C255" s="56">
        <v>29.393781483411502</v>
      </c>
      <c r="D255" s="56">
        <f t="shared" si="11"/>
        <v>8.1649393009476388</v>
      </c>
      <c r="E255" s="56">
        <f t="shared" si="12"/>
        <v>7.8891908798846453</v>
      </c>
      <c r="F255">
        <f t="shared" si="10"/>
        <v>2.2711311936060992</v>
      </c>
    </row>
    <row r="256" spans="2:6">
      <c r="B256" s="56">
        <v>279.20098172893302</v>
      </c>
      <c r="C256" s="56">
        <v>28.115337849574399</v>
      </c>
      <c r="D256" s="56">
        <f t="shared" si="11"/>
        <v>7.8098160693262226</v>
      </c>
      <c r="E256" s="56">
        <f t="shared" si="12"/>
        <v>-2.553405667368176</v>
      </c>
      <c r="F256">
        <f t="shared" si="10"/>
        <v>1.0861756736706145</v>
      </c>
    </row>
    <row r="257" spans="2:6">
      <c r="B257" s="56">
        <v>279.54867739296401</v>
      </c>
      <c r="C257" s="56">
        <v>31.024839326037799</v>
      </c>
      <c r="D257" s="56">
        <f t="shared" si="11"/>
        <v>8.6180109238993889</v>
      </c>
      <c r="E257" s="56">
        <f t="shared" si="12"/>
        <v>2.3244317895811428</v>
      </c>
      <c r="F257">
        <f t="shared" si="10"/>
        <v>2.9964450308115547</v>
      </c>
    </row>
    <row r="258" spans="2:6">
      <c r="B258" s="56">
        <v>279.66457594764103</v>
      </c>
      <c r="C258" s="56">
        <v>25.370852874761098</v>
      </c>
      <c r="D258" s="56">
        <f t="shared" si="11"/>
        <v>7.0474591318780826</v>
      </c>
      <c r="E258" s="56">
        <f t="shared" si="12"/>
        <v>-13.551090403138163</v>
      </c>
      <c r="F258">
        <f t="shared" si="10"/>
        <v>0.81679032753001346</v>
      </c>
    </row>
    <row r="259" spans="2:6">
      <c r="B259" s="56">
        <v>279.89637305699398</v>
      </c>
      <c r="C259" s="56">
        <v>24.015980545422899</v>
      </c>
      <c r="D259" s="56">
        <f t="shared" si="11"/>
        <v>6.6711057070619164</v>
      </c>
      <c r="E259" s="56">
        <f t="shared" si="12"/>
        <v>-1.6236329515356427</v>
      </c>
      <c r="F259">
        <f t="shared" ref="F259:F322" si="13">(B259-B258)*(D259)</f>
        <v>1.5463430190849439</v>
      </c>
    </row>
    <row r="260" spans="2:6">
      <c r="B260" s="56">
        <v>279.89637305699398</v>
      </c>
      <c r="C260" s="56">
        <v>22.7861733541775</v>
      </c>
      <c r="D260" s="56">
        <f t="shared" ref="D260:D323" si="14">(C260*1000)/3600</f>
        <v>6.3294925983826387</v>
      </c>
      <c r="E260" s="56">
        <f t="shared" si="12"/>
        <v>0</v>
      </c>
      <c r="F260">
        <f t="shared" si="13"/>
        <v>0</v>
      </c>
    </row>
    <row r="261" spans="2:6">
      <c r="B261" s="56">
        <v>279.89637305699398</v>
      </c>
      <c r="C261" s="56">
        <v>20.437727983324599</v>
      </c>
      <c r="D261" s="56">
        <f t="shared" si="14"/>
        <v>5.6771466620346107</v>
      </c>
      <c r="E261" s="56">
        <f t="shared" si="12"/>
        <v>0</v>
      </c>
      <c r="F261">
        <f t="shared" si="13"/>
        <v>0</v>
      </c>
    </row>
    <row r="262" spans="2:6">
      <c r="B262" s="56">
        <v>284.06872102536101</v>
      </c>
      <c r="C262" s="56">
        <v>34.854959180128503</v>
      </c>
      <c r="D262" s="56">
        <f t="shared" si="14"/>
        <v>9.6819331055912521</v>
      </c>
      <c r="E262" s="56">
        <f t="shared" si="12"/>
        <v>0.95983999271374931</v>
      </c>
      <c r="F262">
        <f t="shared" si="13"/>
        <v>40.396393922979193</v>
      </c>
    </row>
    <row r="263" spans="2:6">
      <c r="B263" s="56">
        <v>284.06872102536101</v>
      </c>
      <c r="C263" s="56">
        <v>33.604307799200903</v>
      </c>
      <c r="D263" s="56">
        <f t="shared" si="14"/>
        <v>9.3345299442224743</v>
      </c>
      <c r="E263" s="56">
        <f t="shared" si="12"/>
        <v>0</v>
      </c>
      <c r="F263">
        <f t="shared" si="13"/>
        <v>0</v>
      </c>
    </row>
    <row r="264" spans="2:6">
      <c r="B264" s="56">
        <v>284.06872102536101</v>
      </c>
      <c r="C264" s="56">
        <v>32.457877366684002</v>
      </c>
      <c r="D264" s="56">
        <f t="shared" si="14"/>
        <v>9.0160770463011115</v>
      </c>
      <c r="E264" s="56">
        <f t="shared" si="12"/>
        <v>0</v>
      </c>
      <c r="F264">
        <f t="shared" si="13"/>
        <v>0</v>
      </c>
    </row>
    <row r="265" spans="2:6">
      <c r="B265" s="56">
        <v>284.06872102536101</v>
      </c>
      <c r="C265" s="56">
        <v>31.103005037345799</v>
      </c>
      <c r="D265" s="56">
        <f t="shared" si="14"/>
        <v>8.6397236214849435</v>
      </c>
      <c r="E265" s="56">
        <f t="shared" ref="E265:E328" si="15">IF(B264=B265, 0, (D265-D264)/(B265-B264))</f>
        <v>0</v>
      </c>
      <c r="F265">
        <f t="shared" si="13"/>
        <v>0</v>
      </c>
    </row>
    <row r="266" spans="2:6">
      <c r="B266" s="56">
        <v>284.06872102536101</v>
      </c>
      <c r="C266" s="56">
        <v>29.852353656418199</v>
      </c>
      <c r="D266" s="56">
        <f t="shared" si="14"/>
        <v>8.2923204601161657</v>
      </c>
      <c r="E266" s="56">
        <f t="shared" si="15"/>
        <v>0</v>
      </c>
      <c r="F266">
        <f t="shared" si="13"/>
        <v>0</v>
      </c>
    </row>
    <row r="267" spans="2:6">
      <c r="B267" s="56">
        <v>284.06872102536101</v>
      </c>
      <c r="C267" s="56">
        <v>28.080597533437501</v>
      </c>
      <c r="D267" s="56">
        <f t="shared" si="14"/>
        <v>7.8001659815104167</v>
      </c>
      <c r="E267" s="56">
        <f t="shared" si="15"/>
        <v>0</v>
      </c>
      <c r="F267">
        <f t="shared" si="13"/>
        <v>0</v>
      </c>
    </row>
    <row r="268" spans="2:6">
      <c r="B268" s="56">
        <v>284.76411235342198</v>
      </c>
      <c r="C268" s="56">
        <v>36.591974986972403</v>
      </c>
      <c r="D268" s="56">
        <f t="shared" si="14"/>
        <v>10.164437496381224</v>
      </c>
      <c r="E268" s="56">
        <f t="shared" si="15"/>
        <v>3.3999151549148086</v>
      </c>
      <c r="F268">
        <f t="shared" si="13"/>
        <v>7.0682616896011998</v>
      </c>
    </row>
    <row r="269" spans="2:6">
      <c r="B269" s="56">
        <v>285.459503681483</v>
      </c>
      <c r="C269" s="56">
        <v>39.4406809101962</v>
      </c>
      <c r="D269" s="56">
        <f t="shared" si="14"/>
        <v>10.955744697276723</v>
      </c>
      <c r="E269" s="56">
        <f t="shared" si="15"/>
        <v>1.1379307865427704</v>
      </c>
      <c r="F269">
        <f t="shared" si="13"/>
        <v>7.6185298549367477</v>
      </c>
    </row>
    <row r="270" spans="2:6">
      <c r="B270" s="56">
        <v>285.459503681483</v>
      </c>
      <c r="C270" s="56">
        <v>38.190029529268699</v>
      </c>
      <c r="D270" s="56">
        <f t="shared" si="14"/>
        <v>10.608341535907972</v>
      </c>
      <c r="E270" s="56">
        <f t="shared" si="15"/>
        <v>0</v>
      </c>
      <c r="F270">
        <f t="shared" si="13"/>
        <v>0</v>
      </c>
    </row>
    <row r="271" spans="2:6">
      <c r="B271" s="56">
        <v>286.15489500954402</v>
      </c>
      <c r="C271" s="56">
        <v>41.264547507382296</v>
      </c>
      <c r="D271" s="56">
        <f t="shared" si="14"/>
        <v>11.462374307606193</v>
      </c>
      <c r="E271" s="56">
        <f t="shared" si="15"/>
        <v>1.2281326171833999</v>
      </c>
      <c r="F271">
        <f t="shared" si="13"/>
        <v>7.9708356924987953</v>
      </c>
    </row>
    <row r="272" spans="2:6">
      <c r="B272" s="56">
        <v>286.85028633760498</v>
      </c>
      <c r="C272" s="56">
        <v>44.304325169358997</v>
      </c>
      <c r="D272" s="56">
        <f t="shared" si="14"/>
        <v>12.30675699148861</v>
      </c>
      <c r="E272" s="56">
        <f t="shared" si="15"/>
        <v>1.2142554124695542</v>
      </c>
      <c r="F272">
        <f t="shared" si="13"/>
        <v>8.5580120884348183</v>
      </c>
    </row>
    <row r="273" spans="2:6">
      <c r="B273" s="56">
        <v>286.85028633760498</v>
      </c>
      <c r="C273" s="56">
        <v>43.053673788431396</v>
      </c>
      <c r="D273" s="56">
        <f t="shared" si="14"/>
        <v>11.959353830119833</v>
      </c>
      <c r="E273" s="56">
        <f t="shared" si="15"/>
        <v>0</v>
      </c>
      <c r="F273">
        <f t="shared" si="13"/>
        <v>0</v>
      </c>
    </row>
    <row r="274" spans="2:6">
      <c r="B274" s="56">
        <v>288.24106899372703</v>
      </c>
      <c r="C274" s="56">
        <v>46.259708677634599</v>
      </c>
      <c r="D274" s="56">
        <f t="shared" si="14"/>
        <v>12.849919077120722</v>
      </c>
      <c r="E274" s="56">
        <f t="shared" si="15"/>
        <v>0.64033387465736569</v>
      </c>
      <c r="F274">
        <f t="shared" si="13"/>
        <v>17.871444585031252</v>
      </c>
    </row>
    <row r="275" spans="2:6">
      <c r="B275" s="56">
        <v>290.327242977911</v>
      </c>
      <c r="C275" s="56">
        <v>48.653812749696002</v>
      </c>
      <c r="D275" s="56">
        <f t="shared" si="14"/>
        <v>13.514947986026668</v>
      </c>
      <c r="E275" s="56">
        <f t="shared" si="15"/>
        <v>0.31877921685715888</v>
      </c>
      <c r="F275">
        <f t="shared" si="13"/>
        <v>28.194532886048403</v>
      </c>
    </row>
    <row r="276" spans="2:6">
      <c r="B276" s="56">
        <v>290.55904008726401</v>
      </c>
      <c r="C276" s="56">
        <v>47.291992357130397</v>
      </c>
      <c r="D276" s="56">
        <f t="shared" si="14"/>
        <v>13.136664543647331</v>
      </c>
      <c r="E276" s="56">
        <f t="shared" si="15"/>
        <v>-1.6319592743636753</v>
      </c>
      <c r="F276">
        <f t="shared" si="13"/>
        <v>3.0450408677576357</v>
      </c>
    </row>
    <row r="277" spans="2:6">
      <c r="B277" s="56">
        <v>298.77128053293802</v>
      </c>
      <c r="C277" s="56">
        <v>46.885034368098403</v>
      </c>
      <c r="D277" s="56">
        <f t="shared" si="14"/>
        <v>13.023620657805111</v>
      </c>
      <c r="E277" s="56">
        <f t="shared" si="15"/>
        <v>-1.3765291772693861E-2</v>
      </c>
      <c r="F277">
        <f t="shared" si="13"/>
        <v>106.95310431514272</v>
      </c>
    </row>
    <row r="278" spans="2:6">
      <c r="B278" s="56">
        <v>301.80119989091901</v>
      </c>
      <c r="C278" s="56">
        <v>45.355219732499499</v>
      </c>
      <c r="D278" s="56">
        <f t="shared" si="14"/>
        <v>12.598672147916528</v>
      </c>
      <c r="E278" s="56">
        <f t="shared" si="15"/>
        <v>-0.14025076567442099</v>
      </c>
      <c r="F278">
        <f t="shared" si="13"/>
        <v>38.172960625828182</v>
      </c>
    </row>
    <row r="279" spans="2:6">
      <c r="B279" s="56">
        <v>303.53967821107102</v>
      </c>
      <c r="C279" s="56">
        <v>43.6789994788952</v>
      </c>
      <c r="D279" s="56">
        <f t="shared" si="14"/>
        <v>12.133055410804223</v>
      </c>
      <c r="E279" s="56">
        <f t="shared" si="15"/>
        <v>-0.26783005097906021</v>
      </c>
      <c r="F279">
        <f t="shared" si="13"/>
        <v>21.093053788886209</v>
      </c>
    </row>
    <row r="280" spans="2:6">
      <c r="B280" s="56">
        <v>305.20861739841803</v>
      </c>
      <c r="C280" s="56">
        <v>41.587632447455199</v>
      </c>
      <c r="D280" s="56">
        <f t="shared" si="14"/>
        <v>11.552120124293111</v>
      </c>
      <c r="E280" s="56">
        <f t="shared" si="15"/>
        <v>-0.34808655157446633</v>
      </c>
      <c r="F280">
        <f t="shared" si="13"/>
        <v>19.279785972372753</v>
      </c>
    </row>
    <row r="281" spans="2:6">
      <c r="B281" s="56">
        <v>308.26833924188702</v>
      </c>
      <c r="C281" s="56">
        <v>39.899253083203</v>
      </c>
      <c r="D281" s="56">
        <f t="shared" si="14"/>
        <v>11.083125856445278</v>
      </c>
      <c r="E281" s="56">
        <f t="shared" si="15"/>
        <v>-0.15328003388572928</v>
      </c>
      <c r="F281">
        <f t="shared" si="13"/>
        <v>33.9112822768816</v>
      </c>
    </row>
    <row r="282" spans="2:6">
      <c r="B282" s="56">
        <v>311.18898281974299</v>
      </c>
      <c r="C282" s="56">
        <v>38.372416188987302</v>
      </c>
      <c r="D282" s="56">
        <f t="shared" si="14"/>
        <v>10.659004496940916</v>
      </c>
      <c r="E282" s="56">
        <f t="shared" si="15"/>
        <v>-0.14521503504227903</v>
      </c>
      <c r="F282">
        <f t="shared" si="13"/>
        <v>31.131153030328385</v>
      </c>
    </row>
    <row r="283" spans="2:6">
      <c r="B283" s="56">
        <v>311.88437414780401</v>
      </c>
      <c r="C283" s="56">
        <v>36.861212437033103</v>
      </c>
      <c r="D283" s="56">
        <f t="shared" si="14"/>
        <v>10.239225676953639</v>
      </c>
      <c r="E283" s="56">
        <f t="shared" si="15"/>
        <v>-0.60365840505626989</v>
      </c>
      <c r="F283">
        <f t="shared" si="13"/>
        <v>7.1202687418132964</v>
      </c>
    </row>
    <row r="284" spans="2:6">
      <c r="B284" s="56">
        <v>313.275156803926</v>
      </c>
      <c r="C284" s="56">
        <v>34.872329338196899</v>
      </c>
      <c r="D284" s="56">
        <f t="shared" si="14"/>
        <v>9.6867581494991377</v>
      </c>
      <c r="E284" s="56">
        <f t="shared" si="15"/>
        <v>-0.39723498493645637</v>
      </c>
      <c r="F284">
        <f t="shared" si="13"/>
        <v>13.472175228371695</v>
      </c>
    </row>
    <row r="285" spans="2:6">
      <c r="B285" s="56">
        <v>314.944095991273</v>
      </c>
      <c r="C285" s="56">
        <v>32.958137919054998</v>
      </c>
      <c r="D285" s="56">
        <f t="shared" si="14"/>
        <v>9.1550383108486102</v>
      </c>
      <c r="E285" s="56">
        <f t="shared" si="15"/>
        <v>-0.31859749155735528</v>
      </c>
      <c r="F285">
        <f t="shared" si="13"/>
        <v>15.279202198638396</v>
      </c>
    </row>
    <row r="286" spans="2:6">
      <c r="B286" s="56">
        <v>316.33487864739499</v>
      </c>
      <c r="C286" s="56">
        <v>30.915407330206701</v>
      </c>
      <c r="D286" s="56">
        <f t="shared" si="14"/>
        <v>8.5876131472796384</v>
      </c>
      <c r="E286" s="56">
        <f t="shared" si="15"/>
        <v>-0.40798981858974459</v>
      </c>
      <c r="F286">
        <f t="shared" si="13"/>
        <v>11.943503422721655</v>
      </c>
    </row>
    <row r="287" spans="2:6">
      <c r="B287" s="56">
        <v>317.44750477229297</v>
      </c>
      <c r="C287" s="56">
        <v>28.7232933819697</v>
      </c>
      <c r="D287" s="56">
        <f t="shared" si="14"/>
        <v>7.9786926061026939</v>
      </c>
      <c r="E287" s="56">
        <f t="shared" si="15"/>
        <v>-0.54728226090572429</v>
      </c>
      <c r="F287">
        <f t="shared" si="13"/>
        <v>8.8773018360802514</v>
      </c>
    </row>
    <row r="288" spans="2:6">
      <c r="B288" s="56">
        <v>318.83828742841501</v>
      </c>
      <c r="C288" s="56">
        <v>26.534653465346501</v>
      </c>
      <c r="D288" s="56">
        <f t="shared" si="14"/>
        <v>7.3707370737073621</v>
      </c>
      <c r="E288" s="56">
        <f t="shared" si="15"/>
        <v>-0.43713194848899778</v>
      </c>
      <c r="F288">
        <f t="shared" si="13"/>
        <v>10.251093284947931</v>
      </c>
    </row>
    <row r="289" spans="2:6">
      <c r="B289" s="56">
        <v>321.61985274065898</v>
      </c>
      <c r="C289" s="56">
        <v>24.7628973423658</v>
      </c>
      <c r="D289" s="56">
        <f t="shared" si="14"/>
        <v>6.8785825951016104</v>
      </c>
      <c r="E289" s="56">
        <f t="shared" si="15"/>
        <v>-0.17693436010269925</v>
      </c>
      <c r="F289">
        <f t="shared" si="13"/>
        <v>19.133226743939748</v>
      </c>
    </row>
    <row r="290" spans="2:6">
      <c r="B290" s="56">
        <v>325.79220070902602</v>
      </c>
      <c r="C290" s="56">
        <v>23.4740316136876</v>
      </c>
      <c r="D290" s="56">
        <f t="shared" si="14"/>
        <v>6.5205643371354443</v>
      </c>
      <c r="E290" s="56">
        <f t="shared" si="15"/>
        <v>-8.5807382481161223E-2</v>
      </c>
      <c r="F290">
        <f t="shared" si="13"/>
        <v>27.206063364653613</v>
      </c>
    </row>
    <row r="291" spans="2:6">
      <c r="B291" s="56">
        <v>326.83528770111798</v>
      </c>
      <c r="C291" s="56">
        <v>20.680910196282799</v>
      </c>
      <c r="D291" s="56">
        <f t="shared" si="14"/>
        <v>5.7446972767452218</v>
      </c>
      <c r="E291" s="56">
        <f t="shared" si="15"/>
        <v>-0.74381817266667882</v>
      </c>
      <c r="F291">
        <f t="shared" si="13"/>
        <v>5.9922190028790334</v>
      </c>
    </row>
    <row r="292" spans="2:6">
      <c r="B292" s="56">
        <v>327.182983365148</v>
      </c>
      <c r="C292" s="56">
        <v>22.0705228417578</v>
      </c>
      <c r="D292" s="56">
        <f t="shared" si="14"/>
        <v>6.1307007893771663</v>
      </c>
      <c r="E292" s="56">
        <f t="shared" si="15"/>
        <v>1.1101763771164226</v>
      </c>
      <c r="F292">
        <f t="shared" si="13"/>
        <v>2.1316180819319062</v>
      </c>
    </row>
    <row r="293" spans="2:6">
      <c r="B293" s="56">
        <v>328.22607035724002</v>
      </c>
      <c r="C293" s="56">
        <v>17.814834114990401</v>
      </c>
      <c r="D293" s="56">
        <f t="shared" si="14"/>
        <v>4.9485650319417784</v>
      </c>
      <c r="E293" s="56">
        <f t="shared" si="15"/>
        <v>-1.1333050516376371</v>
      </c>
      <c r="F293">
        <f t="shared" si="13"/>
        <v>5.1617838143398735</v>
      </c>
    </row>
    <row r="294" spans="2:6">
      <c r="B294" s="56">
        <v>328.92146168530098</v>
      </c>
      <c r="C294" s="56">
        <v>19.326037866944599</v>
      </c>
      <c r="D294" s="56">
        <f t="shared" si="14"/>
        <v>5.3683438519290556</v>
      </c>
      <c r="E294" s="56">
        <f t="shared" si="15"/>
        <v>0.60365840505631918</v>
      </c>
      <c r="F294">
        <f t="shared" si="13"/>
        <v>3.7330997606808571</v>
      </c>
    </row>
    <row r="295" spans="2:6">
      <c r="B295" s="56">
        <v>330.65994000545402</v>
      </c>
      <c r="C295" s="56">
        <v>16.6423484453708</v>
      </c>
      <c r="D295" s="56">
        <f t="shared" si="14"/>
        <v>4.6228745681585561</v>
      </c>
      <c r="E295" s="56">
        <f t="shared" si="15"/>
        <v>-0.42880562566053571</v>
      </c>
      <c r="F295">
        <f t="shared" si="13"/>
        <v>8.0367672135304762</v>
      </c>
    </row>
    <row r="296" spans="2:6">
      <c r="B296" s="56">
        <v>335.52767930188099</v>
      </c>
      <c r="C296" s="56">
        <v>15.5350008685079</v>
      </c>
      <c r="D296" s="56">
        <f t="shared" si="14"/>
        <v>4.3152780190299724</v>
      </c>
      <c r="E296" s="56">
        <f t="shared" si="15"/>
        <v>-6.3190842893818516E-2</v>
      </c>
      <c r="F296">
        <f t="shared" si="13"/>
        <v>21.005648388239752</v>
      </c>
    </row>
    <row r="297" spans="2:6">
      <c r="B297" s="56">
        <v>335.52767930188099</v>
      </c>
      <c r="C297" s="56">
        <v>14.392912975508001</v>
      </c>
      <c r="D297" s="56">
        <f t="shared" si="14"/>
        <v>3.9980313820855558</v>
      </c>
      <c r="E297" s="56">
        <f t="shared" si="15"/>
        <v>0</v>
      </c>
      <c r="F297">
        <f t="shared" si="13"/>
        <v>0</v>
      </c>
    </row>
    <row r="298" spans="2:6">
      <c r="B298" s="56">
        <v>339.00463594218701</v>
      </c>
      <c r="C298" s="56">
        <v>17.988535695674798</v>
      </c>
      <c r="D298" s="56">
        <f t="shared" si="14"/>
        <v>4.9968154710207777</v>
      </c>
      <c r="E298" s="56">
        <f t="shared" si="15"/>
        <v>0.28725813757841884</v>
      </c>
      <c r="F298">
        <f t="shared" si="13"/>
        <v>17.373710732349515</v>
      </c>
    </row>
    <row r="299" spans="2:6">
      <c r="B299" s="56">
        <v>339.70002727024797</v>
      </c>
      <c r="C299" s="56">
        <v>21.028313357651498</v>
      </c>
      <c r="D299" s="56">
        <f t="shared" si="14"/>
        <v>5.8411981549031946</v>
      </c>
      <c r="E299" s="56">
        <f t="shared" si="15"/>
        <v>1.2142554124695542</v>
      </c>
      <c r="F299">
        <f t="shared" si="13"/>
        <v>4.061918542405385</v>
      </c>
    </row>
    <row r="300" spans="2:6">
      <c r="B300" s="56">
        <v>339.70002727024797</v>
      </c>
      <c r="C300" s="56">
        <v>19.777661976723898</v>
      </c>
      <c r="D300" s="56">
        <f t="shared" si="14"/>
        <v>5.4937949935344168</v>
      </c>
      <c r="E300" s="56">
        <f t="shared" si="15"/>
        <v>0</v>
      </c>
      <c r="F300">
        <f t="shared" si="13"/>
        <v>0</v>
      </c>
    </row>
    <row r="301" spans="2:6">
      <c r="B301" s="56">
        <v>339.70002727024797</v>
      </c>
      <c r="C301" s="56">
        <v>15.886746569393701</v>
      </c>
      <c r="D301" s="56">
        <f t="shared" si="14"/>
        <v>4.4129851581649167</v>
      </c>
      <c r="E301" s="56">
        <f t="shared" si="15"/>
        <v>0</v>
      </c>
      <c r="F301">
        <f t="shared" si="13"/>
        <v>0</v>
      </c>
    </row>
    <row r="302" spans="2:6">
      <c r="B302" s="56">
        <v>340.25634033269699</v>
      </c>
      <c r="C302" s="56">
        <v>22.702796595449001</v>
      </c>
      <c r="D302" s="56">
        <f t="shared" si="14"/>
        <v>6.3063323876247228</v>
      </c>
      <c r="E302" s="56">
        <f t="shared" si="15"/>
        <v>3.4033844560917643</v>
      </c>
      <c r="F302">
        <f t="shared" si="13"/>
        <v>3.5082950833809585</v>
      </c>
    </row>
    <row r="303" spans="2:6">
      <c r="B303" s="56">
        <v>341.78620125443098</v>
      </c>
      <c r="C303" s="56">
        <v>24.7628973423658</v>
      </c>
      <c r="D303" s="56">
        <f t="shared" si="14"/>
        <v>6.8785825951016104</v>
      </c>
      <c r="E303" s="56">
        <f t="shared" si="15"/>
        <v>0.37405374524390372</v>
      </c>
      <c r="F303">
        <f t="shared" si="13"/>
        <v>10.523274709165493</v>
      </c>
    </row>
    <row r="304" spans="2:6">
      <c r="B304" s="56">
        <v>345.81947095718499</v>
      </c>
      <c r="C304" s="56">
        <v>26.496439117595902</v>
      </c>
      <c r="D304" s="56">
        <f t="shared" si="14"/>
        <v>7.3601219771099728</v>
      </c>
      <c r="E304" s="56">
        <f t="shared" si="15"/>
        <v>0.11939181296989783</v>
      </c>
      <c r="F304">
        <f t="shared" si="13"/>
        <v>29.685356978851612</v>
      </c>
    </row>
    <row r="305" spans="2:6">
      <c r="B305" s="56">
        <v>350.13089719116402</v>
      </c>
      <c r="C305" s="56">
        <v>27.9590064269584</v>
      </c>
      <c r="D305" s="56">
        <f t="shared" si="14"/>
        <v>7.7663906741551108</v>
      </c>
      <c r="E305" s="56">
        <f t="shared" si="15"/>
        <v>9.423069652526346E-2</v>
      </c>
      <c r="F305">
        <f t="shared" si="13"/>
        <v>33.484220495882461</v>
      </c>
    </row>
    <row r="306" spans="2:6">
      <c r="B306" s="56">
        <v>357.08481047177497</v>
      </c>
      <c r="C306" s="56">
        <v>27.820045162410899</v>
      </c>
      <c r="D306" s="56">
        <f t="shared" si="14"/>
        <v>7.7277903228919174</v>
      </c>
      <c r="E306" s="56">
        <f t="shared" si="15"/>
        <v>-5.5508818855736566E-3</v>
      </c>
      <c r="F306">
        <f t="shared" si="13"/>
        <v>53.738383756134866</v>
      </c>
    </row>
    <row r="307" spans="2:6">
      <c r="B307" s="56">
        <v>357.432506135805</v>
      </c>
      <c r="C307" s="56">
        <v>26.3348966475595</v>
      </c>
      <c r="D307" s="56">
        <f t="shared" si="14"/>
        <v>7.3152490687665281</v>
      </c>
      <c r="E307" s="56">
        <f t="shared" si="15"/>
        <v>-1.1865010030431724</v>
      </c>
      <c r="F307">
        <f t="shared" si="13"/>
        <v>2.5434803825098165</v>
      </c>
    </row>
    <row r="308" spans="2:6">
      <c r="B308" s="56">
        <v>358.82328879192801</v>
      </c>
      <c r="C308" s="56">
        <v>23.468820566267102</v>
      </c>
      <c r="D308" s="56">
        <f t="shared" si="14"/>
        <v>6.5191168239630839</v>
      </c>
      <c r="E308" s="56">
        <f t="shared" si="15"/>
        <v>-0.57243469444950434</v>
      </c>
      <c r="F308">
        <f t="shared" si="13"/>
        <v>9.0666746120075672</v>
      </c>
    </row>
    <row r="309" spans="2:6">
      <c r="B309" s="56">
        <v>359.51868011998903</v>
      </c>
      <c r="C309" s="56">
        <v>24.953969081118601</v>
      </c>
      <c r="D309" s="56">
        <f t="shared" si="14"/>
        <v>6.9316580780885007</v>
      </c>
      <c r="E309" s="56">
        <f t="shared" si="15"/>
        <v>0.59325050152080139</v>
      </c>
      <c r="F309">
        <f t="shared" si="13"/>
        <v>4.820214916586866</v>
      </c>
    </row>
    <row r="310" spans="2:6">
      <c r="B310" s="56">
        <v>362.945965951147</v>
      </c>
      <c r="C310" s="56">
        <v>22.2293357155264</v>
      </c>
      <c r="D310" s="56">
        <f t="shared" si="14"/>
        <v>6.1748154765351106</v>
      </c>
      <c r="E310" s="56">
        <f t="shared" si="15"/>
        <v>-0.22082856196959688</v>
      </c>
      <c r="F310">
        <f t="shared" si="13"/>
        <v>21.162857592743759</v>
      </c>
    </row>
    <row r="311" spans="2:6">
      <c r="B311" s="56">
        <v>364.03872375238598</v>
      </c>
      <c r="C311" s="56">
        <v>21.04568351572</v>
      </c>
      <c r="D311" s="56">
        <f t="shared" si="14"/>
        <v>5.8460231988111113</v>
      </c>
      <c r="E311" s="56">
        <f t="shared" si="15"/>
        <v>-0.30088302947937129</v>
      </c>
      <c r="F311">
        <f t="shared" si="13"/>
        <v>6.388287456724866</v>
      </c>
    </row>
    <row r="312" spans="2:6">
      <c r="B312" s="56">
        <v>370.29724570493499</v>
      </c>
      <c r="C312" s="56">
        <v>23.599096751780401</v>
      </c>
      <c r="D312" s="56">
        <f t="shared" si="14"/>
        <v>6.5553046532723336</v>
      </c>
      <c r="E312" s="56">
        <f t="shared" si="15"/>
        <v>0.11333050516381761</v>
      </c>
      <c r="F312">
        <f t="shared" si="13"/>
        <v>41.026518078151625</v>
      </c>
    </row>
    <row r="313" spans="2:6">
      <c r="B313" s="56">
        <v>370.29724570493499</v>
      </c>
      <c r="C313" s="56">
        <v>22.077470904985201</v>
      </c>
      <c r="D313" s="56">
        <f t="shared" si="14"/>
        <v>6.1326308069403339</v>
      </c>
      <c r="E313" s="56">
        <f t="shared" si="15"/>
        <v>0</v>
      </c>
      <c r="F313">
        <f t="shared" si="13"/>
        <v>0</v>
      </c>
    </row>
    <row r="314" spans="2:6">
      <c r="B314" s="56">
        <v>372.15162257976499</v>
      </c>
      <c r="C314" s="56">
        <v>20.055584505818999</v>
      </c>
      <c r="D314" s="56">
        <f t="shared" si="14"/>
        <v>5.5709956960608329</v>
      </c>
      <c r="E314" s="56">
        <f t="shared" si="15"/>
        <v>-0.30286999288156585</v>
      </c>
      <c r="F314">
        <f t="shared" si="13"/>
        <v>10.330725588552642</v>
      </c>
    </row>
    <row r="315" spans="2:6">
      <c r="B315" s="56">
        <v>372.73111535314899</v>
      </c>
      <c r="C315" s="56">
        <v>14.792426611082099</v>
      </c>
      <c r="D315" s="56">
        <f t="shared" si="14"/>
        <v>4.1090073919672498</v>
      </c>
      <c r="E315" s="56">
        <f t="shared" si="15"/>
        <v>-2.5228758169945089</v>
      </c>
      <c r="F315">
        <f t="shared" si="13"/>
        <v>2.3811400894264749</v>
      </c>
    </row>
    <row r="316" spans="2:6">
      <c r="B316" s="56">
        <v>373.07881101717999</v>
      </c>
      <c r="C316" s="56">
        <v>18.5964912280701</v>
      </c>
      <c r="D316" s="56">
        <f t="shared" si="14"/>
        <v>5.1656920077972499</v>
      </c>
      <c r="E316" s="56">
        <f t="shared" si="15"/>
        <v>3.0391078323479097</v>
      </c>
      <c r="F316">
        <f t="shared" si="13"/>
        <v>1.7960887128306615</v>
      </c>
    </row>
    <row r="317" spans="2:6">
      <c r="B317" s="56">
        <v>373.07881101717999</v>
      </c>
      <c r="C317" s="56">
        <v>17.345839847142599</v>
      </c>
      <c r="D317" s="56">
        <f t="shared" si="14"/>
        <v>4.8182888464285005</v>
      </c>
      <c r="E317" s="56">
        <f t="shared" si="15"/>
        <v>0</v>
      </c>
      <c r="F317">
        <f t="shared" si="13"/>
        <v>0</v>
      </c>
    </row>
    <row r="318" spans="2:6">
      <c r="B318" s="56">
        <v>373.07881101717999</v>
      </c>
      <c r="C318" s="56">
        <v>16.095188466214999</v>
      </c>
      <c r="D318" s="56">
        <f t="shared" si="14"/>
        <v>4.4708856850597218</v>
      </c>
      <c r="E318" s="56">
        <f t="shared" si="15"/>
        <v>0</v>
      </c>
      <c r="F318">
        <f t="shared" si="13"/>
        <v>0</v>
      </c>
    </row>
    <row r="319" spans="2:6">
      <c r="B319" s="56">
        <v>374.74775020452603</v>
      </c>
      <c r="C319" s="56">
        <v>13.1770019107173</v>
      </c>
      <c r="D319" s="56">
        <f t="shared" si="14"/>
        <v>3.660278308532583</v>
      </c>
      <c r="E319" s="56">
        <f t="shared" si="15"/>
        <v>-0.48570216498791224</v>
      </c>
      <c r="F319">
        <f t="shared" si="13"/>
        <v>6.1087819057027097</v>
      </c>
    </row>
    <row r="320" spans="2:6">
      <c r="B320" s="56">
        <v>375.16498500136299</v>
      </c>
      <c r="C320" s="56">
        <v>11.3531353135313</v>
      </c>
      <c r="D320" s="56">
        <f t="shared" si="14"/>
        <v>3.1536486982031389</v>
      </c>
      <c r="E320" s="56">
        <f t="shared" si="15"/>
        <v>-1.2142554124684146</v>
      </c>
      <c r="F320">
        <f t="shared" si="13"/>
        <v>1.3158119738899456</v>
      </c>
    </row>
    <row r="321" spans="2:6">
      <c r="B321" s="56">
        <v>376.41668939187298</v>
      </c>
      <c r="C321" s="56">
        <v>9.6334896647559507</v>
      </c>
      <c r="D321" s="56">
        <f t="shared" si="14"/>
        <v>2.6759693513210974</v>
      </c>
      <c r="E321" s="56">
        <f t="shared" si="15"/>
        <v>-0.381623129633203</v>
      </c>
      <c r="F321">
        <f t="shared" si="13"/>
        <v>3.3495225859187752</v>
      </c>
    </row>
    <row r="322" spans="2:6">
      <c r="B322" s="56">
        <v>377.80747204799502</v>
      </c>
      <c r="C322" s="56">
        <v>7.84088935209311</v>
      </c>
      <c r="D322" s="56">
        <f t="shared" si="14"/>
        <v>2.1780248200258638</v>
      </c>
      <c r="E322" s="56">
        <f t="shared" si="15"/>
        <v>-0.35803188161956678</v>
      </c>
      <c r="F322">
        <f t="shared" si="13"/>
        <v>3.0291591442953028</v>
      </c>
    </row>
    <row r="323" spans="2:6">
      <c r="B323" s="56">
        <v>379.68502863376</v>
      </c>
      <c r="C323" s="56">
        <v>6.1420878929998199</v>
      </c>
      <c r="D323" s="56">
        <f t="shared" si="14"/>
        <v>1.7061355258332833</v>
      </c>
      <c r="E323" s="56">
        <f t="shared" si="15"/>
        <v>-0.25133159648571518</v>
      </c>
      <c r="F323">
        <f t="shared" ref="F323:F386" si="16">(B323-B322)*(D323)</f>
        <v>3.2033659927358751</v>
      </c>
    </row>
    <row r="324" spans="2:6">
      <c r="B324" s="56">
        <v>381.07581128988198</v>
      </c>
      <c r="C324" s="56">
        <v>4.6829946152510002</v>
      </c>
      <c r="D324" s="56">
        <f t="shared" ref="D324:D387" si="17">(C324*1000)/3600</f>
        <v>1.3008318375697223</v>
      </c>
      <c r="E324" s="56">
        <f t="shared" si="15"/>
        <v>-0.29142129899268171</v>
      </c>
      <c r="F324">
        <f t="shared" si="16"/>
        <v>1.8091743582232609</v>
      </c>
    </row>
    <row r="325" spans="2:6">
      <c r="B325" s="56">
        <v>382.46659394600402</v>
      </c>
      <c r="C325" s="56">
        <v>2.1035261420879001</v>
      </c>
      <c r="D325" s="56">
        <f t="shared" si="17"/>
        <v>0.58431281724663897</v>
      </c>
      <c r="E325" s="56">
        <f t="shared" si="15"/>
        <v>-0.5151912250049</v>
      </c>
      <c r="F325">
        <f t="shared" si="16"/>
        <v>0.81265213197643371</v>
      </c>
    </row>
    <row r="326" spans="2:6">
      <c r="B326" s="56">
        <v>382.81428961003502</v>
      </c>
      <c r="C326" s="56">
        <v>3.4497133923918799</v>
      </c>
      <c r="D326" s="56">
        <f t="shared" si="17"/>
        <v>0.95825372010885557</v>
      </c>
      <c r="E326" s="56">
        <f t="shared" si="15"/>
        <v>1.0754833653286038</v>
      </c>
      <c r="F326">
        <f t="shared" si="16"/>
        <v>0.33318066352341841</v>
      </c>
    </row>
    <row r="327" spans="2:6">
      <c r="B327" s="56">
        <v>386.01308971911601</v>
      </c>
      <c r="C327" s="56">
        <v>0.53500086850792095</v>
      </c>
      <c r="D327" s="56">
        <f t="shared" si="17"/>
        <v>0.14861135236331136</v>
      </c>
      <c r="E327" s="56">
        <f t="shared" si="15"/>
        <v>-0.25310814684764804</v>
      </c>
      <c r="F327">
        <f t="shared" si="16"/>
        <v>0.47537801015043407</v>
      </c>
    </row>
    <row r="328" spans="2:6">
      <c r="B328" s="56">
        <v>391.622579765475</v>
      </c>
      <c r="C328" s="56">
        <v>0.56626715303110498</v>
      </c>
      <c r="D328" s="56">
        <f t="shared" si="17"/>
        <v>0.15729643139752916</v>
      </c>
      <c r="E328" s="56">
        <f t="shared" si="15"/>
        <v>1.5482831705629159E-3</v>
      </c>
      <c r="F328">
        <f t="shared" si="16"/>
        <v>0.8823527662522288</v>
      </c>
    </row>
    <row r="329" spans="2:6">
      <c r="B329" s="56">
        <v>391.85437687482897</v>
      </c>
      <c r="C329" s="56">
        <v>2.0253604307799198</v>
      </c>
      <c r="D329" s="56">
        <f t="shared" si="17"/>
        <v>0.5626001196610888</v>
      </c>
      <c r="E329" s="56">
        <f t="shared" ref="E329:E392" si="18">IF(B328=B329, 0, (D329-D328)/(B329-B328))</f>
        <v>1.7485277939537263</v>
      </c>
      <c r="F329">
        <f t="shared" si="16"/>
        <v>0.13040908145964183</v>
      </c>
    </row>
    <row r="330" spans="2:6">
      <c r="B330" s="56">
        <v>392.54976820288999</v>
      </c>
      <c r="C330" s="56">
        <v>4.2834809796769298</v>
      </c>
      <c r="D330" s="56">
        <f t="shared" si="17"/>
        <v>1.189855827688036</v>
      </c>
      <c r="E330" s="56">
        <f t="shared" si="18"/>
        <v>0.90201830640589353</v>
      </c>
      <c r="F330">
        <f t="shared" si="16"/>
        <v>0.82741542421712855</v>
      </c>
    </row>
    <row r="331" spans="2:6">
      <c r="B331" s="56">
        <v>392.54976820288999</v>
      </c>
      <c r="C331" s="56">
        <v>3.0675699148862301</v>
      </c>
      <c r="D331" s="56">
        <f t="shared" si="17"/>
        <v>0.85210275413506387</v>
      </c>
      <c r="E331" s="56">
        <f t="shared" si="18"/>
        <v>0</v>
      </c>
      <c r="F331">
        <f t="shared" si="16"/>
        <v>0</v>
      </c>
    </row>
    <row r="332" spans="2:6">
      <c r="B332" s="56">
        <v>393.24515953095101</v>
      </c>
      <c r="C332" s="56">
        <v>6.0378669445892097</v>
      </c>
      <c r="D332" s="56">
        <f t="shared" si="17"/>
        <v>1.6771852623858916</v>
      </c>
      <c r="E332" s="56">
        <f t="shared" si="18"/>
        <v>1.1865010030415943</v>
      </c>
      <c r="F332">
        <f t="shared" si="16"/>
        <v>1.166300087014897</v>
      </c>
    </row>
    <row r="333" spans="2:6">
      <c r="B333" s="56">
        <v>393.94055085901198</v>
      </c>
      <c r="C333" s="56">
        <v>8.8692027097446804</v>
      </c>
      <c r="D333" s="56">
        <f t="shared" si="17"/>
        <v>2.4636674193735226</v>
      </c>
      <c r="E333" s="56">
        <f t="shared" si="18"/>
        <v>1.1309921841859396</v>
      </c>
      <c r="F333">
        <f t="shared" si="16"/>
        <v>1.713212958658682</v>
      </c>
    </row>
    <row r="334" spans="2:6">
      <c r="B334" s="56">
        <v>393.94055085901198</v>
      </c>
      <c r="C334" s="56">
        <v>7.6185513288171096</v>
      </c>
      <c r="D334" s="56">
        <f t="shared" si="17"/>
        <v>2.1162642580047528</v>
      </c>
      <c r="E334" s="56">
        <f t="shared" si="18"/>
        <v>0</v>
      </c>
      <c r="F334">
        <f t="shared" si="16"/>
        <v>0</v>
      </c>
    </row>
    <row r="335" spans="2:6">
      <c r="B335" s="56">
        <v>394.635942187073</v>
      </c>
      <c r="C335" s="56">
        <v>10.6583289907938</v>
      </c>
      <c r="D335" s="56">
        <f t="shared" si="17"/>
        <v>2.9606469418871666</v>
      </c>
      <c r="E335" s="56">
        <f t="shared" si="18"/>
        <v>1.2142554124694502</v>
      </c>
      <c r="F335">
        <f t="shared" si="16"/>
        <v>2.058808208838717</v>
      </c>
    </row>
    <row r="336" spans="2:6">
      <c r="B336" s="56">
        <v>395.33133351513499</v>
      </c>
      <c r="C336" s="56">
        <v>14.914017717561199</v>
      </c>
      <c r="D336" s="56">
        <f t="shared" si="17"/>
        <v>4.1427826993225549</v>
      </c>
      <c r="E336" s="56">
        <f t="shared" si="18"/>
        <v>1.6999575774548812</v>
      </c>
      <c r="F336">
        <f t="shared" si="16"/>
        <v>2.8808551631541359</v>
      </c>
    </row>
    <row r="337" spans="2:6">
      <c r="B337" s="56">
        <v>395.33133351513499</v>
      </c>
      <c r="C337" s="56">
        <v>13.663366336633599</v>
      </c>
      <c r="D337" s="56">
        <f t="shared" si="17"/>
        <v>3.7953795379537776</v>
      </c>
      <c r="E337" s="56">
        <f t="shared" si="18"/>
        <v>0</v>
      </c>
      <c r="F337">
        <f t="shared" si="16"/>
        <v>0</v>
      </c>
    </row>
    <row r="338" spans="2:6">
      <c r="B338" s="56">
        <v>395.33133351513499</v>
      </c>
      <c r="C338" s="56">
        <v>12.4127149557061</v>
      </c>
      <c r="D338" s="56">
        <f t="shared" si="17"/>
        <v>3.4479763765850278</v>
      </c>
      <c r="E338" s="56">
        <f t="shared" si="18"/>
        <v>0</v>
      </c>
      <c r="F338">
        <f t="shared" si="16"/>
        <v>0</v>
      </c>
    </row>
    <row r="339" spans="2:6">
      <c r="B339" s="56">
        <v>395.88764657758298</v>
      </c>
      <c r="C339" s="56">
        <v>16.512072259857501</v>
      </c>
      <c r="D339" s="56">
        <f t="shared" si="17"/>
        <v>4.5866867388493056</v>
      </c>
      <c r="E339" s="56">
        <f t="shared" si="18"/>
        <v>2.0468876953086461</v>
      </c>
      <c r="F339">
        <f t="shared" si="16"/>
        <v>2.5516337461788789</v>
      </c>
    </row>
    <row r="340" spans="2:6">
      <c r="B340" s="56">
        <v>396.72211617125703</v>
      </c>
      <c r="C340" s="56">
        <v>19.2218169185339</v>
      </c>
      <c r="D340" s="56">
        <f t="shared" si="17"/>
        <v>5.3393935884816388</v>
      </c>
      <c r="E340" s="56">
        <f t="shared" si="18"/>
        <v>0.90201830640500469</v>
      </c>
      <c r="F340">
        <f t="shared" si="16"/>
        <v>4.4555615982460663</v>
      </c>
    </row>
    <row r="341" spans="2:6">
      <c r="B341" s="56">
        <v>396.72211617125703</v>
      </c>
      <c r="C341" s="56">
        <v>17.9711655376063</v>
      </c>
      <c r="D341" s="56">
        <f t="shared" si="17"/>
        <v>4.991990427112861</v>
      </c>
      <c r="E341" s="56">
        <f t="shared" si="18"/>
        <v>0</v>
      </c>
      <c r="F341">
        <f t="shared" si="16"/>
        <v>0</v>
      </c>
    </row>
    <row r="342" spans="2:6">
      <c r="B342" s="56">
        <v>398.11289882737901</v>
      </c>
      <c r="C342" s="56">
        <v>20.368247351050901</v>
      </c>
      <c r="D342" s="56">
        <f t="shared" si="17"/>
        <v>5.6578464864030282</v>
      </c>
      <c r="E342" s="56">
        <f t="shared" si="18"/>
        <v>0.47876356263085673</v>
      </c>
      <c r="F342">
        <f t="shared" si="16"/>
        <v>7.8688347642900434</v>
      </c>
    </row>
    <row r="343" spans="2:6">
      <c r="B343" s="56">
        <v>399.08644668666398</v>
      </c>
      <c r="C343" s="56">
        <v>22.181691853395801</v>
      </c>
      <c r="D343" s="56">
        <f t="shared" si="17"/>
        <v>6.1615810703877223</v>
      </c>
      <c r="E343" s="56">
        <f t="shared" si="18"/>
        <v>0.5174214900484394</v>
      </c>
      <c r="F343">
        <f t="shared" si="16"/>
        <v>5.9985940608867185</v>
      </c>
    </row>
    <row r="344" spans="2:6">
      <c r="B344" s="56">
        <v>399.503681483501</v>
      </c>
      <c r="C344" s="56">
        <v>24.823692895605301</v>
      </c>
      <c r="D344" s="56">
        <f t="shared" si="17"/>
        <v>6.8954702487792501</v>
      </c>
      <c r="E344" s="56">
        <f t="shared" si="18"/>
        <v>1.7589356974897661</v>
      </c>
      <c r="F344">
        <f t="shared" si="16"/>
        <v>2.8770301283451385</v>
      </c>
    </row>
    <row r="345" spans="2:6">
      <c r="B345" s="56">
        <v>400.89446413962298</v>
      </c>
      <c r="C345" s="56">
        <v>23.599096751780401</v>
      </c>
      <c r="D345" s="56">
        <f t="shared" si="17"/>
        <v>6.5553046532723336</v>
      </c>
      <c r="E345" s="56">
        <f t="shared" si="18"/>
        <v>-0.24458573308314302</v>
      </c>
      <c r="F345">
        <f t="shared" si="16"/>
        <v>9.117004017366904</v>
      </c>
    </row>
    <row r="346" spans="2:6">
      <c r="B346" s="56">
        <v>404.371420779929</v>
      </c>
      <c r="C346" s="56">
        <v>21.723119680389001</v>
      </c>
      <c r="D346" s="56">
        <f t="shared" si="17"/>
        <v>6.0341999112191669</v>
      </c>
      <c r="E346" s="56">
        <f t="shared" si="18"/>
        <v>-0.14987381091048155</v>
      </c>
      <c r="F346">
        <f t="shared" si="16"/>
        <v>20.980651450247443</v>
      </c>
    </row>
    <row r="347" spans="2:6">
      <c r="B347" s="56">
        <v>404.371420779929</v>
      </c>
      <c r="C347" s="56">
        <v>20.4724682994615</v>
      </c>
      <c r="D347" s="56">
        <f t="shared" si="17"/>
        <v>5.6867967498504166</v>
      </c>
      <c r="E347" s="56">
        <f t="shared" si="18"/>
        <v>0</v>
      </c>
      <c r="F347">
        <f t="shared" si="16"/>
        <v>0</v>
      </c>
    </row>
    <row r="348" spans="2:6">
      <c r="B348" s="56">
        <v>404.71911644395902</v>
      </c>
      <c r="C348" s="56">
        <v>17.7887788778878</v>
      </c>
      <c r="D348" s="56">
        <f t="shared" si="17"/>
        <v>4.9413274660799447</v>
      </c>
      <c r="E348" s="56">
        <f t="shared" si="18"/>
        <v>-2.1440281283061746</v>
      </c>
      <c r="F348">
        <f t="shared" si="16"/>
        <v>1.7180781345084783</v>
      </c>
    </row>
    <row r="349" spans="2:6">
      <c r="B349" s="56">
        <v>405.06681210799002</v>
      </c>
      <c r="C349" s="56">
        <v>19.152336286260201</v>
      </c>
      <c r="D349" s="56">
        <f t="shared" si="17"/>
        <v>5.3200934128500554</v>
      </c>
      <c r="E349" s="56">
        <f t="shared" si="18"/>
        <v>1.0893605700425057</v>
      </c>
      <c r="F349">
        <f t="shared" si="16"/>
        <v>1.8497734118878151</v>
      </c>
    </row>
    <row r="350" spans="2:6">
      <c r="B350" s="56">
        <v>407.252327710467</v>
      </c>
      <c r="C350" s="56">
        <v>15.931412690141199</v>
      </c>
      <c r="D350" s="56">
        <f t="shared" si="17"/>
        <v>4.4253924139281109</v>
      </c>
      <c r="E350" s="56">
        <f t="shared" si="18"/>
        <v>-0.40937753906122815</v>
      </c>
      <c r="F350">
        <f t="shared" si="16"/>
        <v>9.6717641677231629</v>
      </c>
    </row>
    <row r="351" spans="2:6">
      <c r="B351" s="56">
        <v>409.83520978612302</v>
      </c>
      <c r="C351" s="56">
        <v>14.4723194123923</v>
      </c>
      <c r="D351" s="56">
        <f t="shared" si="17"/>
        <v>4.0200887256645279</v>
      </c>
      <c r="E351" s="56">
        <f t="shared" si="18"/>
        <v>-0.15691916099601314</v>
      </c>
      <c r="F351">
        <f t="shared" si="16"/>
        <v>10.383415112065745</v>
      </c>
    </row>
    <row r="352" spans="2:6">
      <c r="B352" s="56">
        <v>414.10689937278403</v>
      </c>
      <c r="C352" s="56">
        <v>16.199409414625599</v>
      </c>
      <c r="D352" s="56">
        <f t="shared" si="17"/>
        <v>4.4998359485071111</v>
      </c>
      <c r="E352" s="56">
        <f t="shared" si="18"/>
        <v>0.11230854047556861</v>
      </c>
      <c r="F352">
        <f t="shared" si="16"/>
        <v>19.221902362920702</v>
      </c>
    </row>
    <row r="353" spans="2:6">
      <c r="B353" s="56">
        <v>414.80229070084499</v>
      </c>
      <c r="C353" s="56">
        <v>15.157199930519299</v>
      </c>
      <c r="D353" s="56">
        <f t="shared" si="17"/>
        <v>4.2103333140331385</v>
      </c>
      <c r="E353" s="56">
        <f t="shared" si="18"/>
        <v>-0.41631614141813444</v>
      </c>
      <c r="F353">
        <f t="shared" si="16"/>
        <v>2.9278292748248242</v>
      </c>
    </row>
    <row r="354" spans="2:6">
      <c r="B354" s="56">
        <v>417.35205890373499</v>
      </c>
      <c r="C354" s="56">
        <v>17.432690637484701</v>
      </c>
      <c r="D354" s="56">
        <f t="shared" si="17"/>
        <v>4.8424140659679731</v>
      </c>
      <c r="E354" s="56">
        <f t="shared" si="18"/>
        <v>0.24789733875354356</v>
      </c>
      <c r="F354">
        <f t="shared" si="16"/>
        <v>12.347033410632383</v>
      </c>
    </row>
    <row r="355" spans="2:6">
      <c r="B355" s="56">
        <v>420.36542132533401</v>
      </c>
      <c r="C355" s="56">
        <v>18.5964912280701</v>
      </c>
      <c r="D355" s="56">
        <f t="shared" si="17"/>
        <v>5.1656920077972499</v>
      </c>
      <c r="E355" s="56">
        <f t="shared" si="18"/>
        <v>0.10728146721154468</v>
      </c>
      <c r="F355">
        <f t="shared" si="16"/>
        <v>15.566102177850659</v>
      </c>
    </row>
    <row r="356" spans="2:6">
      <c r="B356" s="56">
        <v>423.14698663757798</v>
      </c>
      <c r="C356" s="56">
        <v>17.095709570956998</v>
      </c>
      <c r="D356" s="56">
        <f t="shared" si="17"/>
        <v>4.7488082141547219</v>
      </c>
      <c r="E356" s="56">
        <f t="shared" si="18"/>
        <v>-0.14987381091052496</v>
      </c>
      <c r="F356">
        <f t="shared" si="16"/>
        <v>13.209120202992008</v>
      </c>
    </row>
    <row r="357" spans="2:6">
      <c r="B357" s="56">
        <v>424.53776929370002</v>
      </c>
      <c r="C357" s="56">
        <v>22.417926003126599</v>
      </c>
      <c r="D357" s="56">
        <f t="shared" si="17"/>
        <v>6.2272016675351667</v>
      </c>
      <c r="E357" s="56">
        <f t="shared" si="18"/>
        <v>1.0629938810875674</v>
      </c>
      <c r="F357">
        <f t="shared" si="16"/>
        <v>8.6606840753821661</v>
      </c>
    </row>
    <row r="358" spans="2:6">
      <c r="B358" s="56">
        <v>424.53776929370002</v>
      </c>
      <c r="C358" s="56">
        <v>21.167274622198999</v>
      </c>
      <c r="D358" s="56">
        <f t="shared" si="17"/>
        <v>5.879798506166388</v>
      </c>
      <c r="E358" s="56">
        <f t="shared" si="18"/>
        <v>0</v>
      </c>
      <c r="F358">
        <f t="shared" si="16"/>
        <v>0</v>
      </c>
    </row>
    <row r="359" spans="2:6">
      <c r="B359" s="56">
        <v>424.88546495773102</v>
      </c>
      <c r="C359" s="56">
        <v>19.768976897689701</v>
      </c>
      <c r="D359" s="56">
        <f t="shared" si="17"/>
        <v>5.4913824715804722</v>
      </c>
      <c r="E359" s="56">
        <f t="shared" si="18"/>
        <v>-1.1171149794703576</v>
      </c>
      <c r="F359">
        <f t="shared" si="16"/>
        <v>1.9093298749043313</v>
      </c>
    </row>
    <row r="360" spans="2:6">
      <c r="B360" s="56">
        <v>425.09408235614899</v>
      </c>
      <c r="C360" s="56">
        <v>23.974292166058699</v>
      </c>
      <c r="D360" s="56">
        <f t="shared" si="17"/>
        <v>6.6595256016829714</v>
      </c>
      <c r="E360" s="56">
        <f t="shared" si="18"/>
        <v>5.5994521020825463</v>
      </c>
      <c r="F360">
        <f t="shared" si="16"/>
        <v>1.3892929057209737</v>
      </c>
    </row>
    <row r="361" spans="2:6">
      <c r="B361" s="56">
        <v>425.23316062176099</v>
      </c>
      <c r="C361" s="56">
        <v>25.370852874761098</v>
      </c>
      <c r="D361" s="56">
        <f t="shared" si="17"/>
        <v>7.0474591318780826</v>
      </c>
      <c r="E361" s="56">
        <f t="shared" si="18"/>
        <v>2.7893181475052899</v>
      </c>
      <c r="F361">
        <f t="shared" si="16"/>
        <v>0.98014839303305168</v>
      </c>
    </row>
    <row r="362" spans="2:6">
      <c r="B362" s="56">
        <v>425.92855194982201</v>
      </c>
      <c r="C362" s="56">
        <v>28.810144172311901</v>
      </c>
      <c r="D362" s="56">
        <f t="shared" si="17"/>
        <v>8.0028178256421949</v>
      </c>
      <c r="E362" s="56">
        <f t="shared" si="18"/>
        <v>1.3738432666797351</v>
      </c>
      <c r="F362">
        <f t="shared" si="16"/>
        <v>5.5650901160037378</v>
      </c>
    </row>
    <row r="363" spans="2:6">
      <c r="B363" s="56">
        <v>425.92855194982201</v>
      </c>
      <c r="C363" s="56">
        <v>27.5594927913844</v>
      </c>
      <c r="D363" s="56">
        <f t="shared" si="17"/>
        <v>7.6554146642734446</v>
      </c>
      <c r="E363" s="56">
        <f t="shared" si="18"/>
        <v>0</v>
      </c>
      <c r="F363">
        <f t="shared" si="16"/>
        <v>0</v>
      </c>
    </row>
    <row r="364" spans="2:6">
      <c r="B364" s="56">
        <v>425.92855194982201</v>
      </c>
      <c r="C364" s="56">
        <v>26.3088414104568</v>
      </c>
      <c r="D364" s="56">
        <f t="shared" si="17"/>
        <v>7.3080115029046668</v>
      </c>
      <c r="E364" s="56">
        <f t="shared" si="18"/>
        <v>0</v>
      </c>
      <c r="F364">
        <f t="shared" si="16"/>
        <v>0</v>
      </c>
    </row>
    <row r="365" spans="2:6">
      <c r="B365" s="56">
        <v>427.84087810198997</v>
      </c>
      <c r="C365" s="56">
        <v>30.712176480805901</v>
      </c>
      <c r="D365" s="56">
        <f t="shared" si="17"/>
        <v>8.5311601335571954</v>
      </c>
      <c r="E365" s="56">
        <f t="shared" si="18"/>
        <v>0.63961298090593532</v>
      </c>
      <c r="F365">
        <f t="shared" si="16"/>
        <v>16.314360631734164</v>
      </c>
    </row>
    <row r="366" spans="2:6">
      <c r="B366" s="56">
        <v>428.710117262067</v>
      </c>
      <c r="C366" s="56">
        <v>32.614208789299902</v>
      </c>
      <c r="D366" s="56">
        <f t="shared" si="17"/>
        <v>9.0595024414721941</v>
      </c>
      <c r="E366" s="56">
        <f t="shared" si="18"/>
        <v>0.60782156646989838</v>
      </c>
      <c r="F366">
        <f t="shared" si="16"/>
        <v>7.8748742929410858</v>
      </c>
    </row>
    <row r="367" spans="2:6">
      <c r="B367" s="56">
        <v>433.57785655849398</v>
      </c>
      <c r="C367" s="56">
        <v>31.207225985756399</v>
      </c>
      <c r="D367" s="56">
        <f t="shared" si="17"/>
        <v>8.6686738849323337</v>
      </c>
      <c r="E367" s="56">
        <f t="shared" si="18"/>
        <v>-8.0289541559207339E-2</v>
      </c>
      <c r="F367">
        <f t="shared" si="16"/>
        <v>42.196844517595416</v>
      </c>
    </row>
    <row r="368" spans="2:6">
      <c r="B368" s="56">
        <v>433.92555222252503</v>
      </c>
      <c r="C368" s="56">
        <v>29.904464130623499</v>
      </c>
      <c r="D368" s="56">
        <f t="shared" si="17"/>
        <v>8.3067955918398599</v>
      </c>
      <c r="E368" s="56">
        <f t="shared" si="18"/>
        <v>-1.0407903535436576</v>
      </c>
      <c r="F368">
        <f t="shared" si="16"/>
        <v>2.8882368092749631</v>
      </c>
    </row>
    <row r="369" spans="2:6">
      <c r="B369" s="56">
        <v>435.66403054267698</v>
      </c>
      <c r="C369" s="56">
        <v>26.6562445718255</v>
      </c>
      <c r="D369" s="56">
        <f t="shared" si="17"/>
        <v>7.4045123810626388</v>
      </c>
      <c r="E369" s="56">
        <f t="shared" si="18"/>
        <v>-0.51900745630141376</v>
      </c>
      <c r="F369">
        <f t="shared" si="16"/>
        <v>12.872584245774132</v>
      </c>
    </row>
    <row r="370" spans="2:6">
      <c r="B370" s="56">
        <v>435.94218707390201</v>
      </c>
      <c r="C370" s="56">
        <v>28.309883619940901</v>
      </c>
      <c r="D370" s="56">
        <f t="shared" si="17"/>
        <v>7.8638565610946944</v>
      </c>
      <c r="E370" s="56">
        <f t="shared" si="18"/>
        <v>1.651387360954889</v>
      </c>
      <c r="F370">
        <f t="shared" si="16"/>
        <v>2.1873830630852327</v>
      </c>
    </row>
    <row r="371" spans="2:6">
      <c r="B371" s="56">
        <v>436.359421870738</v>
      </c>
      <c r="C371" s="56">
        <v>25.318742400555799</v>
      </c>
      <c r="D371" s="56">
        <f t="shared" si="17"/>
        <v>7.0329840001543884</v>
      </c>
      <c r="E371" s="56">
        <f t="shared" si="18"/>
        <v>-1.9913788764528546</v>
      </c>
      <c r="F371">
        <f t="shared" si="16"/>
        <v>2.9344056504552452</v>
      </c>
    </row>
    <row r="372" spans="2:6">
      <c r="B372" s="56">
        <v>436.707117534769</v>
      </c>
      <c r="C372" s="56">
        <v>19.899253083203</v>
      </c>
      <c r="D372" s="56">
        <f t="shared" si="17"/>
        <v>5.5275703008897219</v>
      </c>
      <c r="E372" s="56">
        <f t="shared" si="18"/>
        <v>-4.3296878707422533</v>
      </c>
      <c r="F372">
        <f t="shared" si="16"/>
        <v>1.921912226245851</v>
      </c>
    </row>
    <row r="373" spans="2:6">
      <c r="B373" s="56">
        <v>437.05481319879999</v>
      </c>
      <c r="C373" s="56">
        <v>23.877019280875398</v>
      </c>
      <c r="D373" s="56">
        <f t="shared" si="17"/>
        <v>6.6325053557987221</v>
      </c>
      <c r="E373" s="56">
        <f t="shared" si="18"/>
        <v>3.1778798794870973</v>
      </c>
      <c r="F373">
        <f t="shared" si="16"/>
        <v>2.3060933538735582</v>
      </c>
    </row>
    <row r="374" spans="2:6">
      <c r="B374" s="56">
        <v>437.05481319879999</v>
      </c>
      <c r="C374" s="56">
        <v>22.626367899947802</v>
      </c>
      <c r="D374" s="56">
        <f t="shared" si="17"/>
        <v>6.2851021944299452</v>
      </c>
      <c r="E374" s="56">
        <f t="shared" si="18"/>
        <v>0</v>
      </c>
      <c r="F374">
        <f t="shared" si="16"/>
        <v>0</v>
      </c>
    </row>
    <row r="375" spans="2:6">
      <c r="B375" s="56">
        <v>437.05481319879999</v>
      </c>
      <c r="C375" s="56">
        <v>21.375716519020301</v>
      </c>
      <c r="D375" s="56">
        <f t="shared" si="17"/>
        <v>5.937699033061195</v>
      </c>
      <c r="E375" s="56">
        <f t="shared" si="18"/>
        <v>0</v>
      </c>
      <c r="F375">
        <f t="shared" si="16"/>
        <v>0</v>
      </c>
    </row>
    <row r="376" spans="2:6">
      <c r="B376" s="56">
        <v>438.09790019089098</v>
      </c>
      <c r="C376" s="56">
        <v>12.239013375021701</v>
      </c>
      <c r="D376" s="56">
        <f t="shared" si="17"/>
        <v>3.399725937506028</v>
      </c>
      <c r="E376" s="56">
        <f t="shared" si="18"/>
        <v>-2.4331365598448307</v>
      </c>
      <c r="F376">
        <f t="shared" si="16"/>
        <v>3.5462099020868885</v>
      </c>
    </row>
    <row r="377" spans="2:6">
      <c r="B377" s="56">
        <v>438.44559585492198</v>
      </c>
      <c r="C377" s="56">
        <v>18.7354524926176</v>
      </c>
      <c r="D377" s="56">
        <f t="shared" si="17"/>
        <v>5.2042923590604451</v>
      </c>
      <c r="E377" s="56">
        <f t="shared" si="18"/>
        <v>5.1900745630050711</v>
      </c>
      <c r="F377">
        <f t="shared" si="16"/>
        <v>1.8095098875949476</v>
      </c>
    </row>
    <row r="378" spans="2:6">
      <c r="B378" s="56">
        <v>438.44559585492198</v>
      </c>
      <c r="C378" s="56">
        <v>17.4848011116901</v>
      </c>
      <c r="D378" s="56">
        <f t="shared" si="17"/>
        <v>4.8568891976916948</v>
      </c>
      <c r="E378" s="56">
        <f t="shared" si="18"/>
        <v>0</v>
      </c>
      <c r="F378">
        <f t="shared" si="16"/>
        <v>0</v>
      </c>
    </row>
    <row r="379" spans="2:6">
      <c r="B379" s="56">
        <v>438.44559585492198</v>
      </c>
      <c r="C379" s="56">
        <v>16.2341497307625</v>
      </c>
      <c r="D379" s="56">
        <f t="shared" si="17"/>
        <v>4.5094860363229161</v>
      </c>
      <c r="E379" s="56">
        <f t="shared" si="18"/>
        <v>0</v>
      </c>
      <c r="F379">
        <f t="shared" si="16"/>
        <v>0</v>
      </c>
    </row>
    <row r="380" spans="2:6">
      <c r="B380" s="56">
        <v>438.44559585492198</v>
      </c>
      <c r="C380" s="56">
        <v>14.9834983498349</v>
      </c>
      <c r="D380" s="56">
        <f t="shared" si="17"/>
        <v>4.1620828749541383</v>
      </c>
      <c r="E380" s="56">
        <f t="shared" si="18"/>
        <v>0</v>
      </c>
      <c r="F380">
        <f t="shared" si="16"/>
        <v>0</v>
      </c>
    </row>
    <row r="381" spans="2:6">
      <c r="B381" s="56">
        <v>438.44559585492198</v>
      </c>
      <c r="C381" s="56">
        <v>13.732846968907401</v>
      </c>
      <c r="D381" s="56">
        <f t="shared" si="17"/>
        <v>3.8146797135853889</v>
      </c>
      <c r="E381" s="56">
        <f t="shared" si="18"/>
        <v>0</v>
      </c>
      <c r="F381">
        <f t="shared" si="16"/>
        <v>0</v>
      </c>
    </row>
    <row r="382" spans="2:6">
      <c r="B382" s="56">
        <v>439.48868284701302</v>
      </c>
      <c r="C382" s="56">
        <v>6.0118117074865403</v>
      </c>
      <c r="D382" s="56">
        <f t="shared" si="17"/>
        <v>1.669947696524039</v>
      </c>
      <c r="E382" s="56">
        <f t="shared" si="18"/>
        <v>-2.0561391651159067</v>
      </c>
      <c r="F382">
        <f t="shared" si="16"/>
        <v>1.7419007197166343</v>
      </c>
    </row>
    <row r="383" spans="2:6">
      <c r="B383" s="56">
        <v>439.83637851104402</v>
      </c>
      <c r="C383" s="56">
        <v>11.1620635747785</v>
      </c>
      <c r="D383" s="56">
        <f t="shared" si="17"/>
        <v>3.10057321521625</v>
      </c>
      <c r="E383" s="56">
        <f t="shared" si="18"/>
        <v>4.1145911976764973</v>
      </c>
      <c r="F383">
        <f t="shared" si="16"/>
        <v>1.0780558629413268</v>
      </c>
    </row>
    <row r="384" spans="2:6">
      <c r="B384" s="56">
        <v>439.83637851104402</v>
      </c>
      <c r="C384" s="56">
        <v>9.9114121938509907</v>
      </c>
      <c r="D384" s="56">
        <f t="shared" si="17"/>
        <v>2.7531700538474975</v>
      </c>
      <c r="E384" s="56">
        <f t="shared" si="18"/>
        <v>0</v>
      </c>
      <c r="F384">
        <f t="shared" si="16"/>
        <v>0</v>
      </c>
    </row>
    <row r="385" spans="2:6">
      <c r="B385" s="56">
        <v>439.83637851104402</v>
      </c>
      <c r="C385" s="56">
        <v>8.6607608129234208</v>
      </c>
      <c r="D385" s="56">
        <f t="shared" si="17"/>
        <v>2.4057668924787281</v>
      </c>
      <c r="E385" s="56">
        <f t="shared" si="18"/>
        <v>0</v>
      </c>
      <c r="F385">
        <f t="shared" si="16"/>
        <v>0</v>
      </c>
    </row>
    <row r="386" spans="2:6">
      <c r="B386" s="56">
        <v>439.83637851104402</v>
      </c>
      <c r="C386" s="56">
        <v>7.4101094319958598</v>
      </c>
      <c r="D386" s="56">
        <f t="shared" si="17"/>
        <v>2.058363731109961</v>
      </c>
      <c r="E386" s="56">
        <f t="shared" si="18"/>
        <v>0</v>
      </c>
      <c r="F386">
        <f t="shared" si="16"/>
        <v>0</v>
      </c>
    </row>
    <row r="387" spans="2:6">
      <c r="B387" s="56">
        <v>441.227161167166</v>
      </c>
      <c r="C387" s="56">
        <v>3.2412714955706199</v>
      </c>
      <c r="D387" s="56">
        <f t="shared" si="17"/>
        <v>0.90035319321406104</v>
      </c>
      <c r="E387" s="56">
        <f t="shared" si="18"/>
        <v>-0.83263228283624158</v>
      </c>
      <c r="F387">
        <f t="shared" ref="F387:F450" si="19">(B387-B386)*(D387)</f>
        <v>1.2521956055061625</v>
      </c>
    </row>
    <row r="388" spans="2:6">
      <c r="B388" s="56">
        <v>441.50531769839</v>
      </c>
      <c r="C388" s="56">
        <v>1.77523015459439</v>
      </c>
      <c r="D388" s="56">
        <f t="shared" ref="D388:D451" si="20">(C388*1000)/3600</f>
        <v>0.49311948738733058</v>
      </c>
      <c r="E388" s="56">
        <f t="shared" si="18"/>
        <v>-1.4640450973225061</v>
      </c>
      <c r="F388">
        <f t="shared" si="19"/>
        <v>0.13716440609061645</v>
      </c>
    </row>
    <row r="389" spans="2:6">
      <c r="B389" s="56">
        <v>441.574856831197</v>
      </c>
      <c r="C389" s="56">
        <v>4.6308841410456898</v>
      </c>
      <c r="D389" s="56">
        <f t="shared" si="20"/>
        <v>1.286356705846025</v>
      </c>
      <c r="E389" s="56">
        <f t="shared" si="18"/>
        <v>11.407062274709693</v>
      </c>
      <c r="F389">
        <f t="shared" si="19"/>
        <v>8.9452129804994729E-2</v>
      </c>
    </row>
    <row r="390" spans="2:6">
      <c r="B390" s="56">
        <v>444.20740971599901</v>
      </c>
      <c r="C390" s="56">
        <v>0.32804784237822499</v>
      </c>
      <c r="D390" s="56">
        <f t="shared" si="20"/>
        <v>9.1124400660618041E-2</v>
      </c>
      <c r="E390" s="56">
        <f t="shared" si="18"/>
        <v>-0.45402024479189085</v>
      </c>
      <c r="F390">
        <f t="shared" si="19"/>
        <v>0.23988980383496419</v>
      </c>
    </row>
    <row r="391" spans="2:6">
      <c r="B391" s="56">
        <v>453.04881374420501</v>
      </c>
      <c r="C391" s="56">
        <v>0.14938335938859301</v>
      </c>
      <c r="D391" s="56">
        <f t="shared" si="20"/>
        <v>4.1495377607942509E-2</v>
      </c>
      <c r="E391" s="56">
        <f t="shared" si="18"/>
        <v>-5.6132513449615199E-3</v>
      </c>
      <c r="F391">
        <f t="shared" si="19"/>
        <v>0.36687739873479197</v>
      </c>
    </row>
    <row r="392" spans="2:6">
      <c r="B392" s="56">
        <v>461.393509680938</v>
      </c>
      <c r="C392" s="56">
        <v>0.14938335938859301</v>
      </c>
      <c r="D392" s="56">
        <f t="shared" si="20"/>
        <v>4.1495377607942509E-2</v>
      </c>
      <c r="E392" s="56">
        <f t="shared" si="18"/>
        <v>0</v>
      </c>
      <c r="F392">
        <f t="shared" si="19"/>
        <v>0.34626630891819893</v>
      </c>
    </row>
    <row r="393" spans="2:6">
      <c r="B393" s="56">
        <v>469.73820561767099</v>
      </c>
      <c r="C393" s="56">
        <v>0.14938335938859301</v>
      </c>
      <c r="D393" s="56">
        <f t="shared" si="20"/>
        <v>4.1495377607942509E-2</v>
      </c>
      <c r="E393" s="56">
        <f t="shared" ref="E393:E456" si="21">IF(B392=B393, 0, (D393-D392)/(B393-B392))</f>
        <v>0</v>
      </c>
      <c r="F393">
        <f t="shared" si="19"/>
        <v>0.34626630891819893</v>
      </c>
    </row>
    <row r="394" spans="2:6">
      <c r="B394" s="56">
        <v>478.08290155440397</v>
      </c>
      <c r="C394" s="56">
        <v>0.14938335938859301</v>
      </c>
      <c r="D394" s="56">
        <f t="shared" si="20"/>
        <v>4.1495377607942509E-2</v>
      </c>
      <c r="E394" s="56">
        <f t="shared" si="21"/>
        <v>0</v>
      </c>
      <c r="F394">
        <f t="shared" si="19"/>
        <v>0.34626630891819893</v>
      </c>
    </row>
    <row r="395" spans="2:6">
      <c r="B395" s="56">
        <v>486.42759749113702</v>
      </c>
      <c r="C395" s="56">
        <v>0.14938335938859301</v>
      </c>
      <c r="D395" s="56">
        <f t="shared" si="20"/>
        <v>4.1495377607942509E-2</v>
      </c>
      <c r="E395" s="56">
        <f t="shared" si="21"/>
        <v>0</v>
      </c>
      <c r="F395">
        <f t="shared" si="19"/>
        <v>0.34626630891820132</v>
      </c>
    </row>
    <row r="396" spans="2:6">
      <c r="B396" s="56">
        <v>494.77229342787001</v>
      </c>
      <c r="C396" s="56">
        <v>0.14938335938859301</v>
      </c>
      <c r="D396" s="56">
        <f t="shared" si="20"/>
        <v>4.1495377607942509E-2</v>
      </c>
      <c r="E396" s="56">
        <f t="shared" si="21"/>
        <v>0</v>
      </c>
      <c r="F396">
        <f t="shared" si="19"/>
        <v>0.34626630891819893</v>
      </c>
    </row>
    <row r="397" spans="2:6">
      <c r="B397" s="56">
        <v>503.116989364603</v>
      </c>
      <c r="C397" s="56">
        <v>0.14938335938859301</v>
      </c>
      <c r="D397" s="56">
        <f t="shared" si="20"/>
        <v>4.1495377607942509E-2</v>
      </c>
      <c r="E397" s="56">
        <f t="shared" si="21"/>
        <v>0</v>
      </c>
      <c r="F397">
        <f t="shared" si="19"/>
        <v>0.34626630891819893</v>
      </c>
    </row>
    <row r="398" spans="2:6">
      <c r="B398" s="56">
        <v>510.07090264521401</v>
      </c>
      <c r="C398" s="56">
        <v>0.30571478200451402</v>
      </c>
      <c r="D398" s="56">
        <f t="shared" si="20"/>
        <v>8.4920772779031664E-2</v>
      </c>
      <c r="E398" s="56">
        <f t="shared" si="21"/>
        <v>6.2447421212698225E-3</v>
      </c>
      <c r="F398">
        <f t="shared" si="19"/>
        <v>0.59053168962785774</v>
      </c>
    </row>
    <row r="399" spans="2:6">
      <c r="B399" s="56">
        <v>511.46168530133599</v>
      </c>
      <c r="C399" s="56">
        <v>1.55636616293207</v>
      </c>
      <c r="D399" s="56">
        <f t="shared" si="20"/>
        <v>0.43232393414779724</v>
      </c>
      <c r="E399" s="56">
        <f t="shared" si="21"/>
        <v>0.24978968485086933</v>
      </c>
      <c r="F399">
        <f t="shared" si="19"/>
        <v>0.60126862943917958</v>
      </c>
    </row>
    <row r="400" spans="2:6">
      <c r="B400" s="56">
        <v>512.15707662939701</v>
      </c>
      <c r="C400" s="56">
        <v>4.0055584505819004</v>
      </c>
      <c r="D400" s="56">
        <f t="shared" si="20"/>
        <v>1.112655125161639</v>
      </c>
      <c r="E400" s="56">
        <f t="shared" si="21"/>
        <v>0.97834293233254477</v>
      </c>
      <c r="F400">
        <f t="shared" si="19"/>
        <v>0.77373072516005359</v>
      </c>
    </row>
    <row r="401" spans="2:6">
      <c r="B401" s="56">
        <v>512.15707662939701</v>
      </c>
      <c r="C401" s="56">
        <v>2.7549070696543301</v>
      </c>
      <c r="D401" s="56">
        <f t="shared" si="20"/>
        <v>0.76525196379286942</v>
      </c>
      <c r="E401" s="56">
        <f t="shared" si="21"/>
        <v>0</v>
      </c>
      <c r="F401">
        <f t="shared" si="19"/>
        <v>0</v>
      </c>
    </row>
    <row r="402" spans="2:6">
      <c r="B402" s="56">
        <v>512.15707662939701</v>
      </c>
      <c r="C402" s="56">
        <v>7.5490706965433301</v>
      </c>
      <c r="D402" s="56">
        <f t="shared" si="20"/>
        <v>2.0969640823731472</v>
      </c>
      <c r="E402" s="56">
        <f t="shared" si="21"/>
        <v>0</v>
      </c>
      <c r="F402">
        <f t="shared" si="19"/>
        <v>0</v>
      </c>
    </row>
    <row r="403" spans="2:6">
      <c r="B403" s="56">
        <v>512.85246795745797</v>
      </c>
      <c r="C403" s="56">
        <v>5.8467952058363997</v>
      </c>
      <c r="D403" s="56">
        <f t="shared" si="20"/>
        <v>1.624109779399</v>
      </c>
      <c r="E403" s="56">
        <f t="shared" si="21"/>
        <v>-0.67998303098294133</v>
      </c>
      <c r="F403">
        <f t="shared" si="19"/>
        <v>1.12939185641307</v>
      </c>
    </row>
    <row r="404" spans="2:6">
      <c r="B404" s="56">
        <v>513.54785928551905</v>
      </c>
      <c r="C404" s="56">
        <v>10.6062185165885</v>
      </c>
      <c r="D404" s="56">
        <f t="shared" si="20"/>
        <v>2.9461718101634724</v>
      </c>
      <c r="E404" s="56">
        <f t="shared" si="21"/>
        <v>1.9011770458091661</v>
      </c>
      <c r="F404">
        <f t="shared" si="19"/>
        <v>2.0487423277656864</v>
      </c>
    </row>
    <row r="405" spans="2:6">
      <c r="B405" s="56">
        <v>513.54785928551905</v>
      </c>
      <c r="C405" s="56">
        <v>9.3555671356609391</v>
      </c>
      <c r="D405" s="56">
        <f t="shared" si="20"/>
        <v>2.5987686487947053</v>
      </c>
      <c r="E405" s="56">
        <f t="shared" si="21"/>
        <v>0</v>
      </c>
      <c r="F405">
        <f t="shared" si="19"/>
        <v>0</v>
      </c>
    </row>
    <row r="406" spans="2:6">
      <c r="B406" s="56">
        <v>513.54785928551905</v>
      </c>
      <c r="C406" s="56">
        <v>8.1049157547333799</v>
      </c>
      <c r="D406" s="56">
        <f t="shared" si="20"/>
        <v>2.251365487425939</v>
      </c>
      <c r="E406" s="56">
        <f t="shared" si="21"/>
        <v>0</v>
      </c>
      <c r="F406">
        <f t="shared" si="19"/>
        <v>0</v>
      </c>
    </row>
    <row r="407" spans="2:6">
      <c r="B407" s="56">
        <v>514.24325061358002</v>
      </c>
      <c r="C407" s="56">
        <v>12.377974639569199</v>
      </c>
      <c r="D407" s="56">
        <f t="shared" si="20"/>
        <v>3.4383262887692223</v>
      </c>
      <c r="E407" s="56">
        <f t="shared" si="21"/>
        <v>1.7068961798143447</v>
      </c>
      <c r="F407">
        <f t="shared" si="19"/>
        <v>2.390982284254155</v>
      </c>
    </row>
    <row r="408" spans="2:6">
      <c r="B408" s="56">
        <v>514.24325061358002</v>
      </c>
      <c r="C408" s="56">
        <v>14.0107694980024</v>
      </c>
      <c r="D408" s="56">
        <f t="shared" si="20"/>
        <v>3.8918804161117779</v>
      </c>
      <c r="E408" s="56">
        <f t="shared" si="21"/>
        <v>0</v>
      </c>
      <c r="F408">
        <f t="shared" si="19"/>
        <v>0</v>
      </c>
    </row>
    <row r="409" spans="2:6">
      <c r="B409" s="56">
        <v>514.93864194164098</v>
      </c>
      <c r="C409" s="56">
        <v>14.914017717561199</v>
      </c>
      <c r="D409" s="56">
        <f t="shared" si="20"/>
        <v>4.1427826993225549</v>
      </c>
      <c r="E409" s="56">
        <f t="shared" si="21"/>
        <v>0.36080732256238424</v>
      </c>
      <c r="F409">
        <f t="shared" si="19"/>
        <v>2.8808551631498971</v>
      </c>
    </row>
    <row r="410" spans="2:6">
      <c r="B410" s="56">
        <v>516.32942459776302</v>
      </c>
      <c r="C410" s="56">
        <v>17.397950321347899</v>
      </c>
      <c r="D410" s="56">
        <f t="shared" si="20"/>
        <v>4.8327639781521947</v>
      </c>
      <c r="E410" s="56">
        <f t="shared" si="21"/>
        <v>0.49611006852323991</v>
      </c>
      <c r="F410">
        <f t="shared" si="19"/>
        <v>6.7213243219454348</v>
      </c>
    </row>
    <row r="411" spans="2:6">
      <c r="B411" s="56">
        <v>516.32942459776302</v>
      </c>
      <c r="C411" s="56">
        <v>16.251519888831002</v>
      </c>
      <c r="D411" s="56">
        <f t="shared" si="20"/>
        <v>4.5143110802308337</v>
      </c>
      <c r="E411" s="56">
        <f t="shared" si="21"/>
        <v>0</v>
      </c>
      <c r="F411">
        <f t="shared" si="19"/>
        <v>0</v>
      </c>
    </row>
    <row r="412" spans="2:6">
      <c r="B412" s="56">
        <v>517.37251158985498</v>
      </c>
      <c r="C412" s="56">
        <v>19.078513114469299</v>
      </c>
      <c r="D412" s="56">
        <f t="shared" si="20"/>
        <v>5.2995869762414722</v>
      </c>
      <c r="E412" s="56">
        <f t="shared" si="21"/>
        <v>0.75283835573074553</v>
      </c>
      <c r="F412">
        <f t="shared" si="19"/>
        <v>5.5279302383774302</v>
      </c>
    </row>
    <row r="413" spans="2:6">
      <c r="B413" s="56">
        <v>517.72020725388597</v>
      </c>
      <c r="C413" s="56">
        <v>21.1499044641306</v>
      </c>
      <c r="D413" s="56">
        <f t="shared" si="20"/>
        <v>5.8749734622584997</v>
      </c>
      <c r="E413" s="56">
        <f t="shared" si="21"/>
        <v>1.6548566621346692</v>
      </c>
      <c r="F413">
        <f t="shared" si="19"/>
        <v>2.0427027991244344</v>
      </c>
    </row>
    <row r="414" spans="2:6">
      <c r="B414" s="56">
        <v>518.41559858194705</v>
      </c>
      <c r="C414" s="56">
        <v>20.159805454229598</v>
      </c>
      <c r="D414" s="56">
        <f t="shared" si="20"/>
        <v>5.5999459595082213</v>
      </c>
      <c r="E414" s="56">
        <f t="shared" si="21"/>
        <v>-0.39550033434716941</v>
      </c>
      <c r="F414">
        <f t="shared" si="19"/>
        <v>3.8941538578526882</v>
      </c>
    </row>
    <row r="415" spans="2:6">
      <c r="B415" s="56">
        <v>522.58794655031295</v>
      </c>
      <c r="C415" s="56">
        <v>18.700712176480799</v>
      </c>
      <c r="D415" s="56">
        <f t="shared" si="20"/>
        <v>5.1946422712446667</v>
      </c>
      <c r="E415" s="56">
        <f t="shared" si="21"/>
        <v>-9.7140432997560353E-2</v>
      </c>
      <c r="F415">
        <f t="shared" si="19"/>
        <v>21.673855126815297</v>
      </c>
    </row>
    <row r="416" spans="2:6">
      <c r="B416" s="56">
        <v>522.58794655031295</v>
      </c>
      <c r="C416" s="56">
        <v>17.450060795553199</v>
      </c>
      <c r="D416" s="56">
        <f t="shared" si="20"/>
        <v>4.8472391098758889</v>
      </c>
      <c r="E416" s="56">
        <f t="shared" si="21"/>
        <v>0</v>
      </c>
      <c r="F416">
        <f t="shared" si="19"/>
        <v>0</v>
      </c>
    </row>
    <row r="417" spans="2:6">
      <c r="B417" s="56">
        <v>522.93564221434406</v>
      </c>
      <c r="C417" s="56">
        <v>12.1608476637137</v>
      </c>
      <c r="D417" s="56">
        <f t="shared" si="20"/>
        <v>3.3780132399204721</v>
      </c>
      <c r="E417" s="56">
        <f t="shared" si="21"/>
        <v>-4.225608835386482</v>
      </c>
      <c r="F417">
        <f t="shared" si="19"/>
        <v>1.1745205565600207</v>
      </c>
    </row>
    <row r="418" spans="2:6">
      <c r="B418" s="56">
        <v>523.28333787837403</v>
      </c>
      <c r="C418" s="56">
        <v>16.095188466214999</v>
      </c>
      <c r="D418" s="56">
        <f t="shared" si="20"/>
        <v>4.4708856850597218</v>
      </c>
      <c r="E418" s="56">
        <f t="shared" si="21"/>
        <v>3.1431868677115489</v>
      </c>
      <c r="F418">
        <f t="shared" si="19"/>
        <v>1.5545075670689292</v>
      </c>
    </row>
    <row r="419" spans="2:6">
      <c r="B419" s="56">
        <v>523.28333787837403</v>
      </c>
      <c r="C419" s="56">
        <v>14.844537085287399</v>
      </c>
      <c r="D419" s="56">
        <f t="shared" si="20"/>
        <v>4.123482523690944</v>
      </c>
      <c r="E419" s="56">
        <f t="shared" si="21"/>
        <v>0</v>
      </c>
      <c r="F419">
        <f t="shared" si="19"/>
        <v>0</v>
      </c>
    </row>
    <row r="420" spans="2:6">
      <c r="B420" s="56">
        <v>523.28333787837403</v>
      </c>
      <c r="C420" s="56">
        <v>13.5938857043599</v>
      </c>
      <c r="D420" s="56">
        <f t="shared" si="20"/>
        <v>3.7760793623221947</v>
      </c>
      <c r="E420" s="56">
        <f t="shared" si="21"/>
        <v>0</v>
      </c>
      <c r="F420">
        <f t="shared" si="19"/>
        <v>0</v>
      </c>
    </row>
    <row r="421" spans="2:6">
      <c r="B421" s="56">
        <v>524.32642487046598</v>
      </c>
      <c r="C421" s="56">
        <v>7.0540211915928497</v>
      </c>
      <c r="D421" s="56">
        <f t="shared" si="20"/>
        <v>1.9594503309980138</v>
      </c>
      <c r="E421" s="56">
        <f t="shared" si="21"/>
        <v>-1.7415891915983441</v>
      </c>
      <c r="F421">
        <f t="shared" si="19"/>
        <v>2.0438771519143089</v>
      </c>
    </row>
    <row r="422" spans="2:6">
      <c r="B422" s="56">
        <v>524.67412053449596</v>
      </c>
      <c r="C422" s="56">
        <v>11.023102310231</v>
      </c>
      <c r="D422" s="56">
        <f t="shared" si="20"/>
        <v>3.0619728639530552</v>
      </c>
      <c r="E422" s="56">
        <f t="shared" si="21"/>
        <v>3.1709412771394438</v>
      </c>
      <c r="F422">
        <f t="shared" si="19"/>
        <v>1.0646346881739079</v>
      </c>
    </row>
    <row r="423" spans="2:6">
      <c r="B423" s="56">
        <v>524.67412053449596</v>
      </c>
      <c r="C423" s="56">
        <v>9.77245092930346</v>
      </c>
      <c r="D423" s="56">
        <f t="shared" si="20"/>
        <v>2.7145697025842948</v>
      </c>
      <c r="E423" s="56">
        <f t="shared" si="21"/>
        <v>0</v>
      </c>
      <c r="F423">
        <f t="shared" si="19"/>
        <v>0</v>
      </c>
    </row>
    <row r="424" spans="2:6">
      <c r="B424" s="56">
        <v>524.67412053449596</v>
      </c>
      <c r="C424" s="56">
        <v>8.5217995483758902</v>
      </c>
      <c r="D424" s="56">
        <f t="shared" si="20"/>
        <v>2.3671665412155249</v>
      </c>
      <c r="E424" s="56">
        <f t="shared" si="21"/>
        <v>0</v>
      </c>
      <c r="F424">
        <f t="shared" si="19"/>
        <v>0</v>
      </c>
    </row>
    <row r="425" spans="2:6">
      <c r="B425" s="56">
        <v>525.71720752658803</v>
      </c>
      <c r="C425" s="56">
        <v>2.8851832551676102</v>
      </c>
      <c r="D425" s="56">
        <f t="shared" si="20"/>
        <v>0.801439793102114</v>
      </c>
      <c r="E425" s="56">
        <f t="shared" si="21"/>
        <v>-1.5010509765567157</v>
      </c>
      <c r="F425">
        <f t="shared" si="19"/>
        <v>0.83597142312977613</v>
      </c>
    </row>
    <row r="426" spans="2:6">
      <c r="B426" s="56">
        <v>526.06490319061902</v>
      </c>
      <c r="C426" s="56">
        <v>5.6209831509466701</v>
      </c>
      <c r="D426" s="56">
        <f t="shared" si="20"/>
        <v>1.5613842085962972</v>
      </c>
      <c r="E426" s="56">
        <f t="shared" si="21"/>
        <v>2.1856597424420046</v>
      </c>
      <c r="F426">
        <f t="shared" si="19"/>
        <v>0.54288651921539699</v>
      </c>
    </row>
    <row r="427" spans="2:6">
      <c r="B427" s="56">
        <v>526.06490319061902</v>
      </c>
      <c r="C427" s="56">
        <v>4.2140003474031502</v>
      </c>
      <c r="D427" s="56">
        <f t="shared" si="20"/>
        <v>1.1705556520564306</v>
      </c>
      <c r="E427" s="56">
        <f t="shared" si="21"/>
        <v>0</v>
      </c>
      <c r="F427">
        <f t="shared" si="19"/>
        <v>0</v>
      </c>
    </row>
    <row r="428" spans="2:6">
      <c r="B428" s="56">
        <v>529.82001636214795</v>
      </c>
      <c r="C428" s="56">
        <v>1.2332812228591401</v>
      </c>
      <c r="D428" s="56">
        <f t="shared" si="20"/>
        <v>0.34257811746087224</v>
      </c>
      <c r="E428" s="56">
        <f t="shared" si="21"/>
        <v>-0.22049336378813822</v>
      </c>
      <c r="F428">
        <f t="shared" si="19"/>
        <v>1.2864196011549074</v>
      </c>
    </row>
    <row r="429" spans="2:6">
      <c r="B429" s="56">
        <v>530.58494682301603</v>
      </c>
      <c r="C429" s="56">
        <v>0.25360430779920701</v>
      </c>
      <c r="D429" s="56">
        <f t="shared" si="20"/>
        <v>7.0445641055335281E-2</v>
      </c>
      <c r="E429" s="56">
        <f t="shared" si="21"/>
        <v>-0.35576106630230236</v>
      </c>
      <c r="F429">
        <f t="shared" si="19"/>
        <v>5.3886016678604411E-2</v>
      </c>
    </row>
    <row r="430" spans="2:6">
      <c r="B430" s="56">
        <v>534.40959912735195</v>
      </c>
      <c r="C430" s="56">
        <v>3.5886746569393799</v>
      </c>
      <c r="D430" s="56">
        <f t="shared" si="20"/>
        <v>0.99685407137204995</v>
      </c>
      <c r="E430" s="56">
        <f t="shared" si="21"/>
        <v>0.24222030046142104</v>
      </c>
      <c r="F430">
        <f t="shared" si="19"/>
        <v>3.812620221159762</v>
      </c>
    </row>
    <row r="431" spans="2:6">
      <c r="B431" s="56">
        <v>534.40959912735195</v>
      </c>
      <c r="C431" s="56">
        <v>2.4769845405593198</v>
      </c>
      <c r="D431" s="56">
        <f t="shared" si="20"/>
        <v>0.68805126126647764</v>
      </c>
      <c r="E431" s="56">
        <f t="shared" si="21"/>
        <v>0</v>
      </c>
      <c r="F431">
        <f t="shared" si="19"/>
        <v>0</v>
      </c>
    </row>
    <row r="432" spans="2:6">
      <c r="B432" s="56">
        <v>535.10499045541303</v>
      </c>
      <c r="C432" s="56">
        <v>5.3604307799201001</v>
      </c>
      <c r="D432" s="56">
        <f t="shared" si="20"/>
        <v>1.4890085499778054</v>
      </c>
      <c r="E432" s="56">
        <f t="shared" si="21"/>
        <v>1.1518079912566555</v>
      </c>
      <c r="F432">
        <f t="shared" si="19"/>
        <v>1.0354436330633658</v>
      </c>
    </row>
    <row r="433" spans="2:6">
      <c r="B433" s="56">
        <v>535.80038178347399</v>
      </c>
      <c r="C433" s="56">
        <v>9.07764460656594</v>
      </c>
      <c r="D433" s="56">
        <f t="shared" si="20"/>
        <v>2.5215679462683167</v>
      </c>
      <c r="E433" s="56">
        <f t="shared" si="21"/>
        <v>1.484860904391359</v>
      </c>
      <c r="F433">
        <f t="shared" si="19"/>
        <v>1.7534764829514824</v>
      </c>
    </row>
    <row r="434" spans="2:6">
      <c r="B434" s="56">
        <v>535.80038178347399</v>
      </c>
      <c r="C434" s="56">
        <v>7.8269932256383701</v>
      </c>
      <c r="D434" s="56">
        <f t="shared" si="20"/>
        <v>2.1741647848995473</v>
      </c>
      <c r="E434" s="56">
        <f t="shared" si="21"/>
        <v>0</v>
      </c>
      <c r="F434">
        <f t="shared" si="19"/>
        <v>0</v>
      </c>
    </row>
    <row r="435" spans="2:6">
      <c r="B435" s="56">
        <v>535.80038178347399</v>
      </c>
      <c r="C435" s="56">
        <v>6.8195240576689198</v>
      </c>
      <c r="D435" s="56">
        <f t="shared" si="20"/>
        <v>1.8943122382413664</v>
      </c>
      <c r="E435" s="56">
        <f t="shared" si="21"/>
        <v>0</v>
      </c>
      <c r="F435">
        <f t="shared" si="19"/>
        <v>0</v>
      </c>
    </row>
    <row r="436" spans="2:6">
      <c r="B436" s="56">
        <v>535.80038178347399</v>
      </c>
      <c r="C436" s="56">
        <v>12.3432343234323</v>
      </c>
      <c r="D436" s="56">
        <f t="shared" si="20"/>
        <v>3.4286762009534164</v>
      </c>
      <c r="E436" s="56">
        <f t="shared" si="21"/>
        <v>0</v>
      </c>
      <c r="F436">
        <f t="shared" si="19"/>
        <v>0</v>
      </c>
    </row>
    <row r="437" spans="2:6">
      <c r="B437" s="56">
        <v>536.79379796641797</v>
      </c>
      <c r="C437" s="56">
        <v>10.9288071664309</v>
      </c>
      <c r="D437" s="56">
        <f t="shared" si="20"/>
        <v>3.0357797684530281</v>
      </c>
      <c r="E437" s="56">
        <f t="shared" si="21"/>
        <v>-0.39550033434732801</v>
      </c>
      <c r="F437">
        <f t="shared" si="19"/>
        <v>3.0157927498351498</v>
      </c>
    </row>
    <row r="438" spans="2:6">
      <c r="B438" s="56">
        <v>537.19116443959604</v>
      </c>
      <c r="C438" s="56">
        <v>16.928956053499999</v>
      </c>
      <c r="D438" s="56">
        <f t="shared" si="20"/>
        <v>4.7024877926388884</v>
      </c>
      <c r="E438" s="56">
        <f t="shared" si="21"/>
        <v>4.1943851247837349</v>
      </c>
      <c r="F438">
        <f t="shared" si="19"/>
        <v>1.8686109893238296</v>
      </c>
    </row>
    <row r="439" spans="2:6">
      <c r="B439" s="56">
        <v>537.19116443959604</v>
      </c>
      <c r="C439" s="56">
        <v>15.6783046725725</v>
      </c>
      <c r="D439" s="56">
        <f t="shared" si="20"/>
        <v>4.355084631270139</v>
      </c>
      <c r="E439" s="56">
        <f t="shared" si="21"/>
        <v>0</v>
      </c>
      <c r="F439">
        <f t="shared" si="19"/>
        <v>0</v>
      </c>
    </row>
    <row r="440" spans="2:6">
      <c r="B440" s="56">
        <v>537.19116443959604</v>
      </c>
      <c r="C440" s="56">
        <v>14.4276532916449</v>
      </c>
      <c r="D440" s="56">
        <f t="shared" si="20"/>
        <v>4.0076814699013612</v>
      </c>
      <c r="E440" s="56">
        <f t="shared" si="21"/>
        <v>0</v>
      </c>
      <c r="F440">
        <f t="shared" si="19"/>
        <v>0</v>
      </c>
    </row>
    <row r="441" spans="2:6">
      <c r="B441" s="56">
        <v>537.19116443959604</v>
      </c>
      <c r="C441" s="56">
        <v>13.1770019107173</v>
      </c>
      <c r="D441" s="56">
        <f t="shared" si="20"/>
        <v>3.660278308532583</v>
      </c>
      <c r="E441" s="56">
        <f t="shared" si="21"/>
        <v>0</v>
      </c>
      <c r="F441">
        <f t="shared" si="19"/>
        <v>0</v>
      </c>
    </row>
    <row r="442" spans="2:6">
      <c r="B442" s="56">
        <v>537.886555767657</v>
      </c>
      <c r="C442" s="56">
        <v>18.718082334549202</v>
      </c>
      <c r="D442" s="56">
        <f t="shared" si="20"/>
        <v>5.1994673151525559</v>
      </c>
      <c r="E442" s="56">
        <f t="shared" si="21"/>
        <v>2.2134141518731081</v>
      </c>
      <c r="F442">
        <f t="shared" si="19"/>
        <v>3.6156644814935111</v>
      </c>
    </row>
    <row r="443" spans="2:6">
      <c r="B443" s="56">
        <v>540.52904281428903</v>
      </c>
      <c r="C443" s="56">
        <v>21.639742921660599</v>
      </c>
      <c r="D443" s="56">
        <f t="shared" si="20"/>
        <v>6.0110397004612777</v>
      </c>
      <c r="E443" s="56">
        <f t="shared" si="21"/>
        <v>0.30712445169527269</v>
      </c>
      <c r="F443">
        <f t="shared" si="19"/>
        <v>15.884094545259787</v>
      </c>
    </row>
    <row r="444" spans="2:6">
      <c r="B444" s="56">
        <v>540.52904281428903</v>
      </c>
      <c r="C444" s="56">
        <v>20.4099357304151</v>
      </c>
      <c r="D444" s="56">
        <f t="shared" si="20"/>
        <v>5.6694265917819715</v>
      </c>
      <c r="E444" s="56">
        <f t="shared" si="21"/>
        <v>0</v>
      </c>
      <c r="F444">
        <f t="shared" si="19"/>
        <v>0</v>
      </c>
    </row>
    <row r="445" spans="2:6">
      <c r="B445" s="56">
        <v>540.66812107990097</v>
      </c>
      <c r="C445" s="56">
        <v>24.224422442244201</v>
      </c>
      <c r="D445" s="56">
        <f t="shared" si="20"/>
        <v>6.7290062339567225</v>
      </c>
      <c r="E445" s="56">
        <f t="shared" si="21"/>
        <v>7.6185853879656413</v>
      </c>
      <c r="F445">
        <f t="shared" si="19"/>
        <v>0.93585851631065131</v>
      </c>
    </row>
    <row r="446" spans="2:6">
      <c r="B446" s="56">
        <v>541.16482917137398</v>
      </c>
      <c r="C446" s="56">
        <v>23.048214595895701</v>
      </c>
      <c r="D446" s="56">
        <f t="shared" si="20"/>
        <v>6.4022818321932506</v>
      </c>
      <c r="E446" s="56">
        <f t="shared" si="21"/>
        <v>-0.65777950343944624</v>
      </c>
      <c r="F446">
        <f t="shared" si="19"/>
        <v>3.1800651899410379</v>
      </c>
    </row>
    <row r="447" spans="2:6">
      <c r="B447" s="56">
        <v>545.53586037632897</v>
      </c>
      <c r="C447" s="56">
        <v>22.348445370852801</v>
      </c>
      <c r="D447" s="56">
        <f t="shared" si="20"/>
        <v>6.2079014919035558</v>
      </c>
      <c r="E447" s="56">
        <f t="shared" si="21"/>
        <v>-4.4470133287848844E-2</v>
      </c>
      <c r="F447">
        <f t="shared" si="19"/>
        <v>27.134931138397071</v>
      </c>
    </row>
    <row r="448" spans="2:6">
      <c r="B448" s="56">
        <v>545.53586037632897</v>
      </c>
      <c r="C448" s="56">
        <v>21.0977939899253</v>
      </c>
      <c r="D448" s="56">
        <f t="shared" si="20"/>
        <v>5.8604983305348055</v>
      </c>
      <c r="E448" s="56">
        <f t="shared" si="21"/>
        <v>0</v>
      </c>
      <c r="F448">
        <f t="shared" si="19"/>
        <v>0</v>
      </c>
    </row>
    <row r="449" spans="2:6">
      <c r="B449" s="56">
        <v>546.23125170439005</v>
      </c>
      <c r="C449" s="56">
        <v>18.891783915233599</v>
      </c>
      <c r="D449" s="56">
        <f t="shared" si="20"/>
        <v>5.2477177542315552</v>
      </c>
      <c r="E449" s="56">
        <f t="shared" si="21"/>
        <v>-0.88120249933491912</v>
      </c>
      <c r="F449">
        <f t="shared" si="19"/>
        <v>3.6492174184047776</v>
      </c>
    </row>
    <row r="450" spans="2:6">
      <c r="B450" s="56">
        <v>547.62203436051198</v>
      </c>
      <c r="C450" s="56">
        <v>16.876845579294699</v>
      </c>
      <c r="D450" s="56">
        <f t="shared" si="20"/>
        <v>4.6880126609151942</v>
      </c>
      <c r="E450" s="56">
        <f t="shared" si="21"/>
        <v>-0.40243893670420661</v>
      </c>
      <c r="F450">
        <f t="shared" si="19"/>
        <v>6.5200067004808613</v>
      </c>
    </row>
    <row r="451" spans="2:6">
      <c r="B451" s="56">
        <v>548.31742568857305</v>
      </c>
      <c r="C451" s="56">
        <v>15.5046030918881</v>
      </c>
      <c r="D451" s="56">
        <f t="shared" si="20"/>
        <v>4.3068341921911388</v>
      </c>
      <c r="E451" s="56">
        <f t="shared" si="21"/>
        <v>-0.54814958620044174</v>
      </c>
      <c r="F451">
        <f t="shared" ref="F451:F514" si="22">(B451-B450)*(D451)</f>
        <v>2.9949351486466549</v>
      </c>
    </row>
    <row r="452" spans="2:6">
      <c r="B452" s="56">
        <v>551.33078811017106</v>
      </c>
      <c r="C452" s="56">
        <v>14.2192113948237</v>
      </c>
      <c r="D452" s="56">
        <f t="shared" ref="D452:D515" si="23">(C452*1000)/3600</f>
        <v>3.9497809430065836</v>
      </c>
      <c r="E452" s="56">
        <f t="shared" si="21"/>
        <v>-0.11848997871129217</v>
      </c>
      <c r="F452">
        <f t="shared" si="22"/>
        <v>11.902121467199965</v>
      </c>
    </row>
    <row r="453" spans="2:6">
      <c r="B453" s="56">
        <v>555.50313607853798</v>
      </c>
      <c r="C453" s="56">
        <v>13.541775230154499</v>
      </c>
      <c r="D453" s="56">
        <f t="shared" si="23"/>
        <v>3.761604230598472</v>
      </c>
      <c r="E453" s="56">
        <f t="shared" si="21"/>
        <v>-4.5100915320292631E-2</v>
      </c>
      <c r="F453">
        <f t="shared" si="22"/>
        <v>15.694721769337951</v>
      </c>
    </row>
    <row r="454" spans="2:6">
      <c r="B454" s="56">
        <v>559.79138260158095</v>
      </c>
      <c r="C454" s="56">
        <v>15.469862775751199</v>
      </c>
      <c r="D454" s="56">
        <f t="shared" si="23"/>
        <v>4.2971841043753329</v>
      </c>
      <c r="E454" s="56">
        <f t="shared" si="21"/>
        <v>0.12489484242543254</v>
      </c>
      <c r="F454">
        <f t="shared" si="22"/>
        <v>18.427384794463048</v>
      </c>
    </row>
    <row r="455" spans="2:6">
      <c r="B455" s="56">
        <v>561.52986092173398</v>
      </c>
      <c r="C455" s="56">
        <v>16.720514156678799</v>
      </c>
      <c r="D455" s="56">
        <f t="shared" si="23"/>
        <v>4.6445872657441116</v>
      </c>
      <c r="E455" s="56">
        <f t="shared" si="21"/>
        <v>0.19983174788063929</v>
      </c>
      <c r="F455">
        <f t="shared" si="22"/>
        <v>8.0745142675550028</v>
      </c>
    </row>
    <row r="456" spans="2:6">
      <c r="B456" s="56">
        <v>563.61603490591699</v>
      </c>
      <c r="C456" s="56">
        <v>12.8295987493486</v>
      </c>
      <c r="D456" s="56">
        <f t="shared" si="23"/>
        <v>3.563777430374611</v>
      </c>
      <c r="E456" s="56">
        <f t="shared" si="21"/>
        <v>-0.51808230932031818</v>
      </c>
      <c r="F456">
        <f t="shared" si="22"/>
        <v>7.4346597606660767</v>
      </c>
    </row>
    <row r="457" spans="2:6">
      <c r="B457" s="56">
        <v>563.61603490591699</v>
      </c>
      <c r="C457" s="56">
        <v>11.578947368421</v>
      </c>
      <c r="D457" s="56">
        <f t="shared" si="23"/>
        <v>3.2163742690058337</v>
      </c>
      <c r="E457" s="56">
        <f t="shared" ref="E457:E520" si="24">IF(B456=B457, 0, (D457-D456)/(B457-B456))</f>
        <v>0</v>
      </c>
      <c r="F457">
        <f t="shared" si="22"/>
        <v>0</v>
      </c>
    </row>
    <row r="458" spans="2:6">
      <c r="B458" s="56">
        <v>563.61603490591699</v>
      </c>
      <c r="C458" s="56">
        <v>10.328295987493499</v>
      </c>
      <c r="D458" s="56">
        <f t="shared" si="23"/>
        <v>2.868971107637083</v>
      </c>
      <c r="E458" s="56">
        <f t="shared" si="24"/>
        <v>0</v>
      </c>
      <c r="F458">
        <f t="shared" si="22"/>
        <v>0</v>
      </c>
    </row>
    <row r="459" spans="2:6">
      <c r="B459" s="56">
        <v>563.61603490591699</v>
      </c>
      <c r="C459" s="56">
        <v>9.07764460656594</v>
      </c>
      <c r="D459" s="56">
        <f t="shared" si="23"/>
        <v>2.5215679462683167</v>
      </c>
      <c r="E459" s="56">
        <f t="shared" si="24"/>
        <v>0</v>
      </c>
      <c r="F459">
        <f t="shared" si="22"/>
        <v>0</v>
      </c>
    </row>
    <row r="460" spans="2:6">
      <c r="B460" s="56">
        <v>563.96373056994798</v>
      </c>
      <c r="C460" s="56">
        <v>14.3234323432343</v>
      </c>
      <c r="D460" s="56">
        <f t="shared" si="23"/>
        <v>3.9787312064539724</v>
      </c>
      <c r="E460" s="56">
        <f t="shared" si="24"/>
        <v>4.1909158236030351</v>
      </c>
      <c r="F460">
        <f t="shared" si="22"/>
        <v>1.3833875888288503</v>
      </c>
    </row>
    <row r="461" spans="2:6">
      <c r="B461" s="56">
        <v>564.31142623397795</v>
      </c>
      <c r="C461" s="56">
        <v>7.7314573562619504</v>
      </c>
      <c r="D461" s="56">
        <f t="shared" si="23"/>
        <v>2.1476270434060973</v>
      </c>
      <c r="E461" s="56">
        <f t="shared" si="24"/>
        <v>-5.266399188947144</v>
      </c>
      <c r="F461">
        <f t="shared" si="22"/>
        <v>0.74672061094580511</v>
      </c>
    </row>
    <row r="462" spans="2:6">
      <c r="B462" s="56">
        <v>564.65912189800895</v>
      </c>
      <c r="C462" s="56">
        <v>2.4422442244224301</v>
      </c>
      <c r="D462" s="56">
        <f t="shared" si="23"/>
        <v>0.67840117345067497</v>
      </c>
      <c r="E462" s="56">
        <f t="shared" si="24"/>
        <v>-4.22560883538788</v>
      </c>
      <c r="F462">
        <f t="shared" si="22"/>
        <v>0.23587714648233771</v>
      </c>
    </row>
    <row r="463" spans="2:6">
      <c r="B463" s="56">
        <v>565.00681756203903</v>
      </c>
      <c r="C463" s="56">
        <v>6.3678999478895504</v>
      </c>
      <c r="D463" s="56">
        <f t="shared" si="23"/>
        <v>1.7688610966359861</v>
      </c>
      <c r="E463" s="56">
        <f t="shared" si="24"/>
        <v>3.1362482653535761</v>
      </c>
      <c r="F463">
        <f t="shared" si="22"/>
        <v>0.61502533357183198</v>
      </c>
    </row>
    <row r="464" spans="2:6">
      <c r="B464" s="56">
        <v>565.00681756203903</v>
      </c>
      <c r="C464" s="56">
        <v>5.1172485669619903</v>
      </c>
      <c r="D464" s="56">
        <f t="shared" si="23"/>
        <v>1.4214579352672194</v>
      </c>
      <c r="E464" s="56">
        <f t="shared" si="24"/>
        <v>0</v>
      </c>
      <c r="F464">
        <f t="shared" si="22"/>
        <v>0</v>
      </c>
    </row>
    <row r="465" spans="2:6">
      <c r="B465" s="56">
        <v>565.00681756203903</v>
      </c>
      <c r="C465" s="56">
        <v>3.8665971860343902</v>
      </c>
      <c r="D465" s="56">
        <f t="shared" si="23"/>
        <v>1.0740547738984418</v>
      </c>
      <c r="E465" s="56">
        <f t="shared" si="24"/>
        <v>0</v>
      </c>
      <c r="F465">
        <f t="shared" si="22"/>
        <v>0</v>
      </c>
    </row>
    <row r="466" spans="2:6">
      <c r="B466" s="56">
        <v>566.04990455413099</v>
      </c>
      <c r="C466" s="56">
        <v>0.93104047246831101</v>
      </c>
      <c r="D466" s="56">
        <f t="shared" si="23"/>
        <v>0.25862235346341972</v>
      </c>
      <c r="E466" s="56">
        <f t="shared" si="24"/>
        <v>-0.78174919888477934</v>
      </c>
      <c r="F466">
        <f t="shared" si="22"/>
        <v>0.26976561276190159</v>
      </c>
    </row>
    <row r="467" spans="2:6">
      <c r="B467" s="56">
        <v>569.87455685846703</v>
      </c>
      <c r="C467" s="56">
        <v>0.14938335938859301</v>
      </c>
      <c r="D467" s="56">
        <f t="shared" si="23"/>
        <v>4.1495377607942509E-2</v>
      </c>
      <c r="E467" s="56">
        <f t="shared" si="24"/>
        <v>-5.6770382920643139E-2</v>
      </c>
      <c r="F467">
        <f t="shared" si="22"/>
        <v>0.15870539158751149</v>
      </c>
    </row>
    <row r="468" spans="2:6">
      <c r="B468" s="56">
        <v>578.21925279519996</v>
      </c>
      <c r="C468" s="56">
        <v>0.14938335938859301</v>
      </c>
      <c r="D468" s="56">
        <f t="shared" si="23"/>
        <v>4.1495377607942509E-2</v>
      </c>
      <c r="E468" s="56">
        <f t="shared" si="24"/>
        <v>0</v>
      </c>
      <c r="F468">
        <f t="shared" si="22"/>
        <v>0.3462663089181966</v>
      </c>
    </row>
    <row r="469" spans="2:6">
      <c r="B469" s="56">
        <v>586.56394873193301</v>
      </c>
      <c r="C469" s="56">
        <v>0.14938335938859301</v>
      </c>
      <c r="D469" s="56">
        <f t="shared" si="23"/>
        <v>4.1495377607942509E-2</v>
      </c>
      <c r="E469" s="56">
        <f t="shared" si="24"/>
        <v>0</v>
      </c>
      <c r="F469">
        <f t="shared" si="22"/>
        <v>0.34626630891820132</v>
      </c>
    </row>
    <row r="470" spans="2:6">
      <c r="B470" s="56">
        <v>595.40535276013804</v>
      </c>
      <c r="C470" s="56">
        <v>0.283381721630803</v>
      </c>
      <c r="D470" s="56">
        <f t="shared" si="23"/>
        <v>7.8717144897445274E-2</v>
      </c>
      <c r="E470" s="56">
        <f t="shared" si="24"/>
        <v>4.2099385087211606E-3</v>
      </c>
      <c r="F470">
        <f t="shared" si="22"/>
        <v>0.69597008198507193</v>
      </c>
    </row>
    <row r="471" spans="2:6">
      <c r="B471" s="56">
        <v>600.47177529315502</v>
      </c>
      <c r="C471" s="56">
        <v>0.30571478200451402</v>
      </c>
      <c r="D471" s="56">
        <f t="shared" si="23"/>
        <v>8.4920772779031664E-2</v>
      </c>
      <c r="E471" s="56">
        <f t="shared" si="24"/>
        <v>1.2244592394650168E-3</v>
      </c>
      <c r="F471">
        <f t="shared" si="22"/>
        <v>0.43024451672890063</v>
      </c>
    </row>
    <row r="472" spans="2:6">
      <c r="B472" s="56">
        <v>601.16716662121598</v>
      </c>
      <c r="C472" s="56">
        <v>2.5464651728330798</v>
      </c>
      <c r="D472" s="56">
        <f t="shared" si="23"/>
        <v>0.70735143689807778</v>
      </c>
      <c r="E472" s="56">
        <f t="shared" si="24"/>
        <v>0.89507970404899617</v>
      </c>
      <c r="F472">
        <f t="shared" si="22"/>
        <v>0.49188605511038552</v>
      </c>
    </row>
    <row r="473" spans="2:6">
      <c r="B473" s="56">
        <v>601.16716662121598</v>
      </c>
      <c r="C473" s="56">
        <v>1.4347750564530199</v>
      </c>
      <c r="D473" s="56">
        <f t="shared" si="23"/>
        <v>0.39854862679250552</v>
      </c>
      <c r="E473" s="56">
        <f t="shared" si="24"/>
        <v>0</v>
      </c>
      <c r="F473">
        <f t="shared" si="22"/>
        <v>0</v>
      </c>
    </row>
    <row r="474" spans="2:6">
      <c r="B474" s="56">
        <v>601.16716662121598</v>
      </c>
      <c r="C474" s="56">
        <v>5.8815355219732597</v>
      </c>
      <c r="D474" s="56">
        <f t="shared" si="23"/>
        <v>1.6337598672147944</v>
      </c>
      <c r="E474" s="56">
        <f t="shared" si="24"/>
        <v>0</v>
      </c>
      <c r="F474">
        <f t="shared" si="22"/>
        <v>0</v>
      </c>
    </row>
    <row r="475" spans="2:6">
      <c r="B475" s="56">
        <v>601.86255794927695</v>
      </c>
      <c r="C475" s="56">
        <v>4.3703317700191002</v>
      </c>
      <c r="D475" s="56">
        <f t="shared" si="23"/>
        <v>1.2139810472275279</v>
      </c>
      <c r="E475" s="56">
        <f t="shared" si="24"/>
        <v>-0.60365840505630386</v>
      </c>
      <c r="F475">
        <f t="shared" si="22"/>
        <v>0.84419189267239048</v>
      </c>
    </row>
    <row r="476" spans="2:6">
      <c r="B476" s="56">
        <v>602.55794927733803</v>
      </c>
      <c r="C476" s="56">
        <v>9.07764460656594</v>
      </c>
      <c r="D476" s="56">
        <f t="shared" si="23"/>
        <v>2.5215679462683167</v>
      </c>
      <c r="E476" s="56">
        <f t="shared" si="24"/>
        <v>1.8803612387382844</v>
      </c>
      <c r="F476">
        <f t="shared" si="22"/>
        <v>1.7534764829517691</v>
      </c>
    </row>
    <row r="477" spans="2:6">
      <c r="B477" s="56">
        <v>602.55794927733803</v>
      </c>
      <c r="C477" s="56">
        <v>7.8269932256383701</v>
      </c>
      <c r="D477" s="56">
        <f t="shared" si="23"/>
        <v>2.1741647848995473</v>
      </c>
      <c r="E477" s="56">
        <f t="shared" si="24"/>
        <v>0</v>
      </c>
      <c r="F477">
        <f t="shared" si="22"/>
        <v>0</v>
      </c>
    </row>
    <row r="478" spans="2:6">
      <c r="B478" s="56">
        <v>602.55794927733803</v>
      </c>
      <c r="C478" s="56">
        <v>6.57634184471081</v>
      </c>
      <c r="D478" s="56">
        <f t="shared" si="23"/>
        <v>1.8267616235307804</v>
      </c>
      <c r="E478" s="56">
        <f t="shared" si="24"/>
        <v>0</v>
      </c>
      <c r="F478">
        <f t="shared" si="22"/>
        <v>0</v>
      </c>
    </row>
    <row r="479" spans="2:6">
      <c r="B479" s="56">
        <v>603.25334060539899</v>
      </c>
      <c r="C479" s="56">
        <v>12.551676220253601</v>
      </c>
      <c r="D479" s="56">
        <f t="shared" si="23"/>
        <v>3.4865767278482225</v>
      </c>
      <c r="E479" s="56">
        <f t="shared" si="24"/>
        <v>2.3868792107973027</v>
      </c>
      <c r="F479">
        <f t="shared" si="22"/>
        <v>2.4245352211648257</v>
      </c>
    </row>
    <row r="480" spans="2:6">
      <c r="B480" s="56">
        <v>603.551365460282</v>
      </c>
      <c r="C480" s="56">
        <v>10.9436958733467</v>
      </c>
      <c r="D480" s="56">
        <f t="shared" si="23"/>
        <v>3.0399155203740835</v>
      </c>
      <c r="E480" s="56">
        <f t="shared" si="24"/>
        <v>-1.4987381091066234</v>
      </c>
      <c r="F480">
        <f t="shared" si="22"/>
        <v>0.90597038181609746</v>
      </c>
    </row>
    <row r="481" spans="2:6">
      <c r="B481" s="56">
        <v>603.94873193345995</v>
      </c>
      <c r="C481" s="56">
        <v>16.095188466214999</v>
      </c>
      <c r="D481" s="56">
        <f t="shared" si="23"/>
        <v>4.4708856850597218</v>
      </c>
      <c r="E481" s="56">
        <f t="shared" si="24"/>
        <v>3.6011346232645134</v>
      </c>
      <c r="F481">
        <f t="shared" si="22"/>
        <v>1.7765800766539805</v>
      </c>
    </row>
    <row r="482" spans="2:6">
      <c r="B482" s="56">
        <v>603.94873193345995</v>
      </c>
      <c r="C482" s="56">
        <v>14.844537085287399</v>
      </c>
      <c r="D482" s="56">
        <f t="shared" si="23"/>
        <v>4.123482523690944</v>
      </c>
      <c r="E482" s="56">
        <f t="shared" si="24"/>
        <v>0</v>
      </c>
      <c r="F482">
        <f t="shared" si="22"/>
        <v>0</v>
      </c>
    </row>
    <row r="483" spans="2:6">
      <c r="B483" s="56">
        <v>603.94873193345995</v>
      </c>
      <c r="C483" s="56">
        <v>13.5938857043599</v>
      </c>
      <c r="D483" s="56">
        <f t="shared" si="23"/>
        <v>3.7760793623221947</v>
      </c>
      <c r="E483" s="56">
        <f t="shared" si="24"/>
        <v>0</v>
      </c>
      <c r="F483">
        <f t="shared" si="22"/>
        <v>0</v>
      </c>
    </row>
    <row r="484" spans="2:6">
      <c r="B484" s="56">
        <v>603.94873193345995</v>
      </c>
      <c r="C484" s="56">
        <v>18.804933124891399</v>
      </c>
      <c r="D484" s="56">
        <f t="shared" si="23"/>
        <v>5.2235925346920551</v>
      </c>
      <c r="E484" s="56">
        <f t="shared" si="24"/>
        <v>0</v>
      </c>
      <c r="F484">
        <f t="shared" si="22"/>
        <v>0</v>
      </c>
    </row>
    <row r="485" spans="2:6">
      <c r="B485" s="56">
        <v>604.78320152713297</v>
      </c>
      <c r="C485" s="56">
        <v>17.679346882056599</v>
      </c>
      <c r="D485" s="56">
        <f t="shared" si="23"/>
        <v>4.9109296894601657</v>
      </c>
      <c r="E485" s="56">
        <f t="shared" si="24"/>
        <v>-0.37468452727638096</v>
      </c>
      <c r="F485">
        <f t="shared" si="22"/>
        <v>4.0980215025205968</v>
      </c>
    </row>
    <row r="486" spans="2:6">
      <c r="B486" s="56">
        <v>605.339514589582</v>
      </c>
      <c r="C486" s="56">
        <v>23.3211742226854</v>
      </c>
      <c r="D486" s="56">
        <f t="shared" si="23"/>
        <v>6.4781039507459441</v>
      </c>
      <c r="E486" s="56">
        <f t="shared" si="24"/>
        <v>2.8170725569281219</v>
      </c>
      <c r="F486">
        <f t="shared" si="22"/>
        <v>3.6038538477025801</v>
      </c>
    </row>
    <row r="487" spans="2:6">
      <c r="B487" s="56">
        <v>605.339514589582</v>
      </c>
      <c r="C487" s="56">
        <v>22.0705228417578</v>
      </c>
      <c r="D487" s="56">
        <f t="shared" si="23"/>
        <v>6.1307007893771663</v>
      </c>
      <c r="E487" s="56">
        <f t="shared" si="24"/>
        <v>0</v>
      </c>
      <c r="F487">
        <f t="shared" si="22"/>
        <v>0</v>
      </c>
    </row>
    <row r="488" spans="2:6">
      <c r="B488" s="56">
        <v>605.339514589582</v>
      </c>
      <c r="C488" s="56">
        <v>20.8198714608302</v>
      </c>
      <c r="D488" s="56">
        <f t="shared" si="23"/>
        <v>5.7832976280083885</v>
      </c>
      <c r="E488" s="56">
        <f t="shared" si="24"/>
        <v>0</v>
      </c>
      <c r="F488">
        <f t="shared" si="22"/>
        <v>0</v>
      </c>
    </row>
    <row r="489" spans="2:6">
      <c r="B489" s="56">
        <v>605.339514589582</v>
      </c>
      <c r="C489" s="56">
        <v>19.569220079902699</v>
      </c>
      <c r="D489" s="56">
        <f t="shared" si="23"/>
        <v>5.4358944666396383</v>
      </c>
      <c r="E489" s="56">
        <f t="shared" si="24"/>
        <v>0</v>
      </c>
      <c r="F489">
        <f t="shared" si="22"/>
        <v>0</v>
      </c>
    </row>
    <row r="490" spans="2:6">
      <c r="B490" s="56">
        <v>606.03490591764296</v>
      </c>
      <c r="C490" s="56">
        <v>25.0581900295292</v>
      </c>
      <c r="D490" s="56">
        <f t="shared" si="23"/>
        <v>6.960608341535889</v>
      </c>
      <c r="E490" s="56">
        <f t="shared" si="24"/>
        <v>2.1925983448021675</v>
      </c>
      <c r="F490">
        <f t="shared" si="22"/>
        <v>4.8403466787328666</v>
      </c>
    </row>
    <row r="491" spans="2:6">
      <c r="B491" s="56">
        <v>606.73029724570495</v>
      </c>
      <c r="C491" s="56">
        <v>30.4081987146083</v>
      </c>
      <c r="D491" s="56">
        <f t="shared" si="23"/>
        <v>8.4467218651689731</v>
      </c>
      <c r="E491" s="56">
        <f t="shared" si="24"/>
        <v>2.1370895259433142</v>
      </c>
      <c r="F491">
        <f t="shared" si="22"/>
        <v>5.8737771355900783</v>
      </c>
    </row>
    <row r="492" spans="2:6">
      <c r="B492" s="56">
        <v>606.73029724570495</v>
      </c>
      <c r="C492" s="56">
        <v>29.1575473336807</v>
      </c>
      <c r="D492" s="56">
        <f t="shared" si="23"/>
        <v>8.0993187038001953</v>
      </c>
      <c r="E492" s="56">
        <f t="shared" si="24"/>
        <v>0</v>
      </c>
      <c r="F492">
        <f t="shared" si="22"/>
        <v>0</v>
      </c>
    </row>
    <row r="493" spans="2:6">
      <c r="B493" s="56">
        <v>606.73029724570495</v>
      </c>
      <c r="C493" s="56">
        <v>27.9068959527531</v>
      </c>
      <c r="D493" s="56">
        <f t="shared" si="23"/>
        <v>7.7519155424314166</v>
      </c>
      <c r="E493" s="56">
        <f t="shared" si="24"/>
        <v>0</v>
      </c>
      <c r="F493">
        <f t="shared" si="22"/>
        <v>0</v>
      </c>
    </row>
    <row r="494" spans="2:6">
      <c r="B494" s="56">
        <v>606.73029724570495</v>
      </c>
      <c r="C494" s="56">
        <v>26.6562445718255</v>
      </c>
      <c r="D494" s="56">
        <f t="shared" si="23"/>
        <v>7.4045123810626388</v>
      </c>
      <c r="E494" s="56">
        <f t="shared" si="24"/>
        <v>0</v>
      </c>
      <c r="F494">
        <f t="shared" si="22"/>
        <v>0</v>
      </c>
    </row>
    <row r="495" spans="2:6">
      <c r="B495" s="56">
        <v>607.42568857376602</v>
      </c>
      <c r="C495" s="56">
        <v>32.162584679520599</v>
      </c>
      <c r="D495" s="56">
        <f t="shared" si="23"/>
        <v>8.934051299866832</v>
      </c>
      <c r="E495" s="56">
        <f t="shared" si="24"/>
        <v>2.1995369471588386</v>
      </c>
      <c r="F495">
        <f t="shared" si="22"/>
        <v>6.2126617983801937</v>
      </c>
    </row>
    <row r="496" spans="2:6">
      <c r="B496" s="56">
        <v>608.12107990182699</v>
      </c>
      <c r="C496" s="56">
        <v>36.314052457877303</v>
      </c>
      <c r="D496" s="56">
        <f t="shared" si="23"/>
        <v>10.087236793854807</v>
      </c>
      <c r="E496" s="56">
        <f t="shared" si="24"/>
        <v>1.6583259633155454</v>
      </c>
      <c r="F496">
        <f t="shared" si="22"/>
        <v>7.0145769905441151</v>
      </c>
    </row>
    <row r="497" spans="2:6">
      <c r="B497" s="56">
        <v>608.12107990182699</v>
      </c>
      <c r="C497" s="56">
        <v>35.063401076949802</v>
      </c>
      <c r="D497" s="56">
        <f t="shared" si="23"/>
        <v>9.7398336324860573</v>
      </c>
      <c r="E497" s="56">
        <f t="shared" si="24"/>
        <v>0</v>
      </c>
      <c r="F497">
        <f t="shared" si="22"/>
        <v>0</v>
      </c>
    </row>
    <row r="498" spans="2:6">
      <c r="B498" s="56">
        <v>608.12107990182699</v>
      </c>
      <c r="C498" s="56">
        <v>33.812749696022202</v>
      </c>
      <c r="D498" s="56">
        <f t="shared" si="23"/>
        <v>9.3924304711172795</v>
      </c>
      <c r="E498" s="56">
        <f t="shared" si="24"/>
        <v>0</v>
      </c>
      <c r="F498">
        <f t="shared" si="22"/>
        <v>0</v>
      </c>
    </row>
    <row r="499" spans="2:6">
      <c r="B499" s="56">
        <v>608.81647122988795</v>
      </c>
      <c r="C499" s="56">
        <v>38.068438422789598</v>
      </c>
      <c r="D499" s="56">
        <f t="shared" si="23"/>
        <v>10.574566228552667</v>
      </c>
      <c r="E499" s="56">
        <f t="shared" si="24"/>
        <v>1.6999575774573819</v>
      </c>
      <c r="F499">
        <f t="shared" si="22"/>
        <v>7.3534616533418591</v>
      </c>
    </row>
    <row r="500" spans="2:6">
      <c r="B500" s="56">
        <v>609.51186255794903</v>
      </c>
      <c r="C500" s="56">
        <v>42.219906201146401</v>
      </c>
      <c r="D500" s="56">
        <f t="shared" si="23"/>
        <v>11.727751722540665</v>
      </c>
      <c r="E500" s="56">
        <f t="shared" si="24"/>
        <v>1.6583259633153076</v>
      </c>
      <c r="F500">
        <f t="shared" si="22"/>
        <v>8.1553768455081457</v>
      </c>
    </row>
    <row r="501" spans="2:6">
      <c r="B501" s="56">
        <v>609.51186255794903</v>
      </c>
      <c r="C501" s="56">
        <v>40.969254820218801</v>
      </c>
      <c r="D501" s="56">
        <f t="shared" si="23"/>
        <v>11.380348561171887</v>
      </c>
      <c r="E501" s="56">
        <f t="shared" si="24"/>
        <v>0</v>
      </c>
      <c r="F501">
        <f t="shared" si="22"/>
        <v>0</v>
      </c>
    </row>
    <row r="502" spans="2:6">
      <c r="B502" s="56">
        <v>609.51186255794903</v>
      </c>
      <c r="C502" s="56">
        <v>39.7186034392913</v>
      </c>
      <c r="D502" s="56">
        <f t="shared" si="23"/>
        <v>11.032945399803138</v>
      </c>
      <c r="E502" s="56">
        <f t="shared" si="24"/>
        <v>0</v>
      </c>
      <c r="F502">
        <f t="shared" si="22"/>
        <v>0</v>
      </c>
    </row>
    <row r="503" spans="2:6">
      <c r="B503" s="56">
        <v>610.20725388600999</v>
      </c>
      <c r="C503" s="56">
        <v>44.026402640264003</v>
      </c>
      <c r="D503" s="56">
        <f t="shared" si="23"/>
        <v>12.229556288962222</v>
      </c>
      <c r="E503" s="56">
        <f t="shared" si="24"/>
        <v>1.7207733845282847</v>
      </c>
      <c r="F503">
        <f t="shared" si="22"/>
        <v>8.5043273893777549</v>
      </c>
    </row>
    <row r="504" spans="2:6">
      <c r="B504" s="56">
        <v>610.90264521407096</v>
      </c>
      <c r="C504" s="56">
        <v>45.832899079381598</v>
      </c>
      <c r="D504" s="56">
        <f t="shared" si="23"/>
        <v>12.731360855383777</v>
      </c>
      <c r="E504" s="56">
        <f t="shared" si="24"/>
        <v>0.7216146451247698</v>
      </c>
      <c r="F504">
        <f t="shared" si="22"/>
        <v>8.8532779332486964</v>
      </c>
    </row>
    <row r="505" spans="2:6">
      <c r="B505" s="56">
        <v>613.16266703026997</v>
      </c>
      <c r="C505" s="56">
        <v>47.530832030571403</v>
      </c>
      <c r="D505" s="56">
        <f t="shared" si="23"/>
        <v>13.203008897380945</v>
      </c>
      <c r="E505" s="56">
        <f t="shared" si="24"/>
        <v>0.20869180935182435</v>
      </c>
      <c r="F505">
        <f t="shared" si="22"/>
        <v>29.839088147550626</v>
      </c>
    </row>
    <row r="506" spans="2:6">
      <c r="B506" s="56">
        <v>614.61139896373004</v>
      </c>
      <c r="C506" s="56">
        <v>48.195240576689201</v>
      </c>
      <c r="D506" s="56">
        <f t="shared" si="23"/>
        <v>13.387566826858112</v>
      </c>
      <c r="E506" s="56">
        <f t="shared" si="24"/>
        <v>0.1273927392739799</v>
      </c>
      <c r="F506">
        <f t="shared" si="22"/>
        <v>19.394995573400006</v>
      </c>
    </row>
    <row r="507" spans="2:6">
      <c r="B507" s="56">
        <v>619.94273247886497</v>
      </c>
      <c r="C507" s="56">
        <v>46.145561924613503</v>
      </c>
      <c r="D507" s="56">
        <f t="shared" si="23"/>
        <v>12.818211645725974</v>
      </c>
      <c r="E507" s="56">
        <f t="shared" si="24"/>
        <v>-0.10679414062463297</v>
      </c>
      <c r="F507">
        <f t="shared" si="22"/>
        <v>68.338161350951736</v>
      </c>
    </row>
    <row r="508" spans="2:6">
      <c r="B508" s="56">
        <v>622.49250068175604</v>
      </c>
      <c r="C508" s="56">
        <v>44.7791094898963</v>
      </c>
      <c r="D508" s="56">
        <f t="shared" si="23"/>
        <v>12.438641524971194</v>
      </c>
      <c r="E508" s="56">
        <f t="shared" si="24"/>
        <v>-0.14886455965856088</v>
      </c>
      <c r="F508">
        <f t="shared" si="22"/>
        <v>31.715652647532078</v>
      </c>
    </row>
    <row r="509" spans="2:6">
      <c r="B509" s="56">
        <v>629.539132806108</v>
      </c>
      <c r="C509" s="56">
        <v>46.652770540211897</v>
      </c>
      <c r="D509" s="56">
        <f t="shared" si="23"/>
        <v>12.959102927836637</v>
      </c>
      <c r="E509" s="56">
        <f t="shared" si="24"/>
        <v>7.3859596141938141E-2</v>
      </c>
      <c r="F509">
        <f t="shared" si="22"/>
        <v>91.318030994077176</v>
      </c>
    </row>
    <row r="510" spans="2:6">
      <c r="B510" s="56">
        <v>631.76438505590397</v>
      </c>
      <c r="C510" s="56">
        <v>47.726246308841397</v>
      </c>
      <c r="D510" s="56">
        <f t="shared" si="23"/>
        <v>13.257290641344831</v>
      </c>
      <c r="E510" s="56">
        <f t="shared" si="24"/>
        <v>0.13400175801890934</v>
      </c>
      <c r="F510">
        <f t="shared" si="22"/>
        <v>29.500815825851664</v>
      </c>
    </row>
    <row r="511" spans="2:6">
      <c r="B511" s="56">
        <v>632.45977638396505</v>
      </c>
      <c r="C511" s="56">
        <v>49.202709744658598</v>
      </c>
      <c r="D511" s="56">
        <f t="shared" si="23"/>
        <v>13.667419373516276</v>
      </c>
      <c r="E511" s="56">
        <f t="shared" si="24"/>
        <v>0.58978120034223813</v>
      </c>
      <c r="F511">
        <f t="shared" si="22"/>
        <v>9.5042049093171865</v>
      </c>
    </row>
    <row r="512" spans="2:6">
      <c r="B512" s="56">
        <v>633.85055904008698</v>
      </c>
      <c r="C512" s="56">
        <v>51.217648080597499</v>
      </c>
      <c r="D512" s="56">
        <f t="shared" si="23"/>
        <v>14.227124466832638</v>
      </c>
      <c r="E512" s="56">
        <f t="shared" si="24"/>
        <v>0.40243893670420727</v>
      </c>
      <c r="F512">
        <f t="shared" si="22"/>
        <v>19.786837954958767</v>
      </c>
    </row>
    <row r="513" spans="2:6">
      <c r="B513" s="56">
        <v>636.63212435233095</v>
      </c>
      <c r="C513" s="56">
        <v>52.6941115164148</v>
      </c>
      <c r="D513" s="56">
        <f t="shared" si="23"/>
        <v>14.63725319900411</v>
      </c>
      <c r="E513" s="56">
        <f t="shared" si="24"/>
        <v>0.14744530008558718</v>
      </c>
      <c r="F513">
        <f t="shared" si="22"/>
        <v>40.714475764881918</v>
      </c>
    </row>
    <row r="514" spans="2:6">
      <c r="B514" s="56">
        <v>641.49986364875895</v>
      </c>
      <c r="C514" s="56">
        <v>52.676741358346298</v>
      </c>
      <c r="D514" s="56">
        <f t="shared" si="23"/>
        <v>14.632428155096195</v>
      </c>
      <c r="E514" s="56">
        <f t="shared" si="24"/>
        <v>-9.9122890814150582E-4</v>
      </c>
      <c r="F514">
        <f t="shared" si="22"/>
        <v>71.226845532721185</v>
      </c>
    </row>
    <row r="515" spans="2:6">
      <c r="B515" s="56">
        <v>642.19525497682002</v>
      </c>
      <c r="C515" s="56">
        <v>54.118464478026702</v>
      </c>
      <c r="D515" s="56">
        <f t="shared" si="23"/>
        <v>15.032906799451862</v>
      </c>
      <c r="E515" s="56">
        <f t="shared" si="24"/>
        <v>0.57590399562833239</v>
      </c>
      <c r="F515">
        <f t="shared" ref="F515:F578" si="25">(B515-B514)*(D515)</f>
        <v>10.453753023889236</v>
      </c>
    </row>
    <row r="516" spans="2:6">
      <c r="B516" s="56">
        <v>646.13580583583303</v>
      </c>
      <c r="C516" s="56">
        <v>55.629668229980901</v>
      </c>
      <c r="D516" s="56">
        <f t="shared" ref="D516:D579" si="26">(C516*1000)/3600</f>
        <v>15.452685619439141</v>
      </c>
      <c r="E516" s="56">
        <f t="shared" si="24"/>
        <v>0.10652795383344497</v>
      </c>
      <c r="F516">
        <f t="shared" si="25"/>
        <v>60.892093591738757</v>
      </c>
    </row>
    <row r="517" spans="2:6">
      <c r="B517" s="56">
        <v>649.14916825743103</v>
      </c>
      <c r="C517" s="56">
        <v>56.428695501128999</v>
      </c>
      <c r="D517" s="56">
        <f t="shared" si="26"/>
        <v>15.6746376392025</v>
      </c>
      <c r="E517" s="56">
        <f t="shared" si="24"/>
        <v>7.3655932712420449E-2</v>
      </c>
      <c r="F517">
        <f t="shared" si="25"/>
        <v>47.233364034138454</v>
      </c>
    </row>
    <row r="518" spans="2:6">
      <c r="B518" s="56">
        <v>651.51349877283803</v>
      </c>
      <c r="C518" s="56">
        <v>54.031613687684498</v>
      </c>
      <c r="D518" s="56">
        <f t="shared" si="26"/>
        <v>15.008781579912361</v>
      </c>
      <c r="E518" s="56">
        <f t="shared" si="24"/>
        <v>-0.28162562507700656</v>
      </c>
      <c r="F518">
        <f t="shared" si="25"/>
        <v>35.485720288465352</v>
      </c>
    </row>
    <row r="519" spans="2:6">
      <c r="B519" s="56">
        <v>651.930733569675</v>
      </c>
      <c r="C519" s="56">
        <v>52.285912801806496</v>
      </c>
      <c r="D519" s="56">
        <f t="shared" si="26"/>
        <v>14.523864667168471</v>
      </c>
      <c r="E519" s="56">
        <f t="shared" si="24"/>
        <v>-1.16221589479118</v>
      </c>
      <c r="F519">
        <f t="shared" si="25"/>
        <v>6.0598617236936105</v>
      </c>
    </row>
    <row r="520" spans="2:6">
      <c r="B520" s="56">
        <v>652.62612489773596</v>
      </c>
      <c r="C520" s="56">
        <v>50.835504603091898</v>
      </c>
      <c r="D520" s="56">
        <f t="shared" si="26"/>
        <v>14.120973500858859</v>
      </c>
      <c r="E520" s="56">
        <f t="shared" si="24"/>
        <v>-0.57937329680690353</v>
      </c>
      <c r="F520">
        <f t="shared" si="25"/>
        <v>9.8196025162759231</v>
      </c>
    </row>
    <row r="521" spans="2:6">
      <c r="B521" s="56">
        <v>652.90428142896099</v>
      </c>
      <c r="C521" s="56">
        <v>49.341671009206102</v>
      </c>
      <c r="D521" s="56">
        <f t="shared" si="26"/>
        <v>13.706019724779473</v>
      </c>
      <c r="E521" s="56">
        <f t="shared" ref="E521:E584" si="27">IF(B520=B521, 0, (D521-D520)/(B521-B520))</f>
        <v>-1.4917995067449921</v>
      </c>
      <c r="F521">
        <f t="shared" si="25"/>
        <v>3.8124189035463925</v>
      </c>
    </row>
    <row r="522" spans="2:6">
      <c r="B522" s="56">
        <v>654.016907553858</v>
      </c>
      <c r="C522" s="56">
        <v>47.986798679868002</v>
      </c>
      <c r="D522" s="56">
        <f t="shared" si="26"/>
        <v>13.329666299963334</v>
      </c>
      <c r="E522" s="56">
        <f t="shared" si="27"/>
        <v>-0.33825686490237084</v>
      </c>
      <c r="F522">
        <f t="shared" si="25"/>
        <v>14.830934961498595</v>
      </c>
    </row>
    <row r="523" spans="2:6">
      <c r="B523" s="56">
        <v>654.016907553858</v>
      </c>
      <c r="C523" s="56">
        <v>46.736147298940402</v>
      </c>
      <c r="D523" s="56">
        <f t="shared" si="26"/>
        <v>12.982263138594556</v>
      </c>
      <c r="E523" s="56">
        <f t="shared" si="27"/>
        <v>0</v>
      </c>
      <c r="F523">
        <f t="shared" si="25"/>
        <v>0</v>
      </c>
    </row>
    <row r="524" spans="2:6">
      <c r="B524" s="56">
        <v>654.016907553858</v>
      </c>
      <c r="C524" s="56">
        <v>45.485495918012802</v>
      </c>
      <c r="D524" s="56">
        <f t="shared" si="26"/>
        <v>12.634859977225778</v>
      </c>
      <c r="E524" s="56">
        <f t="shared" si="27"/>
        <v>0</v>
      </c>
      <c r="F524">
        <f t="shared" si="25"/>
        <v>0</v>
      </c>
    </row>
    <row r="525" spans="2:6">
      <c r="B525" s="56">
        <v>654.71229888191897</v>
      </c>
      <c r="C525" s="56">
        <v>44.156678825777298</v>
      </c>
      <c r="D525" s="56">
        <f t="shared" si="26"/>
        <v>12.265744118271472</v>
      </c>
      <c r="E525" s="56">
        <f t="shared" si="27"/>
        <v>-0.53080308030810797</v>
      </c>
      <c r="F525">
        <f t="shared" si="25"/>
        <v>8.5294920920607584</v>
      </c>
    </row>
    <row r="526" spans="2:6">
      <c r="B526" s="56">
        <v>655.05999454594996</v>
      </c>
      <c r="C526" s="56">
        <v>38.945631405245699</v>
      </c>
      <c r="D526" s="56">
        <f t="shared" si="26"/>
        <v>10.818230945901584</v>
      </c>
      <c r="E526" s="56">
        <f t="shared" si="27"/>
        <v>-4.1631614141752902</v>
      </c>
      <c r="F526">
        <f t="shared" si="25"/>
        <v>3.7614519923758953</v>
      </c>
    </row>
    <row r="527" spans="2:6">
      <c r="B527" s="56">
        <v>655.40769020998096</v>
      </c>
      <c r="C527" s="56">
        <v>42.775751259336403</v>
      </c>
      <c r="D527" s="56">
        <f t="shared" si="26"/>
        <v>11.882153127593444</v>
      </c>
      <c r="E527" s="56">
        <f t="shared" si="27"/>
        <v>3.0599236394188152</v>
      </c>
      <c r="F527">
        <f t="shared" si="25"/>
        <v>4.1313731218165497</v>
      </c>
    </row>
    <row r="528" spans="2:6">
      <c r="B528" s="56">
        <v>655.40769020998096</v>
      </c>
      <c r="C528" s="56">
        <v>41.525099878408902</v>
      </c>
      <c r="D528" s="56">
        <f t="shared" si="26"/>
        <v>11.534749966224695</v>
      </c>
      <c r="E528" s="56">
        <f t="shared" si="27"/>
        <v>0</v>
      </c>
      <c r="F528">
        <f t="shared" si="25"/>
        <v>0</v>
      </c>
    </row>
    <row r="529" spans="2:6">
      <c r="B529" s="56">
        <v>655.40769020998096</v>
      </c>
      <c r="C529" s="56">
        <v>40.274448497481302</v>
      </c>
      <c r="D529" s="56">
        <f t="shared" si="26"/>
        <v>11.187346804855917</v>
      </c>
      <c r="E529" s="56">
        <f t="shared" si="27"/>
        <v>0</v>
      </c>
      <c r="F529">
        <f t="shared" si="25"/>
        <v>0</v>
      </c>
    </row>
    <row r="530" spans="2:6">
      <c r="B530" s="56">
        <v>657.14616853013297</v>
      </c>
      <c r="C530" s="56">
        <v>37.564703838804903</v>
      </c>
      <c r="D530" s="56">
        <f t="shared" si="26"/>
        <v>10.434639955223584</v>
      </c>
      <c r="E530" s="56">
        <f t="shared" si="27"/>
        <v>-0.43296878707496095</v>
      </c>
      <c r="F530">
        <f t="shared" si="25"/>
        <v>18.140395340748164</v>
      </c>
    </row>
    <row r="531" spans="2:6">
      <c r="B531" s="56">
        <v>657.49386419416396</v>
      </c>
      <c r="C531" s="56">
        <v>35.897168664234798</v>
      </c>
      <c r="D531" s="56">
        <f t="shared" si="26"/>
        <v>9.9714357400652229</v>
      </c>
      <c r="E531" s="56">
        <f t="shared" si="27"/>
        <v>-1.3322116525360854</v>
      </c>
      <c r="F531">
        <f t="shared" si="25"/>
        <v>3.4670249709843599</v>
      </c>
    </row>
    <row r="532" spans="2:6">
      <c r="B532" s="56">
        <v>657.84155985819405</v>
      </c>
      <c r="C532" s="56">
        <v>31.936772624630802</v>
      </c>
      <c r="D532" s="56">
        <f t="shared" si="26"/>
        <v>8.871325729064111</v>
      </c>
      <c r="E532" s="56">
        <f t="shared" si="27"/>
        <v>-3.1640026747814884</v>
      </c>
      <c r="F532">
        <f t="shared" si="25"/>
        <v>3.084521490194116</v>
      </c>
    </row>
    <row r="533" spans="2:6">
      <c r="B533" s="56">
        <v>658.18925552222504</v>
      </c>
      <c r="C533" s="56">
        <v>34.507556018759701</v>
      </c>
      <c r="D533" s="56">
        <f t="shared" si="26"/>
        <v>9.58543222743325</v>
      </c>
      <c r="E533" s="56">
        <f t="shared" si="27"/>
        <v>2.0538262976597932</v>
      </c>
      <c r="F533">
        <f t="shared" si="25"/>
        <v>3.33281322334149</v>
      </c>
    </row>
    <row r="534" spans="2:6">
      <c r="B534" s="56">
        <v>658.18925552222504</v>
      </c>
      <c r="C534" s="56">
        <v>33.2569046378322</v>
      </c>
      <c r="D534" s="56">
        <f t="shared" si="26"/>
        <v>9.2380290660645006</v>
      </c>
      <c r="E534" s="56">
        <f t="shared" si="27"/>
        <v>0</v>
      </c>
      <c r="F534">
        <f t="shared" si="25"/>
        <v>0</v>
      </c>
    </row>
    <row r="535" spans="2:6">
      <c r="B535" s="56">
        <v>659.23234251431597</v>
      </c>
      <c r="C535" s="56">
        <v>25.188466215042499</v>
      </c>
      <c r="D535" s="56">
        <f t="shared" si="26"/>
        <v>6.9967961708451387</v>
      </c>
      <c r="E535" s="56">
        <f t="shared" si="27"/>
        <v>-2.1486538632091148</v>
      </c>
      <c r="F535">
        <f t="shared" si="25"/>
        <v>7.2982670721202236</v>
      </c>
    </row>
    <row r="536" spans="2:6">
      <c r="B536" s="56">
        <v>659.58003817834697</v>
      </c>
      <c r="C536" s="56">
        <v>29.088066701407001</v>
      </c>
      <c r="D536" s="56">
        <f t="shared" si="26"/>
        <v>8.0800185281686119</v>
      </c>
      <c r="E536" s="56">
        <f t="shared" si="27"/>
        <v>3.1154324582745292</v>
      </c>
      <c r="F536">
        <f t="shared" si="25"/>
        <v>2.809387407534317</v>
      </c>
    </row>
    <row r="537" spans="2:6">
      <c r="B537" s="56">
        <v>659.58003817834697</v>
      </c>
      <c r="C537" s="56">
        <v>27.837415320479401</v>
      </c>
      <c r="D537" s="56">
        <f t="shared" si="26"/>
        <v>7.7326153667998341</v>
      </c>
      <c r="E537" s="56">
        <f t="shared" si="27"/>
        <v>0</v>
      </c>
      <c r="F537">
        <f t="shared" si="25"/>
        <v>0</v>
      </c>
    </row>
    <row r="538" spans="2:6">
      <c r="B538" s="56">
        <v>659.58003817834697</v>
      </c>
      <c r="C538" s="56">
        <v>26.586763939551801</v>
      </c>
      <c r="D538" s="56">
        <f t="shared" si="26"/>
        <v>7.3852122054310563</v>
      </c>
      <c r="E538" s="56">
        <f t="shared" si="27"/>
        <v>0</v>
      </c>
      <c r="F538">
        <f t="shared" si="25"/>
        <v>0</v>
      </c>
    </row>
    <row r="539" spans="2:6">
      <c r="B539" s="56">
        <v>659.92773384237796</v>
      </c>
      <c r="C539" s="56">
        <v>30.581900295292598</v>
      </c>
      <c r="D539" s="56">
        <f t="shared" si="26"/>
        <v>8.4949723042479448</v>
      </c>
      <c r="E539" s="56">
        <f t="shared" si="27"/>
        <v>3.1917570842009821</v>
      </c>
      <c r="F539">
        <f t="shared" si="25"/>
        <v>2.9536650362503889</v>
      </c>
    </row>
    <row r="540" spans="2:6">
      <c r="B540" s="56">
        <v>662.36160349059105</v>
      </c>
      <c r="C540" s="56">
        <v>22.400555845058101</v>
      </c>
      <c r="D540" s="56">
        <f t="shared" si="26"/>
        <v>6.22237662362725</v>
      </c>
      <c r="E540" s="56">
        <f t="shared" si="27"/>
        <v>-0.93373763146650024</v>
      </c>
      <c r="F540">
        <f t="shared" si="25"/>
        <v>15.144453603997009</v>
      </c>
    </row>
    <row r="541" spans="2:6">
      <c r="B541" s="56">
        <v>662.36160349059105</v>
      </c>
      <c r="C541" s="56">
        <v>21.1499044641306</v>
      </c>
      <c r="D541" s="56">
        <f t="shared" si="26"/>
        <v>5.8749734622584997</v>
      </c>
      <c r="E541" s="56">
        <f t="shared" si="27"/>
        <v>0</v>
      </c>
      <c r="F541">
        <f t="shared" si="25"/>
        <v>0</v>
      </c>
    </row>
    <row r="542" spans="2:6">
      <c r="B542" s="56">
        <v>662.36160349059105</v>
      </c>
      <c r="C542" s="56">
        <v>17.2937293729372</v>
      </c>
      <c r="D542" s="56">
        <f t="shared" si="26"/>
        <v>4.8038137147047779</v>
      </c>
      <c r="E542" s="56">
        <f t="shared" si="27"/>
        <v>0</v>
      </c>
      <c r="F542">
        <f t="shared" si="25"/>
        <v>0</v>
      </c>
    </row>
    <row r="543" spans="2:6">
      <c r="B543" s="56">
        <v>662.91791655303996</v>
      </c>
      <c r="C543" s="56">
        <v>19.888830988361999</v>
      </c>
      <c r="D543" s="56">
        <f t="shared" si="26"/>
        <v>5.5246752745449994</v>
      </c>
      <c r="E543" s="56">
        <f t="shared" si="27"/>
        <v>1.295783990163679</v>
      </c>
      <c r="F543">
        <f t="shared" si="25"/>
        <v>3.0734490210178884</v>
      </c>
    </row>
    <row r="544" spans="2:6">
      <c r="B544" s="56">
        <v>662.91791655303996</v>
      </c>
      <c r="C544" s="56">
        <v>18.638179607434399</v>
      </c>
      <c r="D544" s="56">
        <f t="shared" si="26"/>
        <v>5.1772721131762216</v>
      </c>
      <c r="E544" s="56">
        <f t="shared" si="27"/>
        <v>0</v>
      </c>
      <c r="F544">
        <f t="shared" si="25"/>
        <v>0</v>
      </c>
    </row>
    <row r="545" spans="2:6">
      <c r="B545" s="56">
        <v>663.05699481865202</v>
      </c>
      <c r="C545" s="56">
        <v>23.981240229286101</v>
      </c>
      <c r="D545" s="56">
        <f t="shared" si="26"/>
        <v>6.6614556192461389</v>
      </c>
      <c r="E545" s="56">
        <f t="shared" si="27"/>
        <v>10.671570425028774</v>
      </c>
      <c r="F545">
        <f t="shared" si="25"/>
        <v>0.92646369397644002</v>
      </c>
    </row>
    <row r="546" spans="2:6">
      <c r="B546" s="56">
        <v>663.28879192800605</v>
      </c>
      <c r="C546" s="56">
        <v>13.3333333333333</v>
      </c>
      <c r="D546" s="56">
        <f t="shared" si="26"/>
        <v>3.7037037037036944</v>
      </c>
      <c r="E546" s="56">
        <f t="shared" si="27"/>
        <v>-12.760089734445064</v>
      </c>
      <c r="F546">
        <f t="shared" si="25"/>
        <v>0.85850781242234464</v>
      </c>
    </row>
    <row r="547" spans="2:6">
      <c r="B547" s="56">
        <v>664.44777747477497</v>
      </c>
      <c r="C547" s="56">
        <v>14.5839847142609</v>
      </c>
      <c r="D547" s="56">
        <f t="shared" si="26"/>
        <v>4.0511068650724722</v>
      </c>
      <c r="E547" s="56">
        <f t="shared" si="27"/>
        <v>0.29974762182089937</v>
      </c>
      <c r="F547">
        <f t="shared" si="25"/>
        <v>4.6951743050353354</v>
      </c>
    </row>
    <row r="548" spans="2:6">
      <c r="B548" s="56">
        <v>664.44777747477497</v>
      </c>
      <c r="C548" s="56">
        <v>12.291123849227001</v>
      </c>
      <c r="D548" s="56">
        <f t="shared" si="26"/>
        <v>3.4142010692297222</v>
      </c>
      <c r="E548" s="56">
        <f t="shared" si="27"/>
        <v>0</v>
      </c>
      <c r="F548">
        <f t="shared" si="25"/>
        <v>0</v>
      </c>
    </row>
    <row r="549" spans="2:6">
      <c r="B549" s="56">
        <v>664.79547313880505</v>
      </c>
      <c r="C549" s="56">
        <v>16.017022754907</v>
      </c>
      <c r="D549" s="56">
        <f t="shared" si="26"/>
        <v>4.4491729874741672</v>
      </c>
      <c r="E549" s="56">
        <f t="shared" si="27"/>
        <v>2.976660411143047</v>
      </c>
      <c r="F549">
        <f t="shared" si="25"/>
        <v>1.5469581562645438</v>
      </c>
    </row>
    <row r="550" spans="2:6">
      <c r="B550" s="56">
        <v>667.92473411508001</v>
      </c>
      <c r="C550" s="56">
        <v>19.2218169185339</v>
      </c>
      <c r="D550" s="56">
        <f t="shared" si="26"/>
        <v>5.3393935884816388</v>
      </c>
      <c r="E550" s="56">
        <f t="shared" si="27"/>
        <v>0.28448269663567022</v>
      </c>
      <c r="F550">
        <f t="shared" si="25"/>
        <v>16.708355993408333</v>
      </c>
    </row>
    <row r="551" spans="2:6">
      <c r="B551" s="56">
        <v>667.92473411508001</v>
      </c>
      <c r="C551" s="56">
        <v>17.9711655376063</v>
      </c>
      <c r="D551" s="56">
        <f t="shared" si="26"/>
        <v>4.991990427112861</v>
      </c>
      <c r="E551" s="56">
        <f t="shared" si="27"/>
        <v>0</v>
      </c>
      <c r="F551">
        <f t="shared" si="25"/>
        <v>0</v>
      </c>
    </row>
    <row r="552" spans="2:6">
      <c r="B552" s="56">
        <v>668.62012544314098</v>
      </c>
      <c r="C552" s="56">
        <v>26.3088414104568</v>
      </c>
      <c r="D552" s="56">
        <f t="shared" si="26"/>
        <v>7.3080115029046668</v>
      </c>
      <c r="E552" s="56">
        <f t="shared" si="27"/>
        <v>3.3305291313451111</v>
      </c>
      <c r="F552">
        <f t="shared" si="25"/>
        <v>5.0819278244896777</v>
      </c>
    </row>
    <row r="553" spans="2:6">
      <c r="B553" s="56">
        <v>668.62012544314098</v>
      </c>
      <c r="C553" s="56">
        <v>27.976376585026902</v>
      </c>
      <c r="D553" s="56">
        <f t="shared" si="26"/>
        <v>7.7712157180630284</v>
      </c>
      <c r="E553" s="56">
        <f t="shared" si="27"/>
        <v>0</v>
      </c>
      <c r="F553">
        <f t="shared" si="25"/>
        <v>0</v>
      </c>
    </row>
    <row r="554" spans="2:6">
      <c r="B554" s="56">
        <v>668.62012544314098</v>
      </c>
      <c r="C554" s="56">
        <v>24.224422442244201</v>
      </c>
      <c r="D554" s="56">
        <f t="shared" si="26"/>
        <v>6.7290062339567225</v>
      </c>
      <c r="E554" s="56">
        <f t="shared" si="27"/>
        <v>0</v>
      </c>
      <c r="F554">
        <f t="shared" si="25"/>
        <v>0</v>
      </c>
    </row>
    <row r="555" spans="2:6">
      <c r="B555" s="56">
        <v>668.62012544314098</v>
      </c>
      <c r="C555" s="56">
        <v>22.973771061316601</v>
      </c>
      <c r="D555" s="56">
        <f t="shared" si="26"/>
        <v>6.3816030725879447</v>
      </c>
      <c r="E555" s="56">
        <f t="shared" si="27"/>
        <v>0</v>
      </c>
      <c r="F555">
        <f t="shared" si="25"/>
        <v>0</v>
      </c>
    </row>
    <row r="556" spans="2:6">
      <c r="B556" s="56">
        <v>668.62012544314098</v>
      </c>
      <c r="C556" s="56">
        <v>21.723119680389001</v>
      </c>
      <c r="D556" s="56">
        <f t="shared" si="26"/>
        <v>6.0341999112191669</v>
      </c>
      <c r="E556" s="56">
        <f t="shared" si="27"/>
        <v>0</v>
      </c>
      <c r="F556">
        <f t="shared" si="25"/>
        <v>0</v>
      </c>
    </row>
    <row r="557" spans="2:6">
      <c r="B557" s="56">
        <v>668.62012544314098</v>
      </c>
      <c r="C557" s="56">
        <v>20.4724682994615</v>
      </c>
      <c r="D557" s="56">
        <f t="shared" si="26"/>
        <v>5.6867967498504166</v>
      </c>
      <c r="E557" s="56">
        <f t="shared" si="27"/>
        <v>0</v>
      </c>
      <c r="F557">
        <f t="shared" si="25"/>
        <v>0</v>
      </c>
    </row>
    <row r="558" spans="2:6">
      <c r="B558" s="56">
        <v>669.31551677120206</v>
      </c>
      <c r="C558" s="56">
        <v>30.199756817787001</v>
      </c>
      <c r="D558" s="56">
        <f t="shared" si="26"/>
        <v>8.3888213382741679</v>
      </c>
      <c r="E558" s="56">
        <f t="shared" si="27"/>
        <v>3.8856173199019626</v>
      </c>
      <c r="F558">
        <f t="shared" si="25"/>
        <v>5.8335136112895807</v>
      </c>
    </row>
    <row r="559" spans="2:6">
      <c r="B559" s="56">
        <v>669.31551677120206</v>
      </c>
      <c r="C559" s="56">
        <v>28.949105436859401</v>
      </c>
      <c r="D559" s="56">
        <f t="shared" si="26"/>
        <v>8.0414181769053901</v>
      </c>
      <c r="E559" s="56">
        <f t="shared" si="27"/>
        <v>0</v>
      </c>
      <c r="F559">
        <f t="shared" si="25"/>
        <v>0</v>
      </c>
    </row>
    <row r="560" spans="2:6">
      <c r="B560" s="56">
        <v>669.31551677120206</v>
      </c>
      <c r="C560" s="56">
        <v>32.978982108737199</v>
      </c>
      <c r="D560" s="56">
        <f t="shared" si="26"/>
        <v>9.1608283635381103</v>
      </c>
      <c r="E560" s="56">
        <f t="shared" si="27"/>
        <v>0</v>
      </c>
      <c r="F560">
        <f t="shared" si="25"/>
        <v>0</v>
      </c>
    </row>
    <row r="561" spans="2:6">
      <c r="B561" s="56">
        <v>670.14998636487599</v>
      </c>
      <c r="C561" s="56">
        <v>31.811707486538101</v>
      </c>
      <c r="D561" s="56">
        <f t="shared" si="26"/>
        <v>8.8365854129272492</v>
      </c>
      <c r="E561" s="56">
        <f t="shared" si="27"/>
        <v>-0.3885617319899129</v>
      </c>
      <c r="F561">
        <f t="shared" si="25"/>
        <v>7.3738618389903783</v>
      </c>
    </row>
    <row r="562" spans="2:6">
      <c r="B562" s="56">
        <v>672.618625579492</v>
      </c>
      <c r="C562" s="56">
        <v>34.412020149383302</v>
      </c>
      <c r="D562" s="56">
        <f t="shared" si="26"/>
        <v>9.5588944859398062</v>
      </c>
      <c r="E562" s="56">
        <f t="shared" si="27"/>
        <v>0.29259402051786154</v>
      </c>
      <c r="F562">
        <f t="shared" si="25"/>
        <v>23.597461776367837</v>
      </c>
    </row>
    <row r="563" spans="2:6">
      <c r="B563" s="56">
        <v>673.48786473956898</v>
      </c>
      <c r="C563" s="56">
        <v>35.619246135139797</v>
      </c>
      <c r="D563" s="56">
        <f t="shared" si="26"/>
        <v>9.8942350375388326</v>
      </c>
      <c r="E563" s="56">
        <f t="shared" si="27"/>
        <v>0.38578629104714002</v>
      </c>
      <c r="F563">
        <f t="shared" si="25"/>
        <v>8.6004565536344071</v>
      </c>
    </row>
    <row r="564" spans="2:6">
      <c r="B564" s="56">
        <v>674.72411598945496</v>
      </c>
      <c r="C564" s="56">
        <v>37.147820045162398</v>
      </c>
      <c r="D564" s="56">
        <f t="shared" si="26"/>
        <v>10.318838901434001</v>
      </c>
      <c r="E564" s="56">
        <f t="shared" si="27"/>
        <v>0.34346081667001677</v>
      </c>
      <c r="F564">
        <f t="shared" si="25"/>
        <v>12.756677489269871</v>
      </c>
    </row>
    <row r="565" spans="2:6">
      <c r="B565" s="56">
        <v>675.57403872375198</v>
      </c>
      <c r="C565" s="56">
        <v>39.482369289560502</v>
      </c>
      <c r="D565" s="56">
        <f t="shared" si="26"/>
        <v>10.967324802655696</v>
      </c>
      <c r="E565" s="56">
        <f t="shared" si="27"/>
        <v>0.76299394645333452</v>
      </c>
      <c r="F565">
        <f t="shared" si="25"/>
        <v>9.3213786841967021</v>
      </c>
    </row>
    <row r="566" spans="2:6">
      <c r="B566" s="56">
        <v>675.57403872375198</v>
      </c>
      <c r="C566" s="56">
        <v>37.9815876324474</v>
      </c>
      <c r="D566" s="56">
        <f t="shared" si="26"/>
        <v>10.550441009013166</v>
      </c>
      <c r="E566" s="56">
        <f t="shared" si="27"/>
        <v>0</v>
      </c>
      <c r="F566">
        <f t="shared" si="25"/>
        <v>0</v>
      </c>
    </row>
    <row r="567" spans="2:6">
      <c r="B567" s="56">
        <v>679.05099536405703</v>
      </c>
      <c r="C567" s="56">
        <v>32.284175785999601</v>
      </c>
      <c r="D567" s="56">
        <f t="shared" si="26"/>
        <v>8.9678266072221113</v>
      </c>
      <c r="E567" s="56">
        <f t="shared" si="27"/>
        <v>-0.45517231461713192</v>
      </c>
      <c r="F567">
        <f t="shared" si="25"/>
        <v>31.180744271085207</v>
      </c>
    </row>
    <row r="568" spans="2:6">
      <c r="B568" s="56">
        <v>679.05099536405703</v>
      </c>
      <c r="C568" s="56">
        <v>31.033524405072001</v>
      </c>
      <c r="D568" s="56">
        <f t="shared" si="26"/>
        <v>8.6204234458533335</v>
      </c>
      <c r="E568" s="56">
        <f t="shared" si="27"/>
        <v>0</v>
      </c>
      <c r="F568">
        <f t="shared" si="25"/>
        <v>0</v>
      </c>
    </row>
    <row r="569" spans="2:6">
      <c r="B569" s="56">
        <v>679.05099536405703</v>
      </c>
      <c r="C569" s="56">
        <v>29.7828730241445</v>
      </c>
      <c r="D569" s="56">
        <f t="shared" si="26"/>
        <v>8.2730202844845842</v>
      </c>
      <c r="E569" s="56">
        <f t="shared" si="27"/>
        <v>0</v>
      </c>
      <c r="F569">
        <f t="shared" si="25"/>
        <v>0</v>
      </c>
    </row>
    <row r="570" spans="2:6">
      <c r="B570" s="56">
        <v>679.05099536405703</v>
      </c>
      <c r="C570" s="56">
        <v>36.314052457877303</v>
      </c>
      <c r="D570" s="56">
        <f t="shared" si="26"/>
        <v>10.087236793854807</v>
      </c>
      <c r="E570" s="56">
        <f t="shared" si="27"/>
        <v>0</v>
      </c>
      <c r="F570">
        <f t="shared" si="25"/>
        <v>0</v>
      </c>
    </row>
    <row r="571" spans="2:6">
      <c r="B571" s="56">
        <v>679.05099536405703</v>
      </c>
      <c r="C571" s="56">
        <v>35.063401076949802</v>
      </c>
      <c r="D571" s="56">
        <f t="shared" si="26"/>
        <v>9.7398336324860573</v>
      </c>
      <c r="E571" s="56">
        <f t="shared" si="27"/>
        <v>0</v>
      </c>
      <c r="F571">
        <f t="shared" si="25"/>
        <v>0</v>
      </c>
    </row>
    <row r="572" spans="2:6">
      <c r="B572" s="56">
        <v>679.39869102808802</v>
      </c>
      <c r="C572" s="56">
        <v>33.708528747611602</v>
      </c>
      <c r="D572" s="56">
        <f t="shared" si="26"/>
        <v>9.3634802076698893</v>
      </c>
      <c r="E572" s="56">
        <f t="shared" si="27"/>
        <v>-1.0824219676855671</v>
      </c>
      <c r="F572">
        <f t="shared" si="25"/>
        <v>3.2556414684468482</v>
      </c>
    </row>
    <row r="573" spans="2:6">
      <c r="B573" s="56">
        <v>679.74638669211799</v>
      </c>
      <c r="C573" s="56">
        <v>28.3932603786694</v>
      </c>
      <c r="D573" s="56">
        <f t="shared" si="26"/>
        <v>7.8870167718526103</v>
      </c>
      <c r="E573" s="56">
        <f t="shared" si="27"/>
        <v>-4.2464246424712728</v>
      </c>
      <c r="F573">
        <f t="shared" si="25"/>
        <v>2.7422815337048072</v>
      </c>
    </row>
    <row r="574" spans="2:6">
      <c r="B574" s="56">
        <v>681.83256067630202</v>
      </c>
      <c r="C574" s="56">
        <v>25.7877366684036</v>
      </c>
      <c r="D574" s="56">
        <f t="shared" si="26"/>
        <v>7.1632601856676663</v>
      </c>
      <c r="E574" s="56">
        <f t="shared" si="27"/>
        <v>-0.34693011784826228</v>
      </c>
      <c r="F574">
        <f t="shared" si="25"/>
        <v>14.943807041281143</v>
      </c>
    </row>
    <row r="575" spans="2:6">
      <c r="B575" s="56">
        <v>681.83256067630202</v>
      </c>
      <c r="C575" s="56">
        <v>23.2690637484801</v>
      </c>
      <c r="D575" s="56">
        <f t="shared" si="26"/>
        <v>6.4636288190222499</v>
      </c>
      <c r="E575" s="56">
        <f t="shared" si="27"/>
        <v>0</v>
      </c>
      <c r="F575">
        <f t="shared" si="25"/>
        <v>0</v>
      </c>
    </row>
    <row r="576" spans="2:6">
      <c r="B576" s="56">
        <v>682.38887373875002</v>
      </c>
      <c r="C576" s="56">
        <v>24.5996178565224</v>
      </c>
      <c r="D576" s="56">
        <f t="shared" si="26"/>
        <v>6.8332271823673336</v>
      </c>
      <c r="E576" s="56">
        <f t="shared" si="27"/>
        <v>0.66437117568065762</v>
      </c>
      <c r="F576">
        <f t="shared" si="25"/>
        <v>3.8014135402256768</v>
      </c>
    </row>
    <row r="577" spans="2:6">
      <c r="B577" s="56">
        <v>682.66703026997504</v>
      </c>
      <c r="C577" s="56">
        <v>27.309362515198799</v>
      </c>
      <c r="D577" s="56">
        <f t="shared" si="26"/>
        <v>7.585934031999666</v>
      </c>
      <c r="E577" s="56">
        <f t="shared" si="27"/>
        <v>2.7060549192116929</v>
      </c>
      <c r="F577">
        <f t="shared" si="25"/>
        <v>2.1100770964428741</v>
      </c>
    </row>
    <row r="578" spans="2:6">
      <c r="B578" s="56">
        <v>682.759749113716</v>
      </c>
      <c r="C578" s="56">
        <v>20.0382143477505</v>
      </c>
      <c r="D578" s="56">
        <f t="shared" si="26"/>
        <v>5.5661706521529171</v>
      </c>
      <c r="E578" s="56">
        <f t="shared" si="27"/>
        <v>-21.78374209982319</v>
      </c>
      <c r="F578">
        <f t="shared" si="25"/>
        <v>0.51608890693245069</v>
      </c>
    </row>
    <row r="579" spans="2:6">
      <c r="B579" s="56">
        <v>683.91873466048503</v>
      </c>
      <c r="C579" s="56">
        <v>19.065485495918001</v>
      </c>
      <c r="D579" s="56">
        <f t="shared" si="26"/>
        <v>5.2959681933105562</v>
      </c>
      <c r="E579" s="56">
        <f t="shared" si="27"/>
        <v>-0.23313703919399106</v>
      </c>
      <c r="F579">
        <f t="shared" ref="F579:F642" si="28">(B579-B578)*(D579)</f>
        <v>6.137950592195434</v>
      </c>
    </row>
    <row r="580" spans="2:6">
      <c r="B580" s="56">
        <v>684.15053176983895</v>
      </c>
      <c r="C580" s="56">
        <v>21.8157605234207</v>
      </c>
      <c r="D580" s="56">
        <f t="shared" ref="D580:D643" si="29">(C580*1000)/3600</f>
        <v>6.0599334787279719</v>
      </c>
      <c r="E580" s="56">
        <f t="shared" si="27"/>
        <v>3.295836119556407</v>
      </c>
      <c r="F580">
        <f t="shared" si="28"/>
        <v>1.4046750632461882</v>
      </c>
    </row>
    <row r="581" spans="2:6">
      <c r="B581" s="56">
        <v>687.39569130078996</v>
      </c>
      <c r="C581" s="56">
        <v>25.0581900295292</v>
      </c>
      <c r="D581" s="56">
        <f t="shared" si="29"/>
        <v>6.960608341535889</v>
      </c>
      <c r="E581" s="56">
        <f t="shared" si="27"/>
        <v>0.27754409427876997</v>
      </c>
      <c r="F581">
        <f t="shared" si="28"/>
        <v>22.588284500752319</v>
      </c>
    </row>
    <row r="582" spans="2:6">
      <c r="B582" s="56">
        <v>687.39569130078996</v>
      </c>
      <c r="C582" s="56">
        <v>23.8075386486017</v>
      </c>
      <c r="D582" s="56">
        <f t="shared" si="29"/>
        <v>6.6132051801671379</v>
      </c>
      <c r="E582" s="56">
        <f t="shared" si="27"/>
        <v>0</v>
      </c>
      <c r="F582">
        <f t="shared" si="28"/>
        <v>0</v>
      </c>
    </row>
    <row r="583" spans="2:6">
      <c r="B583" s="56">
        <v>688.09108262885195</v>
      </c>
      <c r="C583" s="56">
        <v>26.048289039430198</v>
      </c>
      <c r="D583" s="56">
        <f t="shared" si="29"/>
        <v>7.2356358442861657</v>
      </c>
      <c r="E583" s="56">
        <f t="shared" si="27"/>
        <v>0.89507970404765291</v>
      </c>
      <c r="F583">
        <f t="shared" si="28"/>
        <v>5.0315984191310745</v>
      </c>
    </row>
    <row r="584" spans="2:6">
      <c r="B584" s="56">
        <v>690.17725661303496</v>
      </c>
      <c r="C584" s="56">
        <v>28.323779746395701</v>
      </c>
      <c r="D584" s="56">
        <f t="shared" si="29"/>
        <v>7.8677165962210278</v>
      </c>
      <c r="E584" s="56">
        <f t="shared" si="27"/>
        <v>0.30298563625430291</v>
      </c>
      <c r="F584">
        <f t="shared" si="28"/>
        <v>16.413425677961179</v>
      </c>
    </row>
    <row r="585" spans="2:6">
      <c r="B585" s="56">
        <v>690.17725661303496</v>
      </c>
      <c r="C585" s="56">
        <v>27.246829946152499</v>
      </c>
      <c r="D585" s="56">
        <f t="shared" si="29"/>
        <v>7.5685638739312493</v>
      </c>
      <c r="E585" s="56">
        <f t="shared" ref="E585:E648" si="30">IF(B584=B585, 0, (D585-D584)/(B585-B584))</f>
        <v>0</v>
      </c>
      <c r="F585">
        <f t="shared" si="28"/>
        <v>0</v>
      </c>
    </row>
    <row r="586" spans="2:6">
      <c r="B586" s="56">
        <v>690.87264794109603</v>
      </c>
      <c r="C586" s="56">
        <v>30.047767934688199</v>
      </c>
      <c r="D586" s="56">
        <f t="shared" si="29"/>
        <v>8.3466022040800549</v>
      </c>
      <c r="E586" s="56">
        <f t="shared" si="30"/>
        <v>1.1188496300610595</v>
      </c>
      <c r="F586">
        <f t="shared" si="28"/>
        <v>5.8041547914927483</v>
      </c>
    </row>
    <row r="587" spans="2:6">
      <c r="B587" s="56">
        <v>693.35618839845699</v>
      </c>
      <c r="C587" s="56">
        <v>31.698553313978</v>
      </c>
      <c r="D587" s="56">
        <f t="shared" si="29"/>
        <v>8.8051536983272225</v>
      </c>
      <c r="E587" s="56">
        <f t="shared" si="30"/>
        <v>0.18463620871891495</v>
      </c>
      <c r="F587">
        <f t="shared" si="28"/>
        <v>21.867955443077133</v>
      </c>
    </row>
    <row r="588" spans="2:6">
      <c r="B588" s="56">
        <v>694.34960458140097</v>
      </c>
      <c r="C588" s="56">
        <v>32.909501476463397</v>
      </c>
      <c r="D588" s="56">
        <f t="shared" si="29"/>
        <v>9.1415281879064985</v>
      </c>
      <c r="E588" s="56">
        <f t="shared" si="30"/>
        <v>0.33860379502016469</v>
      </c>
      <c r="F588">
        <f t="shared" si="28"/>
        <v>9.0813420387048218</v>
      </c>
    </row>
    <row r="589" spans="2:6">
      <c r="B589" s="56">
        <v>696.43577856558397</v>
      </c>
      <c r="C589" s="56">
        <v>30.2692374500608</v>
      </c>
      <c r="D589" s="56">
        <f t="shared" si="29"/>
        <v>8.4081215139057779</v>
      </c>
      <c r="E589" s="56">
        <f t="shared" si="30"/>
        <v>-0.35155585275306733</v>
      </c>
      <c r="F589">
        <f t="shared" si="28"/>
        <v>17.540804358159662</v>
      </c>
    </row>
    <row r="590" spans="2:6">
      <c r="B590" s="56">
        <v>696.43577856558397</v>
      </c>
      <c r="C590" s="56">
        <v>29.0185860691332</v>
      </c>
      <c r="D590" s="56">
        <f t="shared" si="29"/>
        <v>8.0607183525370001</v>
      </c>
      <c r="E590" s="56">
        <f t="shared" si="30"/>
        <v>0</v>
      </c>
      <c r="F590">
        <f t="shared" si="28"/>
        <v>0</v>
      </c>
    </row>
    <row r="591" spans="2:6">
      <c r="B591" s="56">
        <v>696.78347422961497</v>
      </c>
      <c r="C591" s="56">
        <v>24.745527184297401</v>
      </c>
      <c r="D591" s="56">
        <f t="shared" si="29"/>
        <v>6.8737575511937221</v>
      </c>
      <c r="E591" s="56">
        <f t="shared" si="30"/>
        <v>-3.4137923596236512</v>
      </c>
      <c r="F591">
        <f t="shared" si="28"/>
        <v>2.389975696150358</v>
      </c>
    </row>
    <row r="592" spans="2:6">
      <c r="B592" s="56">
        <v>697.13116989364596</v>
      </c>
      <c r="C592" s="56">
        <v>27.4205315268369</v>
      </c>
      <c r="D592" s="56">
        <f t="shared" si="29"/>
        <v>7.6168143130102504</v>
      </c>
      <c r="E592" s="56">
        <f t="shared" si="30"/>
        <v>2.1370895259432747</v>
      </c>
      <c r="F592">
        <f t="shared" si="28"/>
        <v>2.6483333103628754</v>
      </c>
    </row>
    <row r="593" spans="2:6">
      <c r="B593" s="56">
        <v>697.13116989364596</v>
      </c>
      <c r="C593" s="56">
        <v>26.1698801459093</v>
      </c>
      <c r="D593" s="56">
        <f t="shared" si="29"/>
        <v>7.2694111516414726</v>
      </c>
      <c r="E593" s="56">
        <f t="shared" si="30"/>
        <v>0</v>
      </c>
      <c r="F593">
        <f t="shared" si="28"/>
        <v>0</v>
      </c>
    </row>
    <row r="594" spans="2:6">
      <c r="B594" s="56">
        <v>698.17425688573701</v>
      </c>
      <c r="C594" s="56">
        <v>22.140003474031602</v>
      </c>
      <c r="D594" s="56">
        <f t="shared" si="29"/>
        <v>6.1500009650087781</v>
      </c>
      <c r="E594" s="56">
        <f t="shared" si="30"/>
        <v>-1.0731704978782672</v>
      </c>
      <c r="F594">
        <f t="shared" si="28"/>
        <v>6.4149860079480501</v>
      </c>
    </row>
    <row r="595" spans="2:6">
      <c r="B595" s="56">
        <v>698.521952549768</v>
      </c>
      <c r="C595" s="56">
        <v>23.4601354872329</v>
      </c>
      <c r="D595" s="56">
        <f t="shared" si="29"/>
        <v>6.5167043020091384</v>
      </c>
      <c r="E595" s="56">
        <f t="shared" si="30"/>
        <v>1.0546675582577076</v>
      </c>
      <c r="F595">
        <f t="shared" si="28"/>
        <v>2.2658298295807002</v>
      </c>
    </row>
    <row r="596" spans="2:6">
      <c r="B596" s="56">
        <v>702.69430051813401</v>
      </c>
      <c r="C596" s="56">
        <v>20.826819524057601</v>
      </c>
      <c r="D596" s="56">
        <f t="shared" si="29"/>
        <v>5.7852276455715561</v>
      </c>
      <c r="E596" s="56">
        <f t="shared" si="30"/>
        <v>-0.17531535288607425</v>
      </c>
      <c r="F596">
        <f t="shared" si="28"/>
        <v>24.137982813535366</v>
      </c>
    </row>
    <row r="597" spans="2:6">
      <c r="B597" s="56">
        <v>705.70766293973202</v>
      </c>
      <c r="C597" s="56">
        <v>19.152336286260201</v>
      </c>
      <c r="D597" s="56">
        <f t="shared" si="29"/>
        <v>5.3200934128500554</v>
      </c>
      <c r="E597" s="56">
        <f t="shared" si="30"/>
        <v>-0.15435721551038567</v>
      </c>
      <c r="F597">
        <f t="shared" si="28"/>
        <v>16.03136956967343</v>
      </c>
    </row>
    <row r="598" spans="2:6">
      <c r="B598" s="56">
        <v>707.06533172309003</v>
      </c>
      <c r="C598" s="56">
        <v>15.2018660512667</v>
      </c>
      <c r="D598" s="56">
        <f t="shared" si="29"/>
        <v>4.2227405697963052</v>
      </c>
      <c r="E598" s="56">
        <f t="shared" si="30"/>
        <v>-0.80826255748445364</v>
      </c>
      <c r="F598">
        <f t="shared" si="28"/>
        <v>5.7330830518318514</v>
      </c>
    </row>
    <row r="599" spans="2:6">
      <c r="B599" s="56">
        <v>707.56203981456201</v>
      </c>
      <c r="C599" s="56">
        <v>16.512072259857501</v>
      </c>
      <c r="D599" s="56">
        <f t="shared" si="29"/>
        <v>4.5866867388493056</v>
      </c>
      <c r="E599" s="56">
        <f t="shared" si="30"/>
        <v>0.73271640889612077</v>
      </c>
      <c r="F599">
        <f t="shared" si="28"/>
        <v>2.2782444162337119</v>
      </c>
    </row>
    <row r="600" spans="2:6">
      <c r="B600" s="56">
        <v>707.70111808017396</v>
      </c>
      <c r="C600" s="56">
        <v>12.3640785131144</v>
      </c>
      <c r="D600" s="56">
        <f t="shared" si="29"/>
        <v>3.4344662536428889</v>
      </c>
      <c r="E600" s="56">
        <f t="shared" si="30"/>
        <v>-8.2846912142358136</v>
      </c>
      <c r="F600">
        <f t="shared" si="28"/>
        <v>0.47765960985939948</v>
      </c>
    </row>
    <row r="601" spans="2:6">
      <c r="B601" s="56">
        <v>708.02563403326894</v>
      </c>
      <c r="C601" s="56">
        <v>13.7675872850443</v>
      </c>
      <c r="D601" s="56">
        <f t="shared" si="29"/>
        <v>3.8243298014011944</v>
      </c>
      <c r="E601" s="56">
        <f t="shared" si="30"/>
        <v>1.2013694366643051</v>
      </c>
      <c r="F601">
        <f t="shared" si="28"/>
        <v>1.2410560304512737</v>
      </c>
    </row>
    <row r="602" spans="2:6">
      <c r="B602" s="56">
        <v>708.058747906034</v>
      </c>
      <c r="C602" s="56">
        <v>17.9413881237748</v>
      </c>
      <c r="D602" s="56">
        <f t="shared" si="29"/>
        <v>4.9837189232707777</v>
      </c>
      <c r="E602" s="56">
        <f t="shared" si="30"/>
        <v>35.012187493002017</v>
      </c>
      <c r="F602">
        <f t="shared" si="28"/>
        <v>0.1650302343219946</v>
      </c>
    </row>
    <row r="603" spans="2:6">
      <c r="B603" s="56">
        <v>712.42977911098899</v>
      </c>
      <c r="C603" s="56">
        <v>20.863296856001298</v>
      </c>
      <c r="D603" s="56">
        <f t="shared" si="29"/>
        <v>5.795360237778139</v>
      </c>
      <c r="E603" s="56">
        <f t="shared" si="30"/>
        <v>0.18568646080295356</v>
      </c>
      <c r="F603">
        <f t="shared" si="28"/>
        <v>25.331700443283609</v>
      </c>
    </row>
    <row r="604" spans="2:6">
      <c r="B604" s="56">
        <v>715.41002765982296</v>
      </c>
      <c r="C604" s="56">
        <v>16.050522345467598</v>
      </c>
      <c r="D604" s="56">
        <f t="shared" si="29"/>
        <v>4.4584784292965551</v>
      </c>
      <c r="E604" s="56">
        <f t="shared" si="30"/>
        <v>-0.44858064237784545</v>
      </c>
      <c r="F604">
        <f t="shared" si="28"/>
        <v>13.287373868918616</v>
      </c>
    </row>
    <row r="605" spans="2:6">
      <c r="B605" s="56">
        <v>715.767657485683</v>
      </c>
      <c r="C605" s="56">
        <v>17.387528226506799</v>
      </c>
      <c r="D605" s="56">
        <f t="shared" si="29"/>
        <v>4.8298689518074438</v>
      </c>
      <c r="E605" s="56">
        <f t="shared" si="30"/>
        <v>1.0384774860926427</v>
      </c>
      <c r="F605">
        <f t="shared" si="28"/>
        <v>1.727305192161732</v>
      </c>
    </row>
    <row r="606" spans="2:6">
      <c r="B606" s="56">
        <v>716.20476060617796</v>
      </c>
      <c r="C606" s="56">
        <v>18.9240427802178</v>
      </c>
      <c r="D606" s="56">
        <f t="shared" si="29"/>
        <v>5.2566785500604993</v>
      </c>
      <c r="E606" s="56">
        <f t="shared" si="30"/>
        <v>0.97645058623639713</v>
      </c>
      <c r="F606">
        <f t="shared" si="28"/>
        <v>2.29771059767033</v>
      </c>
    </row>
    <row r="607" spans="2:6">
      <c r="B607" s="56">
        <v>716.60212707935602</v>
      </c>
      <c r="C607" s="56">
        <v>13.5105089456314</v>
      </c>
      <c r="D607" s="56">
        <f t="shared" si="29"/>
        <v>3.7529191515642779</v>
      </c>
      <c r="E607" s="56">
        <f t="shared" si="30"/>
        <v>-3.7843137254872508</v>
      </c>
      <c r="F607">
        <f t="shared" si="28"/>
        <v>1.4912842473795216</v>
      </c>
    </row>
    <row r="608" spans="2:6">
      <c r="B608" s="56">
        <v>716.60212707935602</v>
      </c>
      <c r="C608" s="56">
        <v>12.468299461525101</v>
      </c>
      <c r="D608" s="56">
        <f t="shared" si="29"/>
        <v>3.4634165170903057</v>
      </c>
      <c r="E608" s="56">
        <f t="shared" si="30"/>
        <v>0</v>
      </c>
      <c r="F608">
        <f t="shared" si="28"/>
        <v>0</v>
      </c>
    </row>
    <row r="609" spans="2:6">
      <c r="B609" s="56">
        <v>717.79422649888897</v>
      </c>
      <c r="C609" s="56">
        <v>14.918980619866501</v>
      </c>
      <c r="D609" s="56">
        <f t="shared" si="29"/>
        <v>4.14416128329625</v>
      </c>
      <c r="E609" s="56">
        <f t="shared" si="30"/>
        <v>0.57104697397860571</v>
      </c>
      <c r="F609">
        <f t="shared" si="28"/>
        <v>4.94025226026839</v>
      </c>
    </row>
    <row r="610" spans="2:6">
      <c r="B610" s="56">
        <v>720.77447504772294</v>
      </c>
      <c r="C610" s="56">
        <v>18.179607434427599</v>
      </c>
      <c r="D610" s="56">
        <f t="shared" si="29"/>
        <v>5.0498909540076662</v>
      </c>
      <c r="E610" s="56">
        <f t="shared" si="30"/>
        <v>0.30391078323510479</v>
      </c>
      <c r="F610">
        <f t="shared" si="28"/>
        <v>15.049930187451139</v>
      </c>
    </row>
    <row r="611" spans="2:6">
      <c r="B611" s="56">
        <v>720.77447504772294</v>
      </c>
      <c r="C611" s="56">
        <v>16.928956053499999</v>
      </c>
      <c r="D611" s="56">
        <f t="shared" si="29"/>
        <v>4.7024877926388884</v>
      </c>
      <c r="E611" s="56">
        <f t="shared" si="30"/>
        <v>0</v>
      </c>
      <c r="F611">
        <f t="shared" si="28"/>
        <v>0</v>
      </c>
    </row>
    <row r="612" spans="2:6">
      <c r="B612" s="56">
        <v>721.46986637578402</v>
      </c>
      <c r="C612" s="56">
        <v>21.3409762028834</v>
      </c>
      <c r="D612" s="56">
        <f t="shared" si="29"/>
        <v>5.9280489452453891</v>
      </c>
      <c r="E612" s="56">
        <f t="shared" si="30"/>
        <v>1.7624049986698382</v>
      </c>
      <c r="F612">
        <f t="shared" si="28"/>
        <v>4.1223138288452619</v>
      </c>
    </row>
    <row r="613" spans="2:6">
      <c r="B613" s="56">
        <v>721.46986637578402</v>
      </c>
      <c r="C613" s="56">
        <v>19.378148341149899</v>
      </c>
      <c r="D613" s="56">
        <f t="shared" si="29"/>
        <v>5.3828189836527498</v>
      </c>
      <c r="E613" s="56">
        <f t="shared" si="30"/>
        <v>0</v>
      </c>
      <c r="F613">
        <f t="shared" si="28"/>
        <v>0</v>
      </c>
    </row>
    <row r="614" spans="2:6">
      <c r="B614" s="56">
        <v>722.86064903190595</v>
      </c>
      <c r="C614" s="56">
        <v>23.546986277575101</v>
      </c>
      <c r="D614" s="56">
        <f t="shared" si="29"/>
        <v>6.5408295215486394</v>
      </c>
      <c r="E614" s="56">
        <f t="shared" si="30"/>
        <v>0.83263228283626822</v>
      </c>
      <c r="F614">
        <f t="shared" si="28"/>
        <v>9.096872255220136</v>
      </c>
    </row>
    <row r="615" spans="2:6">
      <c r="B615" s="56">
        <v>723.55604035996703</v>
      </c>
      <c r="C615" s="56">
        <v>25.266631926350499</v>
      </c>
      <c r="D615" s="56">
        <f t="shared" si="29"/>
        <v>7.0185088684306942</v>
      </c>
      <c r="E615" s="56">
        <f t="shared" si="30"/>
        <v>0.68692163333980949</v>
      </c>
      <c r="F615">
        <f t="shared" si="28"/>
        <v>4.880610203026472</v>
      </c>
    </row>
    <row r="616" spans="2:6">
      <c r="B616" s="56">
        <v>724.25143168802799</v>
      </c>
      <c r="C616" s="56">
        <v>27.021017891262801</v>
      </c>
      <c r="D616" s="56">
        <f t="shared" si="29"/>
        <v>7.5058383031285558</v>
      </c>
      <c r="E616" s="56">
        <f t="shared" si="30"/>
        <v>0.70079883805387067</v>
      </c>
      <c r="F616">
        <f t="shared" si="28"/>
        <v>5.2194948658234193</v>
      </c>
    </row>
    <row r="617" spans="2:6">
      <c r="B617" s="56">
        <v>724.94682301608896</v>
      </c>
      <c r="C617" s="56">
        <v>31.103005037345799</v>
      </c>
      <c r="D617" s="56">
        <f t="shared" si="29"/>
        <v>8.6397236214849435</v>
      </c>
      <c r="E617" s="56">
        <f t="shared" si="30"/>
        <v>1.6305715538876859</v>
      </c>
      <c r="F617">
        <f t="shared" si="28"/>
        <v>6.0079888832240966</v>
      </c>
    </row>
    <row r="618" spans="2:6">
      <c r="B618" s="56">
        <v>724.94682301608896</v>
      </c>
      <c r="C618" s="56">
        <v>29.852353656418199</v>
      </c>
      <c r="D618" s="56">
        <f t="shared" si="29"/>
        <v>8.2923204601161657</v>
      </c>
      <c r="E618" s="56">
        <f t="shared" si="30"/>
        <v>0</v>
      </c>
      <c r="F618">
        <f t="shared" si="28"/>
        <v>0</v>
      </c>
    </row>
    <row r="619" spans="2:6">
      <c r="B619" s="56">
        <v>724.94682301608896</v>
      </c>
      <c r="C619" s="56">
        <v>28.601702275490702</v>
      </c>
      <c r="D619" s="56">
        <f t="shared" si="29"/>
        <v>7.9449172987474173</v>
      </c>
      <c r="E619" s="56">
        <f t="shared" si="30"/>
        <v>0</v>
      </c>
      <c r="F619">
        <f t="shared" si="28"/>
        <v>0</v>
      </c>
    </row>
    <row r="620" spans="2:6">
      <c r="B620" s="56">
        <v>725.94023919903304</v>
      </c>
      <c r="C620" s="56">
        <v>32.949204694905603</v>
      </c>
      <c r="D620" s="56">
        <f t="shared" si="29"/>
        <v>9.1525568596960003</v>
      </c>
      <c r="E620" s="56">
        <f t="shared" si="30"/>
        <v>1.215643132941143</v>
      </c>
      <c r="F620">
        <f t="shared" si="28"/>
        <v>9.0922980997379312</v>
      </c>
    </row>
    <row r="621" spans="2:6">
      <c r="B621" s="56">
        <v>726.337605672211</v>
      </c>
      <c r="C621" s="56">
        <v>36.036129928782302</v>
      </c>
      <c r="D621" s="56">
        <f t="shared" si="29"/>
        <v>10.010036091328416</v>
      </c>
      <c r="E621" s="56">
        <f t="shared" si="30"/>
        <v>2.1579053330158757</v>
      </c>
      <c r="F621">
        <f t="shared" si="28"/>
        <v>3.9776527379952005</v>
      </c>
    </row>
    <row r="622" spans="2:6">
      <c r="B622" s="56">
        <v>726.337605672211</v>
      </c>
      <c r="C622" s="56">
        <v>34.785478547854702</v>
      </c>
      <c r="D622" s="56">
        <f t="shared" si="29"/>
        <v>9.6626329299596385</v>
      </c>
      <c r="E622" s="56">
        <f t="shared" si="30"/>
        <v>0</v>
      </c>
      <c r="F622">
        <f t="shared" si="28"/>
        <v>0</v>
      </c>
    </row>
    <row r="623" spans="2:6">
      <c r="B623" s="56">
        <v>726.89391873466002</v>
      </c>
      <c r="C623" s="56">
        <v>37.627236407851299</v>
      </c>
      <c r="D623" s="56">
        <f t="shared" si="29"/>
        <v>10.452010113292028</v>
      </c>
      <c r="E623" s="56">
        <f t="shared" si="30"/>
        <v>1.4189441819995465</v>
      </c>
      <c r="F623">
        <f t="shared" si="28"/>
        <v>5.8145897548736309</v>
      </c>
    </row>
    <row r="624" spans="2:6">
      <c r="B624" s="56">
        <v>727.72838832833304</v>
      </c>
      <c r="C624" s="56">
        <v>39.093277748827497</v>
      </c>
      <c r="D624" s="56">
        <f t="shared" si="29"/>
        <v>10.859243819118749</v>
      </c>
      <c r="E624" s="56">
        <f t="shared" si="30"/>
        <v>0.48801503244022598</v>
      </c>
      <c r="F624">
        <f t="shared" si="28"/>
        <v>9.0617087773362819</v>
      </c>
    </row>
    <row r="625" spans="2:6">
      <c r="B625" s="56">
        <v>728.28470139078195</v>
      </c>
      <c r="C625" s="56">
        <v>40.6913322911238</v>
      </c>
      <c r="D625" s="56">
        <f t="shared" si="29"/>
        <v>11.303147858645501</v>
      </c>
      <c r="E625" s="56">
        <f t="shared" si="30"/>
        <v>0.79793927105121698</v>
      </c>
      <c r="F625">
        <f t="shared" si="28"/>
        <v>6.288088800555891</v>
      </c>
    </row>
    <row r="626" spans="2:6">
      <c r="B626" s="56">
        <v>732.13253340605297</v>
      </c>
      <c r="C626" s="56">
        <v>42.219906201146401</v>
      </c>
      <c r="D626" s="56">
        <f t="shared" si="29"/>
        <v>11.727751722540665</v>
      </c>
      <c r="E626" s="56">
        <f t="shared" si="30"/>
        <v>0.11034885676142424</v>
      </c>
      <c r="F626">
        <f t="shared" si="28"/>
        <v>45.126418545141867</v>
      </c>
    </row>
    <row r="627" spans="2:6">
      <c r="B627" s="56">
        <v>736.76847559312705</v>
      </c>
      <c r="C627" s="56">
        <v>43.713739795032097</v>
      </c>
      <c r="D627" s="56">
        <f t="shared" si="29"/>
        <v>12.142705498620026</v>
      </c>
      <c r="E627" s="56">
        <f t="shared" si="30"/>
        <v>8.9507970404880011E-2</v>
      </c>
      <c r="F627">
        <f t="shared" si="28"/>
        <v>56.292880686268973</v>
      </c>
    </row>
    <row r="628" spans="2:6">
      <c r="B628" s="56">
        <v>739.68911917098399</v>
      </c>
      <c r="C628" s="56">
        <v>45.506340107694903</v>
      </c>
      <c r="D628" s="56">
        <f t="shared" si="29"/>
        <v>12.64065002991525</v>
      </c>
      <c r="E628" s="56">
        <f t="shared" si="30"/>
        <v>0.17049137219975238</v>
      </c>
      <c r="F628">
        <f t="shared" si="28"/>
        <v>36.918833329809054</v>
      </c>
    </row>
    <row r="629" spans="2:6">
      <c r="B629" s="56">
        <v>742.33160621761601</v>
      </c>
      <c r="C629" s="56">
        <v>47.309362515198899</v>
      </c>
      <c r="D629" s="56">
        <f t="shared" si="29"/>
        <v>13.141489587555249</v>
      </c>
      <c r="E629" s="56">
        <f t="shared" si="30"/>
        <v>0.18953340122455564</v>
      </c>
      <c r="F629">
        <f t="shared" si="28"/>
        <v>34.726216008564407</v>
      </c>
    </row>
    <row r="630" spans="2:6">
      <c r="B630" s="56">
        <v>749.56367602945102</v>
      </c>
      <c r="C630" s="56">
        <v>48.872676741358298</v>
      </c>
      <c r="D630" s="56">
        <f t="shared" si="29"/>
        <v>13.575743539266195</v>
      </c>
      <c r="E630" s="56">
        <f t="shared" si="30"/>
        <v>6.00455973199134E-2</v>
      </c>
      <c r="F630">
        <f t="shared" si="28"/>
        <v>98.180725023541143</v>
      </c>
    </row>
    <row r="631" spans="2:6">
      <c r="B631" s="56">
        <v>754.15325879465502</v>
      </c>
      <c r="C631" s="56">
        <v>48.820566267152998</v>
      </c>
      <c r="D631" s="56">
        <f t="shared" si="29"/>
        <v>13.561268407542499</v>
      </c>
      <c r="E631" s="56">
        <f t="shared" si="30"/>
        <v>-3.1539101622568887E-3</v>
      </c>
      <c r="F631">
        <f t="shared" si="28"/>
        <v>62.240563757562548</v>
      </c>
    </row>
    <row r="632" spans="2:6">
      <c r="B632" s="56">
        <v>754.84865012271598</v>
      </c>
      <c r="C632" s="56">
        <v>46.753517457008797</v>
      </c>
      <c r="D632" s="56">
        <f t="shared" si="29"/>
        <v>12.987088182502443</v>
      </c>
      <c r="E632" s="56">
        <f t="shared" si="30"/>
        <v>-0.82569368047931491</v>
      </c>
      <c r="F632">
        <f t="shared" si="28"/>
        <v>9.0311084988752253</v>
      </c>
    </row>
    <row r="633" spans="2:6">
      <c r="B633" s="56">
        <v>755.54404145077694</v>
      </c>
      <c r="C633" s="56">
        <v>44.9296508598228</v>
      </c>
      <c r="D633" s="56">
        <f t="shared" si="29"/>
        <v>12.480458572173001</v>
      </c>
      <c r="E633" s="56">
        <f t="shared" si="30"/>
        <v>-0.72855324748172123</v>
      </c>
      <c r="F633">
        <f t="shared" si="28"/>
        <v>8.6788026613132256</v>
      </c>
    </row>
    <row r="634" spans="2:6">
      <c r="B634" s="56">
        <v>755.82219798200094</v>
      </c>
      <c r="C634" s="56">
        <v>43.421921139482301</v>
      </c>
      <c r="D634" s="56">
        <f t="shared" si="29"/>
        <v>12.061644760967306</v>
      </c>
      <c r="E634" s="56">
        <f t="shared" si="30"/>
        <v>-1.5056767114643967</v>
      </c>
      <c r="F634">
        <f t="shared" si="28"/>
        <v>3.3550252675667873</v>
      </c>
    </row>
    <row r="635" spans="2:6">
      <c r="B635" s="56">
        <v>756.58712844286799</v>
      </c>
      <c r="C635" s="56">
        <v>36.991488622546399</v>
      </c>
      <c r="D635" s="56">
        <f t="shared" si="29"/>
        <v>10.275413506262888</v>
      </c>
      <c r="E635" s="56">
        <f t="shared" si="30"/>
        <v>-2.3351550841363076</v>
      </c>
      <c r="F635">
        <f t="shared" si="28"/>
        <v>7.8599767889451719</v>
      </c>
    </row>
    <row r="636" spans="2:6">
      <c r="B636" s="56">
        <v>756.93482410689899</v>
      </c>
      <c r="C636" s="56">
        <v>42.150425568872599</v>
      </c>
      <c r="D636" s="56">
        <f t="shared" si="29"/>
        <v>11.708451546909055</v>
      </c>
      <c r="E636" s="56">
        <f t="shared" si="30"/>
        <v>4.1215298000334739</v>
      </c>
      <c r="F636">
        <f t="shared" si="28"/>
        <v>4.0709778353772581</v>
      </c>
    </row>
    <row r="637" spans="2:6">
      <c r="B637" s="56">
        <v>756.93482410689899</v>
      </c>
      <c r="C637" s="56">
        <v>40.899774187945098</v>
      </c>
      <c r="D637" s="56">
        <f t="shared" si="29"/>
        <v>11.361048385540306</v>
      </c>
      <c r="E637" s="56">
        <f t="shared" si="30"/>
        <v>0</v>
      </c>
      <c r="F637">
        <f t="shared" si="28"/>
        <v>0</v>
      </c>
    </row>
    <row r="638" spans="2:6">
      <c r="B638" s="56">
        <v>756.93482410689899</v>
      </c>
      <c r="C638" s="56">
        <v>39.649122807017498</v>
      </c>
      <c r="D638" s="56">
        <f t="shared" si="29"/>
        <v>11.013645224171528</v>
      </c>
      <c r="E638" s="56">
        <f t="shared" si="30"/>
        <v>0</v>
      </c>
      <c r="F638">
        <f t="shared" si="28"/>
        <v>0</v>
      </c>
    </row>
    <row r="639" spans="2:6">
      <c r="B639" s="56">
        <v>756.93482410689899</v>
      </c>
      <c r="C639" s="56">
        <v>38.398471426089898</v>
      </c>
      <c r="D639" s="56">
        <f t="shared" si="29"/>
        <v>10.66624206280275</v>
      </c>
      <c r="E639" s="56">
        <f t="shared" si="30"/>
        <v>0</v>
      </c>
      <c r="F639">
        <f t="shared" si="28"/>
        <v>0</v>
      </c>
    </row>
    <row r="640" spans="2:6">
      <c r="B640" s="56">
        <v>758.32560676302103</v>
      </c>
      <c r="C640" s="56">
        <v>34.160152857390997</v>
      </c>
      <c r="D640" s="56">
        <f t="shared" si="29"/>
        <v>9.4889313492752763</v>
      </c>
      <c r="E640" s="56">
        <f t="shared" si="30"/>
        <v>-0.84650948755012678</v>
      </c>
      <c r="F640">
        <f t="shared" si="28"/>
        <v>13.197041145704778</v>
      </c>
    </row>
    <row r="641" spans="2:6">
      <c r="B641" s="56">
        <v>758.32560676302103</v>
      </c>
      <c r="C641" s="56">
        <v>32.909501476463397</v>
      </c>
      <c r="D641" s="56">
        <f t="shared" si="29"/>
        <v>9.1415281879064985</v>
      </c>
      <c r="E641" s="56">
        <f t="shared" si="30"/>
        <v>0</v>
      </c>
      <c r="F641">
        <f t="shared" si="28"/>
        <v>0</v>
      </c>
    </row>
    <row r="642" spans="2:6">
      <c r="B642" s="56">
        <v>758.32560676302103</v>
      </c>
      <c r="C642" s="56">
        <v>31.658850095535801</v>
      </c>
      <c r="D642" s="56">
        <f t="shared" si="29"/>
        <v>8.7941250265377224</v>
      </c>
      <c r="E642" s="56">
        <f t="shared" si="30"/>
        <v>0</v>
      </c>
      <c r="F642">
        <f t="shared" si="28"/>
        <v>0</v>
      </c>
    </row>
    <row r="643" spans="2:6">
      <c r="B643" s="56">
        <v>758.32560676302103</v>
      </c>
      <c r="C643" s="56">
        <v>30.4081987146083</v>
      </c>
      <c r="D643" s="56">
        <f t="shared" si="29"/>
        <v>8.4467218651689731</v>
      </c>
      <c r="E643" s="56">
        <f t="shared" si="30"/>
        <v>0</v>
      </c>
      <c r="F643">
        <f t="shared" ref="F643:F706" si="31">(B643-B642)*(D643)</f>
        <v>0</v>
      </c>
    </row>
    <row r="644" spans="2:6">
      <c r="B644" s="56">
        <v>758.60376329424605</v>
      </c>
      <c r="C644" s="56">
        <v>28.976897689768901</v>
      </c>
      <c r="D644" s="56">
        <f t="shared" ref="D644:D707" si="32">(C644*1000)/3600</f>
        <v>8.0491382471580266</v>
      </c>
      <c r="E644" s="56">
        <f t="shared" si="30"/>
        <v>-1.4293520855324098</v>
      </c>
      <c r="F644">
        <f t="shared" si="31"/>
        <v>2.2389203741801325</v>
      </c>
    </row>
    <row r="645" spans="2:6">
      <c r="B645" s="56">
        <v>758.67330242705202</v>
      </c>
      <c r="C645" s="56">
        <v>35.584505819002899</v>
      </c>
      <c r="D645" s="56">
        <f t="shared" si="32"/>
        <v>9.8845849497230276</v>
      </c>
      <c r="E645" s="56">
        <f t="shared" si="30"/>
        <v>26.3944433659574</v>
      </c>
      <c r="F645">
        <f t="shared" si="31"/>
        <v>0.68736546555069522</v>
      </c>
    </row>
    <row r="646" spans="2:6">
      <c r="B646" s="56">
        <v>759.71638941914296</v>
      </c>
      <c r="C646" s="56">
        <v>27.5594927913844</v>
      </c>
      <c r="D646" s="56">
        <f t="shared" si="32"/>
        <v>7.6554146642734446</v>
      </c>
      <c r="E646" s="56">
        <f t="shared" si="30"/>
        <v>-2.1370895259474656</v>
      </c>
      <c r="F646">
        <f t="shared" si="31"/>
        <v>7.9852634553658186</v>
      </c>
    </row>
    <row r="647" spans="2:6">
      <c r="B647" s="56">
        <v>759.71638941914296</v>
      </c>
      <c r="C647" s="56">
        <v>26.3088414104568</v>
      </c>
      <c r="D647" s="56">
        <f t="shared" si="32"/>
        <v>7.3080115029046668</v>
      </c>
      <c r="E647" s="56">
        <f t="shared" si="30"/>
        <v>0</v>
      </c>
      <c r="F647">
        <f t="shared" si="31"/>
        <v>0</v>
      </c>
    </row>
    <row r="648" spans="2:6">
      <c r="B648" s="56">
        <v>759.71638941914296</v>
      </c>
      <c r="C648" s="56">
        <v>25.0581900295292</v>
      </c>
      <c r="D648" s="56">
        <f t="shared" si="32"/>
        <v>6.960608341535889</v>
      </c>
      <c r="E648" s="56">
        <f t="shared" si="30"/>
        <v>0</v>
      </c>
      <c r="F648">
        <f t="shared" si="31"/>
        <v>0</v>
      </c>
    </row>
    <row r="649" spans="2:6">
      <c r="B649" s="56">
        <v>760.87537496591199</v>
      </c>
      <c r="C649" s="56">
        <v>21.1499044641306</v>
      </c>
      <c r="D649" s="56">
        <f t="shared" si="32"/>
        <v>5.8749734622584997</v>
      </c>
      <c r="E649" s="56">
        <f t="shared" ref="E649:E712" si="33">IF(B648=B649, 0, (D649-D648)/(B649-B648))</f>
        <v>-0.93671131819018305</v>
      </c>
      <c r="F649">
        <f t="shared" si="31"/>
        <v>6.8090093304092161</v>
      </c>
    </row>
    <row r="650" spans="2:6">
      <c r="B650" s="56">
        <v>761.107172075265</v>
      </c>
      <c r="C650" s="56">
        <v>23.7554281743964</v>
      </c>
      <c r="D650" s="56">
        <f t="shared" si="32"/>
        <v>6.5987300484434437</v>
      </c>
      <c r="E650" s="56">
        <f t="shared" si="33"/>
        <v>3.1223710606447397</v>
      </c>
      <c r="F650">
        <f t="shared" si="31"/>
        <v>1.5295665506300409</v>
      </c>
    </row>
    <row r="651" spans="2:6">
      <c r="B651" s="56">
        <v>761.107172075265</v>
      </c>
      <c r="C651" s="56">
        <v>22.5047767934688</v>
      </c>
      <c r="D651" s="56">
        <f t="shared" si="32"/>
        <v>6.2513268870746659</v>
      </c>
      <c r="E651" s="56">
        <f t="shared" si="33"/>
        <v>0</v>
      </c>
      <c r="F651">
        <f t="shared" si="31"/>
        <v>0</v>
      </c>
    </row>
    <row r="652" spans="2:6">
      <c r="B652" s="56">
        <v>762.49795473138795</v>
      </c>
      <c r="C652" s="56">
        <v>12.3432343234323</v>
      </c>
      <c r="D652" s="56">
        <f t="shared" si="32"/>
        <v>3.4286762009534164</v>
      </c>
      <c r="E652" s="56">
        <f t="shared" si="33"/>
        <v>-2.029541189411924</v>
      </c>
      <c r="F652">
        <f t="shared" si="31"/>
        <v>4.7685433937475423</v>
      </c>
    </row>
    <row r="653" spans="2:6">
      <c r="B653" s="56">
        <v>763.19334605944903</v>
      </c>
      <c r="C653" s="56">
        <v>18.353309015112</v>
      </c>
      <c r="D653" s="56">
        <f t="shared" si="32"/>
        <v>5.0981413930866673</v>
      </c>
      <c r="E653" s="56">
        <f t="shared" si="33"/>
        <v>2.4007564155108621</v>
      </c>
      <c r="F653">
        <f t="shared" si="31"/>
        <v>3.5452033139816903</v>
      </c>
    </row>
    <row r="654" spans="2:6">
      <c r="B654" s="56">
        <v>763.19334605944903</v>
      </c>
      <c r="C654" s="56">
        <v>17.1026576341844</v>
      </c>
      <c r="D654" s="56">
        <f t="shared" si="32"/>
        <v>4.7507382317178894</v>
      </c>
      <c r="E654" s="56">
        <f t="shared" si="33"/>
        <v>0</v>
      </c>
      <c r="F654">
        <f t="shared" si="31"/>
        <v>0</v>
      </c>
    </row>
    <row r="655" spans="2:6">
      <c r="B655" s="56">
        <v>763.19334605944903</v>
      </c>
      <c r="C655" s="56">
        <v>15.852006253256899</v>
      </c>
      <c r="D655" s="56">
        <f t="shared" si="32"/>
        <v>4.4033350703491383</v>
      </c>
      <c r="E655" s="56">
        <f t="shared" si="33"/>
        <v>0</v>
      </c>
      <c r="F655">
        <f t="shared" si="31"/>
        <v>0</v>
      </c>
    </row>
    <row r="656" spans="2:6">
      <c r="B656" s="56">
        <v>763.19334605944903</v>
      </c>
      <c r="C656" s="56">
        <v>13.038040646169801</v>
      </c>
      <c r="D656" s="56">
        <f t="shared" si="32"/>
        <v>3.6216779572693891</v>
      </c>
      <c r="E656" s="56">
        <f t="shared" si="33"/>
        <v>0</v>
      </c>
      <c r="F656">
        <f t="shared" si="31"/>
        <v>0</v>
      </c>
    </row>
    <row r="657" spans="2:6">
      <c r="B657" s="56">
        <v>763.69005415092101</v>
      </c>
      <c r="C657" s="56">
        <v>19.787587781334501</v>
      </c>
      <c r="D657" s="56">
        <f t="shared" si="32"/>
        <v>5.4965521614818051</v>
      </c>
      <c r="E657" s="56">
        <f t="shared" si="33"/>
        <v>3.7745996821921168</v>
      </c>
      <c r="F657">
        <f t="shared" si="31"/>
        <v>2.7301819338058535</v>
      </c>
    </row>
    <row r="658" spans="2:6">
      <c r="B658" s="56">
        <v>763.88873738750999</v>
      </c>
      <c r="C658" s="56">
        <v>14.594406809101899</v>
      </c>
      <c r="D658" s="56">
        <f t="shared" si="32"/>
        <v>4.0540018914171947</v>
      </c>
      <c r="E658" s="56">
        <f t="shared" si="33"/>
        <v>-7.2605535063275939</v>
      </c>
      <c r="F658">
        <f t="shared" si="31"/>
        <v>0.80546221692460196</v>
      </c>
    </row>
    <row r="659" spans="2:6">
      <c r="B659" s="56">
        <v>767.36569402781504</v>
      </c>
      <c r="C659" s="56">
        <v>23.0779920097272</v>
      </c>
      <c r="D659" s="56">
        <f t="shared" si="32"/>
        <v>6.4105533360353339</v>
      </c>
      <c r="E659" s="56">
        <f t="shared" si="33"/>
        <v>0.67776267822867919</v>
      </c>
      <c r="F659">
        <f t="shared" si="31"/>
        <v>22.289215989757729</v>
      </c>
    </row>
    <row r="660" spans="2:6">
      <c r="B660" s="56">
        <v>767.36569402781504</v>
      </c>
      <c r="C660" s="56">
        <v>21.8273406287997</v>
      </c>
      <c r="D660" s="56">
        <f t="shared" si="32"/>
        <v>6.0631501746665828</v>
      </c>
      <c r="E660" s="56">
        <f t="shared" si="33"/>
        <v>0</v>
      </c>
      <c r="F660">
        <f t="shared" si="31"/>
        <v>0</v>
      </c>
    </row>
    <row r="661" spans="2:6">
      <c r="B661" s="56">
        <v>768.061085355876</v>
      </c>
      <c r="C661" s="56">
        <v>26.864686468646799</v>
      </c>
      <c r="D661" s="56">
        <f t="shared" si="32"/>
        <v>7.4624129079574439</v>
      </c>
      <c r="E661" s="56">
        <f t="shared" si="33"/>
        <v>2.0121946835209736</v>
      </c>
      <c r="F661">
        <f t="shared" si="31"/>
        <v>5.1892972226038072</v>
      </c>
    </row>
    <row r="662" spans="2:6">
      <c r="B662" s="56">
        <v>768.061085355876</v>
      </c>
      <c r="C662" s="56">
        <v>25.614035087719198</v>
      </c>
      <c r="D662" s="56">
        <f t="shared" si="32"/>
        <v>7.1150097465886661</v>
      </c>
      <c r="E662" s="56">
        <f t="shared" si="33"/>
        <v>0</v>
      </c>
      <c r="F662">
        <f t="shared" si="31"/>
        <v>0</v>
      </c>
    </row>
    <row r="663" spans="2:6">
      <c r="B663" s="56">
        <v>768.061085355876</v>
      </c>
      <c r="C663" s="56">
        <v>24.363383706791701</v>
      </c>
      <c r="D663" s="56">
        <f t="shared" si="32"/>
        <v>6.7676065852199168</v>
      </c>
      <c r="E663" s="56">
        <f t="shared" si="33"/>
        <v>0</v>
      </c>
      <c r="F663">
        <f t="shared" si="31"/>
        <v>0</v>
      </c>
    </row>
    <row r="664" spans="2:6">
      <c r="B664" s="56">
        <v>768.061085355876</v>
      </c>
      <c r="C664" s="56">
        <v>30.2692374500608</v>
      </c>
      <c r="D664" s="56">
        <f t="shared" si="32"/>
        <v>8.4081215139057779</v>
      </c>
      <c r="E664" s="56">
        <f t="shared" si="33"/>
        <v>0</v>
      </c>
      <c r="F664">
        <f t="shared" si="31"/>
        <v>0</v>
      </c>
    </row>
    <row r="665" spans="2:6">
      <c r="B665" s="56">
        <v>768.061085355876</v>
      </c>
      <c r="C665" s="56">
        <v>19.7950321347924</v>
      </c>
      <c r="D665" s="56">
        <f t="shared" si="32"/>
        <v>5.4986200374423335</v>
      </c>
      <c r="E665" s="56">
        <f t="shared" si="33"/>
        <v>0</v>
      </c>
      <c r="F665">
        <f t="shared" si="31"/>
        <v>0</v>
      </c>
    </row>
    <row r="666" spans="2:6">
      <c r="B666" s="56">
        <v>769.054501538821</v>
      </c>
      <c r="C666" s="56">
        <v>28.705923223901301</v>
      </c>
      <c r="D666" s="56">
        <f t="shared" si="32"/>
        <v>7.9738675621948056</v>
      </c>
      <c r="E666" s="56">
        <f t="shared" si="33"/>
        <v>2.4916521063856263</v>
      </c>
      <c r="F666">
        <f t="shared" si="31"/>
        <v>7.9213690769444973</v>
      </c>
    </row>
    <row r="667" spans="2:6">
      <c r="B667" s="56">
        <v>769.45186801199895</v>
      </c>
      <c r="C667" s="56">
        <v>33.465346534653399</v>
      </c>
      <c r="D667" s="56">
        <f t="shared" si="32"/>
        <v>9.2959295929592773</v>
      </c>
      <c r="E667" s="56">
        <f t="shared" si="33"/>
        <v>3.3270598301644072</v>
      </c>
      <c r="F667">
        <f t="shared" si="31"/>
        <v>3.6938907572647977</v>
      </c>
    </row>
    <row r="668" spans="2:6">
      <c r="B668" s="56">
        <v>769.45186801199895</v>
      </c>
      <c r="C668" s="56">
        <v>32.214695153725899</v>
      </c>
      <c r="D668" s="56">
        <f t="shared" si="32"/>
        <v>8.9485264315905262</v>
      </c>
      <c r="E668" s="56">
        <f t="shared" si="33"/>
        <v>0</v>
      </c>
      <c r="F668">
        <f t="shared" si="31"/>
        <v>0</v>
      </c>
    </row>
    <row r="669" spans="2:6">
      <c r="B669" s="56">
        <v>769.45186801199895</v>
      </c>
      <c r="C669" s="56">
        <v>30.964043772798298</v>
      </c>
      <c r="D669" s="56">
        <f t="shared" si="32"/>
        <v>8.6011232702217484</v>
      </c>
      <c r="E669" s="56">
        <f t="shared" si="33"/>
        <v>0</v>
      </c>
      <c r="F669">
        <f t="shared" si="31"/>
        <v>0</v>
      </c>
    </row>
    <row r="670" spans="2:6">
      <c r="B670" s="56">
        <v>770.14725934006003</v>
      </c>
      <c r="C670" s="56">
        <v>35.184992183428797</v>
      </c>
      <c r="D670" s="56">
        <f t="shared" si="32"/>
        <v>9.7736089398413331</v>
      </c>
      <c r="E670" s="56">
        <f t="shared" si="33"/>
        <v>1.6860803727431624</v>
      </c>
      <c r="F670">
        <f t="shared" si="31"/>
        <v>6.7964829006258869</v>
      </c>
    </row>
    <row r="671" spans="2:6">
      <c r="B671" s="56">
        <v>770.842650668121</v>
      </c>
      <c r="C671" s="56">
        <v>40.552371026576303</v>
      </c>
      <c r="D671" s="56">
        <f t="shared" si="32"/>
        <v>11.264547507382305</v>
      </c>
      <c r="E671" s="56">
        <f t="shared" si="33"/>
        <v>2.1440281283034115</v>
      </c>
      <c r="F671">
        <f t="shared" si="31"/>
        <v>7.8332686511644036</v>
      </c>
    </row>
    <row r="672" spans="2:6">
      <c r="B672" s="56">
        <v>770.842650668121</v>
      </c>
      <c r="C672" s="56">
        <v>39.301719645648703</v>
      </c>
      <c r="D672" s="56">
        <f t="shared" si="32"/>
        <v>10.917144346013528</v>
      </c>
      <c r="E672" s="56">
        <f t="shared" si="33"/>
        <v>0</v>
      </c>
      <c r="F672">
        <f t="shared" si="31"/>
        <v>0</v>
      </c>
    </row>
    <row r="673" spans="2:6">
      <c r="B673" s="56">
        <v>770.842650668121</v>
      </c>
      <c r="C673" s="56">
        <v>38.051068264721202</v>
      </c>
      <c r="D673" s="56">
        <f t="shared" si="32"/>
        <v>10.569741184644778</v>
      </c>
      <c r="E673" s="56">
        <f t="shared" si="33"/>
        <v>0</v>
      </c>
      <c r="F673">
        <f t="shared" si="31"/>
        <v>0</v>
      </c>
    </row>
    <row r="674" spans="2:6">
      <c r="B674" s="56">
        <v>770.842650668121</v>
      </c>
      <c r="C674" s="56">
        <v>36.800416883793602</v>
      </c>
      <c r="D674" s="56">
        <f t="shared" si="32"/>
        <v>10.222338023276</v>
      </c>
      <c r="E674" s="56">
        <f t="shared" si="33"/>
        <v>0</v>
      </c>
      <c r="F674">
        <f t="shared" si="31"/>
        <v>0</v>
      </c>
    </row>
    <row r="675" spans="2:6">
      <c r="B675" s="56">
        <v>770.842650668121</v>
      </c>
      <c r="C675" s="56">
        <v>43.1926350529789</v>
      </c>
      <c r="D675" s="56">
        <f t="shared" si="32"/>
        <v>11.997954181383028</v>
      </c>
      <c r="E675" s="56">
        <f t="shared" si="33"/>
        <v>0</v>
      </c>
      <c r="F675">
        <f t="shared" si="31"/>
        <v>0</v>
      </c>
    </row>
    <row r="676" spans="2:6">
      <c r="B676" s="56">
        <v>771.67712026179402</v>
      </c>
      <c r="C676" s="56">
        <v>42.150425568872599</v>
      </c>
      <c r="D676" s="56">
        <f t="shared" si="32"/>
        <v>11.708451546909055</v>
      </c>
      <c r="E676" s="56">
        <f t="shared" si="33"/>
        <v>-0.34693011784850208</v>
      </c>
      <c r="F676">
        <f t="shared" si="31"/>
        <v>9.7703468048894475</v>
      </c>
    </row>
    <row r="677" spans="2:6">
      <c r="B677" s="56">
        <v>772.23343332424304</v>
      </c>
      <c r="C677" s="56">
        <v>45.277054021191603</v>
      </c>
      <c r="D677" s="56">
        <f t="shared" si="32"/>
        <v>12.576959450331</v>
      </c>
      <c r="E677" s="56">
        <f t="shared" si="33"/>
        <v>1.5611855303173501</v>
      </c>
      <c r="F677">
        <f t="shared" si="31"/>
        <v>6.9967268281107984</v>
      </c>
    </row>
    <row r="678" spans="2:6">
      <c r="B678" s="56">
        <v>772.23343332424304</v>
      </c>
      <c r="C678" s="56">
        <v>44.026402640264003</v>
      </c>
      <c r="D678" s="56">
        <f t="shared" si="32"/>
        <v>12.229556288962222</v>
      </c>
      <c r="E678" s="56">
        <f t="shared" si="33"/>
        <v>0</v>
      </c>
      <c r="F678">
        <f t="shared" si="31"/>
        <v>0</v>
      </c>
    </row>
    <row r="679" spans="2:6">
      <c r="B679" s="56">
        <v>772.928824652304</v>
      </c>
      <c r="C679" s="56">
        <v>47.083550460309198</v>
      </c>
      <c r="D679" s="56">
        <f t="shared" si="32"/>
        <v>13.078764016752555</v>
      </c>
      <c r="E679" s="56">
        <f t="shared" si="33"/>
        <v>1.2211940148265463</v>
      </c>
      <c r="F679">
        <f t="shared" si="31"/>
        <v>9.0948590790055075</v>
      </c>
    </row>
    <row r="680" spans="2:6">
      <c r="B680" s="56">
        <v>773.62421598036497</v>
      </c>
      <c r="C680" s="56">
        <v>50.071217648080598</v>
      </c>
      <c r="D680" s="56">
        <f t="shared" si="32"/>
        <v>13.908671568911277</v>
      </c>
      <c r="E680" s="56">
        <f t="shared" si="33"/>
        <v>1.1934396053986538</v>
      </c>
      <c r="F680">
        <f t="shared" si="31"/>
        <v>9.6719695938689849</v>
      </c>
    </row>
    <row r="681" spans="2:6">
      <c r="B681" s="56">
        <v>773.62421598036497</v>
      </c>
      <c r="C681" s="56">
        <v>48.820566267152998</v>
      </c>
      <c r="D681" s="56">
        <f t="shared" si="32"/>
        <v>13.561268407542499</v>
      </c>
      <c r="E681" s="56">
        <f t="shared" si="33"/>
        <v>0</v>
      </c>
      <c r="F681">
        <f t="shared" si="31"/>
        <v>0</v>
      </c>
    </row>
    <row r="682" spans="2:6">
      <c r="B682" s="56">
        <v>774.31960730842604</v>
      </c>
      <c r="C682" s="56">
        <v>51.895084245266602</v>
      </c>
      <c r="D682" s="56">
        <f t="shared" si="32"/>
        <v>14.415301179240723</v>
      </c>
      <c r="E682" s="56">
        <f t="shared" si="33"/>
        <v>1.2281326171833022</v>
      </c>
      <c r="F682">
        <f t="shared" si="31"/>
        <v>10.024275431432626</v>
      </c>
    </row>
    <row r="683" spans="2:6">
      <c r="B683" s="56">
        <v>775.01499863648701</v>
      </c>
      <c r="C683" s="56">
        <v>53.614729894042</v>
      </c>
      <c r="D683" s="56">
        <f t="shared" si="32"/>
        <v>14.892980526122779</v>
      </c>
      <c r="E683" s="56">
        <f t="shared" si="33"/>
        <v>0.68692163333992307</v>
      </c>
      <c r="F683">
        <f t="shared" si="31"/>
        <v>10.356449506846594</v>
      </c>
    </row>
    <row r="684" spans="2:6">
      <c r="B684" s="56">
        <v>775.57131169893603</v>
      </c>
      <c r="C684" s="56">
        <v>54.844537085287399</v>
      </c>
      <c r="D684" s="56">
        <f t="shared" si="32"/>
        <v>15.234593634802055</v>
      </c>
      <c r="E684" s="56">
        <f t="shared" si="33"/>
        <v>0.61406630859145117</v>
      </c>
      <c r="F684">
        <f t="shared" si="31"/>
        <v>8.4752034401430993</v>
      </c>
    </row>
    <row r="685" spans="2:6">
      <c r="B685" s="56">
        <v>775.71038996454797</v>
      </c>
      <c r="C685" s="56">
        <v>56.2202536043078</v>
      </c>
      <c r="D685" s="56">
        <f t="shared" si="32"/>
        <v>15.616737112307723</v>
      </c>
      <c r="E685" s="56">
        <f t="shared" si="33"/>
        <v>2.7476865333648024</v>
      </c>
      <c r="F685">
        <f t="shared" si="31"/>
        <v>2.1719487120974166</v>
      </c>
    </row>
    <row r="686" spans="2:6">
      <c r="B686" s="56">
        <v>777.10117262067001</v>
      </c>
      <c r="C686" s="56">
        <v>57.748827514330301</v>
      </c>
      <c r="D686" s="56">
        <f t="shared" si="32"/>
        <v>16.041340976202861</v>
      </c>
      <c r="E686" s="56">
        <f t="shared" si="33"/>
        <v>0.30529850370659123</v>
      </c>
      <c r="F686">
        <f t="shared" si="31"/>
        <v>22.310018810642759</v>
      </c>
    </row>
    <row r="687" spans="2:6">
      <c r="B687" s="56">
        <v>778.35287701118</v>
      </c>
      <c r="C687" s="56">
        <v>59.9513635574083</v>
      </c>
      <c r="D687" s="56">
        <f t="shared" si="32"/>
        <v>16.653156543724528</v>
      </c>
      <c r="E687" s="56">
        <f t="shared" si="33"/>
        <v>0.4887859882574937</v>
      </c>
      <c r="F687">
        <f t="shared" si="31"/>
        <v>20.844829161630084</v>
      </c>
    </row>
    <row r="688" spans="2:6">
      <c r="B688" s="56">
        <v>779.74365966730295</v>
      </c>
      <c r="C688" s="56">
        <v>61.827340628799703</v>
      </c>
      <c r="D688" s="56">
        <f t="shared" si="32"/>
        <v>17.174261285777696</v>
      </c>
      <c r="E688" s="56">
        <f t="shared" si="33"/>
        <v>0.37468452727605811</v>
      </c>
      <c r="F688">
        <f t="shared" si="31"/>
        <v>23.885664727983478</v>
      </c>
    </row>
    <row r="689" spans="2:6">
      <c r="B689" s="56">
        <v>782.66430324515898</v>
      </c>
      <c r="C689" s="56">
        <v>63.411499044641303</v>
      </c>
      <c r="D689" s="56">
        <f t="shared" si="32"/>
        <v>17.614305290178141</v>
      </c>
      <c r="E689" s="56">
        <f t="shared" si="33"/>
        <v>0.1506667940370425</v>
      </c>
      <c r="F689">
        <f t="shared" si="31"/>
        <v>51.445107624154218</v>
      </c>
    </row>
    <row r="690" spans="2:6">
      <c r="B690" s="56">
        <v>786.37305699481794</v>
      </c>
      <c r="C690" s="56">
        <v>64.749001215910994</v>
      </c>
      <c r="D690" s="56">
        <f t="shared" si="32"/>
        <v>17.985833671086386</v>
      </c>
      <c r="E690" s="56">
        <f t="shared" si="33"/>
        <v>0.10017607152871995</v>
      </c>
      <c r="F690">
        <f t="shared" si="31"/>
        <v>66.705028068384152</v>
      </c>
    </row>
    <row r="691" spans="2:6">
      <c r="B691" s="56">
        <v>791.00899918189202</v>
      </c>
      <c r="C691" s="56">
        <v>65.626194198367202</v>
      </c>
      <c r="D691" s="56">
        <f t="shared" si="32"/>
        <v>18.229498388435335</v>
      </c>
      <c r="E691" s="56">
        <f t="shared" si="33"/>
        <v>5.255991285403306E-2</v>
      </c>
      <c r="F691">
        <f t="shared" si="31"/>
        <v>84.510900628146302</v>
      </c>
    </row>
    <row r="692" spans="2:6">
      <c r="B692" s="56">
        <v>793.09517316607503</v>
      </c>
      <c r="C692" s="56">
        <v>64.314747264200093</v>
      </c>
      <c r="D692" s="56">
        <f t="shared" si="32"/>
        <v>17.865207573388915</v>
      </c>
      <c r="E692" s="56">
        <f t="shared" si="33"/>
        <v>-0.17462149265037685</v>
      </c>
      <c r="F692">
        <f t="shared" si="31"/>
        <v>37.269931261633161</v>
      </c>
    </row>
    <row r="693" spans="2:6">
      <c r="B693" s="56">
        <v>793.09517316607503</v>
      </c>
      <c r="C693" s="56">
        <v>63.0640958832725</v>
      </c>
      <c r="D693" s="56">
        <f t="shared" si="32"/>
        <v>17.517804412020141</v>
      </c>
      <c r="E693" s="56">
        <f t="shared" si="33"/>
        <v>0</v>
      </c>
      <c r="F693">
        <f t="shared" si="31"/>
        <v>0</v>
      </c>
    </row>
    <row r="694" spans="2:6">
      <c r="B694" s="56">
        <v>793.09517316607503</v>
      </c>
      <c r="C694" s="56">
        <v>61.8134445023449</v>
      </c>
      <c r="D694" s="56">
        <f t="shared" si="32"/>
        <v>17.170401250651363</v>
      </c>
      <c r="E694" s="56">
        <f t="shared" si="33"/>
        <v>0</v>
      </c>
      <c r="F694">
        <f t="shared" si="31"/>
        <v>0</v>
      </c>
    </row>
    <row r="695" spans="2:6">
      <c r="B695" s="56">
        <v>793.37332969730005</v>
      </c>
      <c r="C695" s="56">
        <v>60.264026402640198</v>
      </c>
      <c r="D695" s="56">
        <f t="shared" si="32"/>
        <v>16.740007334066721</v>
      </c>
      <c r="E695" s="56">
        <f t="shared" si="33"/>
        <v>-1.5473083256005329</v>
      </c>
      <c r="F695">
        <f t="shared" si="31"/>
        <v>4.6563423727254314</v>
      </c>
    </row>
    <row r="696" spans="2:6">
      <c r="B696" s="56">
        <v>794.13826015816699</v>
      </c>
      <c r="C696" s="56">
        <v>55.047767934688203</v>
      </c>
      <c r="D696" s="56">
        <f t="shared" si="32"/>
        <v>15.2910466485245</v>
      </c>
      <c r="E696" s="56">
        <f t="shared" si="33"/>
        <v>-1.8942384434528066</v>
      </c>
      <c r="F696">
        <f t="shared" si="31"/>
        <v>11.696587359993654</v>
      </c>
    </row>
    <row r="697" spans="2:6">
      <c r="B697" s="56">
        <v>794.48595582219798</v>
      </c>
      <c r="C697" s="56">
        <v>58.964738579120997</v>
      </c>
      <c r="D697" s="56">
        <f t="shared" si="32"/>
        <v>16.379094049755832</v>
      </c>
      <c r="E697" s="56">
        <f t="shared" si="33"/>
        <v>3.1293096629883297</v>
      </c>
      <c r="F697">
        <f t="shared" si="31"/>
        <v>5.6949399818559501</v>
      </c>
    </row>
    <row r="698" spans="2:6">
      <c r="B698" s="56">
        <v>794.48595582219798</v>
      </c>
      <c r="C698" s="56">
        <v>57.714087198193504</v>
      </c>
      <c r="D698" s="56">
        <f t="shared" si="32"/>
        <v>16.031690888387086</v>
      </c>
      <c r="E698" s="56">
        <f t="shared" si="33"/>
        <v>0</v>
      </c>
      <c r="F698">
        <f t="shared" si="31"/>
        <v>0</v>
      </c>
    </row>
    <row r="699" spans="2:6">
      <c r="B699" s="56">
        <v>794.48595582219798</v>
      </c>
      <c r="C699" s="56">
        <v>56.463435817265903</v>
      </c>
      <c r="D699" s="56">
        <f t="shared" si="32"/>
        <v>15.684287727018306</v>
      </c>
      <c r="E699" s="56">
        <f t="shared" si="33"/>
        <v>0</v>
      </c>
      <c r="F699">
        <f t="shared" si="31"/>
        <v>0</v>
      </c>
    </row>
    <row r="700" spans="2:6">
      <c r="B700" s="56">
        <v>795.87673847832002</v>
      </c>
      <c r="C700" s="56">
        <v>53.962133055410803</v>
      </c>
      <c r="D700" s="56">
        <f t="shared" si="32"/>
        <v>14.989481404280779</v>
      </c>
      <c r="E700" s="56">
        <f t="shared" si="33"/>
        <v>-0.49957936970171535</v>
      </c>
      <c r="F700">
        <f t="shared" si="31"/>
        <v>20.847110761337575</v>
      </c>
    </row>
    <row r="701" spans="2:6">
      <c r="B701" s="56">
        <v>795.87673847832002</v>
      </c>
      <c r="C701" s="56">
        <v>52.711481674483203</v>
      </c>
      <c r="D701" s="56">
        <f t="shared" si="32"/>
        <v>14.642078242912001</v>
      </c>
      <c r="E701" s="56">
        <f t="shared" si="33"/>
        <v>0</v>
      </c>
      <c r="F701">
        <f t="shared" si="31"/>
        <v>0</v>
      </c>
    </row>
    <row r="702" spans="2:6">
      <c r="B702" s="56">
        <v>795.87673847832002</v>
      </c>
      <c r="C702" s="56">
        <v>51.460830293555603</v>
      </c>
      <c r="D702" s="56">
        <f t="shared" si="32"/>
        <v>14.294675081543224</v>
      </c>
      <c r="E702" s="56">
        <f t="shared" si="33"/>
        <v>0</v>
      </c>
      <c r="F702">
        <f t="shared" si="31"/>
        <v>0</v>
      </c>
    </row>
    <row r="703" spans="2:6">
      <c r="B703" s="56">
        <v>795.87673847832002</v>
      </c>
      <c r="C703" s="56">
        <v>50.210178912628102</v>
      </c>
      <c r="D703" s="56">
        <f t="shared" si="32"/>
        <v>13.947271920174472</v>
      </c>
      <c r="E703" s="56">
        <f t="shared" si="33"/>
        <v>0</v>
      </c>
      <c r="F703">
        <f t="shared" si="31"/>
        <v>0</v>
      </c>
    </row>
    <row r="704" spans="2:6">
      <c r="B704" s="56">
        <v>797.03572402508803</v>
      </c>
      <c r="C704" s="56">
        <v>47.552544728157002</v>
      </c>
      <c r="D704" s="56">
        <f t="shared" si="32"/>
        <v>13.209040202265834</v>
      </c>
      <c r="E704" s="56">
        <f t="shared" si="33"/>
        <v>-0.63696369636989836</v>
      </c>
      <c r="F704">
        <f t="shared" si="31"/>
        <v>15.309086681103668</v>
      </c>
    </row>
    <row r="705" spans="2:6">
      <c r="B705" s="56">
        <v>797.26752113444195</v>
      </c>
      <c r="C705" s="56">
        <v>49.029008163974297</v>
      </c>
      <c r="D705" s="56">
        <f t="shared" si="32"/>
        <v>13.619168934437303</v>
      </c>
      <c r="E705" s="56">
        <f t="shared" si="33"/>
        <v>1.7693436010250785</v>
      </c>
      <c r="F705">
        <f t="shared" si="31"/>
        <v>3.156883990805273</v>
      </c>
    </row>
    <row r="706" spans="2:6">
      <c r="B706" s="56">
        <v>799.21461685301301</v>
      </c>
      <c r="C706" s="56">
        <v>41.691853395865898</v>
      </c>
      <c r="D706" s="56">
        <f t="shared" si="32"/>
        <v>11.581070387740526</v>
      </c>
      <c r="E706" s="56">
        <f t="shared" si="33"/>
        <v>-1.0467377269939757</v>
      </c>
      <c r="F706">
        <f t="shared" si="31"/>
        <v>22.549452568439701</v>
      </c>
    </row>
    <row r="707" spans="2:6">
      <c r="B707" s="56">
        <v>799.25435350033104</v>
      </c>
      <c r="C707" s="56">
        <v>45.991711953150201</v>
      </c>
      <c r="D707" s="56">
        <f t="shared" si="32"/>
        <v>12.775475542541724</v>
      </c>
      <c r="E707" s="56">
        <f t="shared" si="33"/>
        <v>30.058025410197846</v>
      </c>
      <c r="F707">
        <f t="shared" ref="F707:F770" si="34">(B707-B706)*(D707)</f>
        <v>0.5076545659540056</v>
      </c>
    </row>
    <row r="708" spans="2:6">
      <c r="B708" s="56">
        <v>799.35369511862496</v>
      </c>
      <c r="C708" s="56">
        <v>44.408546117769603</v>
      </c>
      <c r="D708" s="56">
        <f t="shared" ref="D708:D771" si="35">(C708*1000)/3600</f>
        <v>12.335707254936002</v>
      </c>
      <c r="E708" s="56">
        <f t="shared" si="33"/>
        <v>-4.4268283037688008</v>
      </c>
      <c r="F708">
        <f t="shared" si="34"/>
        <v>1.2254491215053915</v>
      </c>
    </row>
    <row r="709" spans="2:6">
      <c r="B709" s="56">
        <v>799.35369511862496</v>
      </c>
      <c r="C709" s="56">
        <v>42.984193156157701</v>
      </c>
      <c r="D709" s="56">
        <f t="shared" si="35"/>
        <v>11.940053654488251</v>
      </c>
      <c r="E709" s="56">
        <f t="shared" si="33"/>
        <v>0</v>
      </c>
      <c r="F709">
        <f t="shared" si="34"/>
        <v>0</v>
      </c>
    </row>
    <row r="710" spans="2:6">
      <c r="B710" s="56">
        <v>806.30760839923596</v>
      </c>
      <c r="C710" s="56">
        <v>51.905506340107699</v>
      </c>
      <c r="D710" s="56">
        <f t="shared" si="35"/>
        <v>14.418196205585472</v>
      </c>
      <c r="E710" s="56">
        <f t="shared" si="33"/>
        <v>0.35636661705385542</v>
      </c>
      <c r="F710">
        <f t="shared" si="34"/>
        <v>100.26288607647601</v>
      </c>
    </row>
    <row r="711" spans="2:6">
      <c r="B711" s="56">
        <v>806.30760839923596</v>
      </c>
      <c r="C711" s="56">
        <v>50.227549070696497</v>
      </c>
      <c r="D711" s="56">
        <f t="shared" si="35"/>
        <v>13.952096964082362</v>
      </c>
      <c r="E711" s="56">
        <f t="shared" si="33"/>
        <v>0</v>
      </c>
      <c r="F711">
        <f t="shared" si="34"/>
        <v>0</v>
      </c>
    </row>
    <row r="712" spans="2:6">
      <c r="B712" s="56">
        <v>806.30760839923596</v>
      </c>
      <c r="C712" s="56">
        <v>48.976897689768897</v>
      </c>
      <c r="D712" s="56">
        <f t="shared" si="35"/>
        <v>13.604693802713584</v>
      </c>
      <c r="E712" s="56">
        <f t="shared" si="33"/>
        <v>0</v>
      </c>
      <c r="F712">
        <f t="shared" si="34"/>
        <v>0</v>
      </c>
    </row>
    <row r="713" spans="2:6">
      <c r="B713" s="56">
        <v>806.30760839923596</v>
      </c>
      <c r="C713" s="56">
        <v>47.726246308841397</v>
      </c>
      <c r="D713" s="56">
        <f t="shared" si="35"/>
        <v>13.257290641344831</v>
      </c>
      <c r="E713" s="56">
        <f t="shared" ref="E713:E776" si="36">IF(B712=B713, 0, (D713-D712)/(B713-B712))</f>
        <v>0</v>
      </c>
      <c r="F713">
        <f t="shared" si="34"/>
        <v>0</v>
      </c>
    </row>
    <row r="714" spans="2:6">
      <c r="B714" s="56">
        <v>806.30760839923596</v>
      </c>
      <c r="C714" s="56">
        <v>46.5016501650165</v>
      </c>
      <c r="D714" s="56">
        <f t="shared" si="35"/>
        <v>12.917125045837917</v>
      </c>
      <c r="E714" s="56">
        <f t="shared" si="36"/>
        <v>0</v>
      </c>
      <c r="F714">
        <f t="shared" si="34"/>
        <v>0</v>
      </c>
    </row>
    <row r="715" spans="2:6">
      <c r="B715" s="56">
        <v>809.08917371148004</v>
      </c>
      <c r="C715" s="56">
        <v>44.990446413062301</v>
      </c>
      <c r="D715" s="56">
        <f t="shared" si="35"/>
        <v>12.49734622585064</v>
      </c>
      <c r="E715" s="56">
        <f t="shared" si="36"/>
        <v>-0.15091460126406747</v>
      </c>
      <c r="F715">
        <f t="shared" si="34"/>
        <v>34.762184756930651</v>
      </c>
    </row>
    <row r="716" spans="2:6">
      <c r="B716" s="56">
        <v>810.82765203163297</v>
      </c>
      <c r="C716" s="56">
        <v>40.6392218169185</v>
      </c>
      <c r="D716" s="56">
        <f t="shared" si="35"/>
        <v>11.288672726921806</v>
      </c>
      <c r="E716" s="56">
        <f t="shared" si="36"/>
        <v>-0.69524795616807866</v>
      </c>
      <c r="F716">
        <f t="shared" si="34"/>
        <v>19.625112799055124</v>
      </c>
    </row>
    <row r="717" spans="2:6">
      <c r="B717" s="56">
        <v>811.17534769566396</v>
      </c>
      <c r="C717" s="56">
        <v>42.011464304325102</v>
      </c>
      <c r="D717" s="56">
        <f t="shared" si="35"/>
        <v>11.669851195645862</v>
      </c>
      <c r="E717" s="56">
        <f t="shared" si="36"/>
        <v>1.0962991723994495</v>
      </c>
      <c r="F717">
        <f t="shared" si="34"/>
        <v>4.0575566606129723</v>
      </c>
    </row>
    <row r="718" spans="2:6">
      <c r="B718" s="56">
        <v>811.17534769566396</v>
      </c>
      <c r="C718" s="56">
        <v>49.237450060795503</v>
      </c>
      <c r="D718" s="56">
        <f t="shared" si="35"/>
        <v>13.677069461332085</v>
      </c>
      <c r="E718" s="56">
        <f t="shared" si="36"/>
        <v>0</v>
      </c>
      <c r="F718">
        <f t="shared" si="34"/>
        <v>0</v>
      </c>
    </row>
    <row r="719" spans="2:6">
      <c r="B719" s="56">
        <v>811.17534769566396</v>
      </c>
      <c r="C719" s="56">
        <v>47.986798679868002</v>
      </c>
      <c r="D719" s="56">
        <f t="shared" si="35"/>
        <v>13.329666299963334</v>
      </c>
      <c r="E719" s="56">
        <f t="shared" si="36"/>
        <v>0</v>
      </c>
      <c r="F719">
        <f t="shared" si="34"/>
        <v>0</v>
      </c>
    </row>
    <row r="720" spans="2:6">
      <c r="B720" s="56">
        <v>811.17534769566396</v>
      </c>
      <c r="C720" s="56">
        <v>46.736147298940402</v>
      </c>
      <c r="D720" s="56">
        <f t="shared" si="35"/>
        <v>12.982263138594556</v>
      </c>
      <c r="E720" s="56">
        <f t="shared" si="36"/>
        <v>0</v>
      </c>
      <c r="F720">
        <f t="shared" si="34"/>
        <v>0</v>
      </c>
    </row>
    <row r="721" spans="2:6">
      <c r="B721" s="56">
        <v>811.52304335969404</v>
      </c>
      <c r="C721" s="56">
        <v>43.505297898210799</v>
      </c>
      <c r="D721" s="56">
        <f t="shared" si="35"/>
        <v>12.084804971725221</v>
      </c>
      <c r="E721" s="56">
        <f t="shared" si="36"/>
        <v>-2.5811600767954435</v>
      </c>
      <c r="F721">
        <f t="shared" si="34"/>
        <v>4.2018342893180627</v>
      </c>
    </row>
    <row r="722" spans="2:6">
      <c r="B722" s="56">
        <v>812.566130351786</v>
      </c>
      <c r="C722" s="56">
        <v>37.773145735626201</v>
      </c>
      <c r="D722" s="56">
        <f t="shared" si="35"/>
        <v>10.49254048211839</v>
      </c>
      <c r="E722" s="56">
        <f t="shared" si="36"/>
        <v>-1.5264925185323939</v>
      </c>
      <c r="F722">
        <f t="shared" si="34"/>
        <v>10.94463249089597</v>
      </c>
    </row>
    <row r="723" spans="2:6">
      <c r="B723" s="56">
        <v>812.566130351786</v>
      </c>
      <c r="C723" s="56">
        <v>36.522494354698601</v>
      </c>
      <c r="D723" s="56">
        <f t="shared" si="35"/>
        <v>10.145137320749612</v>
      </c>
      <c r="E723" s="56">
        <f t="shared" si="36"/>
        <v>0</v>
      </c>
      <c r="F723">
        <f t="shared" si="34"/>
        <v>0</v>
      </c>
    </row>
    <row r="724" spans="2:6">
      <c r="B724" s="56">
        <v>812.566130351786</v>
      </c>
      <c r="C724" s="56">
        <v>35.271842973771001</v>
      </c>
      <c r="D724" s="56">
        <f t="shared" si="35"/>
        <v>9.797734159380834</v>
      </c>
      <c r="E724" s="56">
        <f t="shared" si="36"/>
        <v>0</v>
      </c>
      <c r="F724">
        <f t="shared" si="34"/>
        <v>0</v>
      </c>
    </row>
    <row r="725" spans="2:6">
      <c r="B725" s="56">
        <v>812.566130351786</v>
      </c>
      <c r="C725" s="56">
        <v>45.485495918012802</v>
      </c>
      <c r="D725" s="56">
        <f t="shared" si="35"/>
        <v>12.634859977225778</v>
      </c>
      <c r="E725" s="56">
        <f t="shared" si="36"/>
        <v>0</v>
      </c>
      <c r="F725">
        <f t="shared" si="34"/>
        <v>0</v>
      </c>
    </row>
    <row r="726" spans="2:6">
      <c r="B726" s="56">
        <v>812.91382601581597</v>
      </c>
      <c r="C726" s="56">
        <v>39.232239013375001</v>
      </c>
      <c r="D726" s="56">
        <f t="shared" si="35"/>
        <v>10.897844170381944</v>
      </c>
      <c r="E726" s="56">
        <f t="shared" si="36"/>
        <v>-4.9957936970249586</v>
      </c>
      <c r="F726">
        <f t="shared" si="34"/>
        <v>3.7891331653160925</v>
      </c>
    </row>
    <row r="727" spans="2:6">
      <c r="B727" s="56">
        <v>813.26152167984696</v>
      </c>
      <c r="C727" s="56">
        <v>33.943025881535497</v>
      </c>
      <c r="D727" s="56">
        <f t="shared" si="35"/>
        <v>9.4286183004265265</v>
      </c>
      <c r="E727" s="56">
        <f t="shared" si="36"/>
        <v>-4.2256088353878658</v>
      </c>
      <c r="F727">
        <f t="shared" si="34"/>
        <v>3.2782897008615794</v>
      </c>
    </row>
    <row r="728" spans="2:6">
      <c r="B728" s="56">
        <v>813.60921734387705</v>
      </c>
      <c r="C728" s="56">
        <v>28.705923223901301</v>
      </c>
      <c r="D728" s="56">
        <f t="shared" si="35"/>
        <v>7.9738675621948056</v>
      </c>
      <c r="E728" s="56">
        <f t="shared" si="36"/>
        <v>-4.1839772212570638</v>
      </c>
      <c r="F728">
        <f t="shared" si="34"/>
        <v>2.772479176925271</v>
      </c>
    </row>
    <row r="729" spans="2:6">
      <c r="B729" s="56">
        <v>813.95691300790804</v>
      </c>
      <c r="C729" s="56">
        <v>32.562098315094602</v>
      </c>
      <c r="D729" s="56">
        <f t="shared" si="35"/>
        <v>9.0450273097484999</v>
      </c>
      <c r="E729" s="56">
        <f t="shared" si="36"/>
        <v>3.0807394464896491</v>
      </c>
      <c r="F729">
        <f t="shared" si="34"/>
        <v>3.1449167766414763</v>
      </c>
    </row>
    <row r="730" spans="2:6">
      <c r="B730" s="56">
        <v>813.95691300790804</v>
      </c>
      <c r="C730" s="56">
        <v>31.311446934167101</v>
      </c>
      <c r="D730" s="56">
        <f t="shared" si="35"/>
        <v>8.6976241483797505</v>
      </c>
      <c r="E730" s="56">
        <f t="shared" si="36"/>
        <v>0</v>
      </c>
      <c r="F730">
        <f t="shared" si="34"/>
        <v>0</v>
      </c>
    </row>
    <row r="731" spans="2:6">
      <c r="B731" s="56">
        <v>813.95691300790804</v>
      </c>
      <c r="C731" s="56">
        <v>30.060795553239501</v>
      </c>
      <c r="D731" s="56">
        <f t="shared" si="35"/>
        <v>8.3502209870109727</v>
      </c>
      <c r="E731" s="56">
        <f t="shared" si="36"/>
        <v>0</v>
      </c>
      <c r="F731">
        <f t="shared" si="34"/>
        <v>0</v>
      </c>
    </row>
    <row r="732" spans="2:6">
      <c r="B732" s="56">
        <v>816.93716155674099</v>
      </c>
      <c r="C732" s="56">
        <v>23.033325888979899</v>
      </c>
      <c r="D732" s="56">
        <f t="shared" si="35"/>
        <v>6.3981460802721948</v>
      </c>
      <c r="E732" s="56">
        <f t="shared" si="36"/>
        <v>-0.65500406249780829</v>
      </c>
      <c r="F732">
        <f t="shared" si="34"/>
        <v>19.068065570952413</v>
      </c>
    </row>
    <row r="733" spans="2:6">
      <c r="B733" s="56">
        <v>817.29479138260103</v>
      </c>
      <c r="C733" s="56">
        <v>25.683515719993</v>
      </c>
      <c r="D733" s="56">
        <f t="shared" si="35"/>
        <v>7.1343099222202779</v>
      </c>
      <c r="E733" s="56">
        <f t="shared" si="36"/>
        <v>2.0584520325666986</v>
      </c>
      <c r="F733">
        <f t="shared" si="34"/>
        <v>2.5514420151152262</v>
      </c>
    </row>
    <row r="734" spans="2:6">
      <c r="B734" s="56">
        <v>817.29479138260103</v>
      </c>
      <c r="C734" s="56">
        <v>24.4328643390655</v>
      </c>
      <c r="D734" s="56">
        <f t="shared" si="35"/>
        <v>6.7869067608515268</v>
      </c>
      <c r="E734" s="56">
        <f t="shared" si="36"/>
        <v>0</v>
      </c>
      <c r="F734">
        <f t="shared" si="34"/>
        <v>0</v>
      </c>
    </row>
    <row r="735" spans="2:6">
      <c r="B735" s="56">
        <v>817.43386964821298</v>
      </c>
      <c r="C735" s="56">
        <v>27.142608997741799</v>
      </c>
      <c r="D735" s="56">
        <f t="shared" si="35"/>
        <v>7.5396136104838325</v>
      </c>
      <c r="E735" s="56">
        <f t="shared" si="36"/>
        <v>5.4121098384453141</v>
      </c>
      <c r="F735">
        <f t="shared" si="34"/>
        <v>1.0485963843302888</v>
      </c>
    </row>
    <row r="736" spans="2:6">
      <c r="B736" s="56">
        <v>817.66566675756701</v>
      </c>
      <c r="C736" s="56">
        <v>18.058016327948501</v>
      </c>
      <c r="D736" s="56">
        <f t="shared" si="35"/>
        <v>5.016115646652362</v>
      </c>
      <c r="E736" s="56">
        <f t="shared" si="36"/>
        <v>-10.886667098066457</v>
      </c>
      <c r="F736">
        <f t="shared" si="34"/>
        <v>1.1627211070795567</v>
      </c>
    </row>
    <row r="737" spans="2:6">
      <c r="B737" s="56">
        <v>818.12926097627405</v>
      </c>
      <c r="C737" s="56">
        <v>20.514156678825799</v>
      </c>
      <c r="D737" s="56">
        <f t="shared" si="35"/>
        <v>5.6983768552293883</v>
      </c>
      <c r="E737" s="56">
        <f t="shared" si="36"/>
        <v>1.4716775599140139</v>
      </c>
      <c r="F737">
        <f t="shared" si="34"/>
        <v>2.6417345660983713</v>
      </c>
    </row>
    <row r="738" spans="2:6">
      <c r="B738" s="56">
        <v>818.12926097627405</v>
      </c>
      <c r="C738" s="56">
        <v>19.263505297898199</v>
      </c>
      <c r="D738" s="56">
        <f t="shared" si="35"/>
        <v>5.3509736938606105</v>
      </c>
      <c r="E738" s="56">
        <f t="shared" si="36"/>
        <v>0</v>
      </c>
      <c r="F738">
        <f t="shared" si="34"/>
        <v>0</v>
      </c>
    </row>
    <row r="739" spans="2:6">
      <c r="B739" s="56">
        <v>818.12926097627405</v>
      </c>
      <c r="C739" s="56">
        <v>17.1026576341844</v>
      </c>
      <c r="D739" s="56">
        <f t="shared" si="35"/>
        <v>4.7507382317178894</v>
      </c>
      <c r="E739" s="56">
        <f t="shared" si="36"/>
        <v>0</v>
      </c>
      <c r="F739">
        <f t="shared" si="34"/>
        <v>0</v>
      </c>
    </row>
    <row r="740" spans="2:6">
      <c r="B740" s="56">
        <v>819.32136039580803</v>
      </c>
      <c r="C740" s="56">
        <v>22.095337353284201</v>
      </c>
      <c r="D740" s="56">
        <f t="shared" si="35"/>
        <v>6.1375937092456114</v>
      </c>
      <c r="E740" s="56">
        <f t="shared" si="36"/>
        <v>1.1633723285176023</v>
      </c>
      <c r="F740">
        <f t="shared" si="34"/>
        <v>7.3166218981270665</v>
      </c>
    </row>
    <row r="741" spans="2:6">
      <c r="B741" s="56">
        <v>822.30160894464098</v>
      </c>
      <c r="C741" s="56">
        <v>28.6711829077644</v>
      </c>
      <c r="D741" s="56">
        <f t="shared" si="35"/>
        <v>7.9642174743789997</v>
      </c>
      <c r="E741" s="56">
        <f t="shared" si="36"/>
        <v>0.61290987486553328</v>
      </c>
      <c r="F741">
        <f t="shared" si="34"/>
        <v>23.73534757060801</v>
      </c>
    </row>
    <row r="742" spans="2:6">
      <c r="B742" s="56">
        <v>822.30160894464098</v>
      </c>
      <c r="C742" s="56">
        <v>25.891957616814299</v>
      </c>
      <c r="D742" s="56">
        <f t="shared" si="35"/>
        <v>7.1922104491150831</v>
      </c>
      <c r="E742" s="56">
        <f t="shared" si="36"/>
        <v>0</v>
      </c>
      <c r="F742">
        <f t="shared" si="34"/>
        <v>0</v>
      </c>
    </row>
    <row r="743" spans="2:6">
      <c r="B743" s="56">
        <v>822.30160894464098</v>
      </c>
      <c r="C743" s="56">
        <v>24.641306235886699</v>
      </c>
      <c r="D743" s="56">
        <f t="shared" si="35"/>
        <v>6.8448072877463053</v>
      </c>
      <c r="E743" s="56">
        <f t="shared" si="36"/>
        <v>0</v>
      </c>
      <c r="F743">
        <f t="shared" si="34"/>
        <v>0</v>
      </c>
    </row>
    <row r="744" spans="2:6">
      <c r="B744" s="56">
        <v>822.85792200709</v>
      </c>
      <c r="C744" s="56">
        <v>30.2692374500608</v>
      </c>
      <c r="D744" s="56">
        <f t="shared" si="35"/>
        <v>8.4081215139057779</v>
      </c>
      <c r="E744" s="56">
        <f t="shared" si="36"/>
        <v>2.8101339545711808</v>
      </c>
      <c r="F744">
        <f t="shared" si="34"/>
        <v>4.6775478288444248</v>
      </c>
    </row>
    <row r="745" spans="2:6">
      <c r="B745" s="56">
        <v>823.22879738205597</v>
      </c>
      <c r="C745" s="56">
        <v>27.073128365468101</v>
      </c>
      <c r="D745" s="56">
        <f t="shared" si="35"/>
        <v>7.52031343485225</v>
      </c>
      <c r="E745" s="56">
        <f t="shared" si="36"/>
        <v>-2.3938178131534733</v>
      </c>
      <c r="F745">
        <f t="shared" si="34"/>
        <v>2.7890990650124978</v>
      </c>
    </row>
    <row r="746" spans="2:6">
      <c r="B746" s="56">
        <v>823.69239160076302</v>
      </c>
      <c r="C746" s="56">
        <v>31.658850095535801</v>
      </c>
      <c r="D746" s="56">
        <f t="shared" si="35"/>
        <v>8.7941250265377224</v>
      </c>
      <c r="E746" s="56">
        <f t="shared" si="36"/>
        <v>2.7476865333612444</v>
      </c>
      <c r="F746">
        <f t="shared" si="34"/>
        <v>4.0769055208898184</v>
      </c>
    </row>
    <row r="747" spans="2:6">
      <c r="B747" s="56">
        <v>824.38778292882398</v>
      </c>
      <c r="C747" s="56">
        <v>33.413236060448099</v>
      </c>
      <c r="D747" s="56">
        <f t="shared" si="35"/>
        <v>9.2814544612355832</v>
      </c>
      <c r="E747" s="56">
        <f t="shared" si="36"/>
        <v>0.70079883805386944</v>
      </c>
      <c r="F747">
        <f t="shared" si="34"/>
        <v>6.4542429441359719</v>
      </c>
    </row>
    <row r="748" spans="2:6">
      <c r="B748" s="56">
        <v>825.08317425688494</v>
      </c>
      <c r="C748" s="56">
        <v>34.854959180128503</v>
      </c>
      <c r="D748" s="56">
        <f t="shared" si="35"/>
        <v>9.6819331055912521</v>
      </c>
      <c r="E748" s="56">
        <f t="shared" si="36"/>
        <v>0.57590399562842909</v>
      </c>
      <c r="F748">
        <f t="shared" si="34"/>
        <v>6.7327323204945149</v>
      </c>
    </row>
    <row r="749" spans="2:6">
      <c r="B749" s="56">
        <v>825.08317425688494</v>
      </c>
      <c r="C749" s="56">
        <v>37.773145735626201</v>
      </c>
      <c r="D749" s="56">
        <f t="shared" si="35"/>
        <v>10.49254048211839</v>
      </c>
      <c r="E749" s="56">
        <f t="shared" si="36"/>
        <v>0</v>
      </c>
      <c r="F749">
        <f t="shared" si="34"/>
        <v>0</v>
      </c>
    </row>
    <row r="750" spans="2:6">
      <c r="B750" s="56">
        <v>825.77856558494602</v>
      </c>
      <c r="C750" s="56">
        <v>36.366162932082602</v>
      </c>
      <c r="D750" s="56">
        <f t="shared" si="35"/>
        <v>10.101711925578501</v>
      </c>
      <c r="E750" s="56">
        <f t="shared" si="36"/>
        <v>-0.56202679091442664</v>
      </c>
      <c r="F750">
        <f t="shared" si="34"/>
        <v>7.0246428716184601</v>
      </c>
    </row>
    <row r="751" spans="2:6">
      <c r="B751" s="56">
        <v>827.16934824106897</v>
      </c>
      <c r="C751" s="56">
        <v>39.041167274622197</v>
      </c>
      <c r="D751" s="56">
        <f t="shared" si="35"/>
        <v>10.844768687395055</v>
      </c>
      <c r="E751" s="56">
        <f t="shared" si="36"/>
        <v>0.53427238148623024</v>
      </c>
      <c r="F751">
        <f t="shared" si="34"/>
        <v>15.082716200094307</v>
      </c>
    </row>
    <row r="752" spans="2:6">
      <c r="B752" s="56">
        <v>827.16934824106897</v>
      </c>
      <c r="C752" s="56">
        <v>40.6913322911238</v>
      </c>
      <c r="D752" s="56">
        <f t="shared" si="35"/>
        <v>11.303147858645501</v>
      </c>
      <c r="E752" s="56">
        <f t="shared" si="36"/>
        <v>0</v>
      </c>
      <c r="F752">
        <f t="shared" si="34"/>
        <v>0</v>
      </c>
    </row>
    <row r="753" spans="2:6">
      <c r="B753" s="56">
        <v>828.56013089719102</v>
      </c>
      <c r="C753" s="56">
        <v>43.922181691853403</v>
      </c>
      <c r="D753" s="56">
        <f t="shared" si="35"/>
        <v>12.200606025514833</v>
      </c>
      <c r="E753" s="56">
        <f t="shared" si="36"/>
        <v>0.64529001919806839</v>
      </c>
      <c r="F753">
        <f t="shared" si="34"/>
        <v>16.968391254464109</v>
      </c>
    </row>
    <row r="754" spans="2:6">
      <c r="B754" s="56">
        <v>828.85815575207403</v>
      </c>
      <c r="C754" s="56">
        <v>42.284423931114901</v>
      </c>
      <c r="D754" s="56">
        <f t="shared" si="35"/>
        <v>11.745673314198584</v>
      </c>
      <c r="E754" s="56">
        <f t="shared" si="36"/>
        <v>-1.5264925185345144</v>
      </c>
      <c r="F754">
        <f t="shared" si="34"/>
        <v>3.5005025849672813</v>
      </c>
    </row>
    <row r="755" spans="2:6">
      <c r="B755" s="56">
        <v>829.95091355331294</v>
      </c>
      <c r="C755" s="56">
        <v>45.502866076081297</v>
      </c>
      <c r="D755" s="56">
        <f t="shared" si="35"/>
        <v>12.639685021133694</v>
      </c>
      <c r="E755" s="56">
        <f t="shared" si="36"/>
        <v>0.81812429608969317</v>
      </c>
      <c r="F755">
        <f t="shared" si="34"/>
        <v>13.812114412046538</v>
      </c>
    </row>
    <row r="756" spans="2:6">
      <c r="B756" s="56">
        <v>831.20261794382304</v>
      </c>
      <c r="C756" s="56">
        <v>47.674135834636097</v>
      </c>
      <c r="D756" s="56">
        <f t="shared" si="35"/>
        <v>13.242815509621137</v>
      </c>
      <c r="E756" s="56">
        <f t="shared" si="36"/>
        <v>0.48184738590047826</v>
      </c>
      <c r="F756">
        <f t="shared" si="34"/>
        <v>16.576090316108012</v>
      </c>
    </row>
    <row r="757" spans="2:6">
      <c r="B757" s="56">
        <v>834.12326152167896</v>
      </c>
      <c r="C757" s="56">
        <v>49.211394823692899</v>
      </c>
      <c r="D757" s="56">
        <f t="shared" si="35"/>
        <v>13.669831895470249</v>
      </c>
      <c r="E757" s="56">
        <f t="shared" si="36"/>
        <v>0.14620626395042416</v>
      </c>
      <c r="F757">
        <f t="shared" si="34"/>
        <v>39.924706735875098</v>
      </c>
    </row>
    <row r="758" spans="2:6">
      <c r="B758" s="56">
        <v>837.043905099536</v>
      </c>
      <c r="C758" s="56">
        <v>50.696543338544302</v>
      </c>
      <c r="D758" s="56">
        <f t="shared" si="35"/>
        <v>14.082373149595639</v>
      </c>
      <c r="E758" s="56">
        <f t="shared" si="36"/>
        <v>0.14125011940966864</v>
      </c>
      <c r="F758">
        <f t="shared" si="34"/>
        <v>41.129592700353051</v>
      </c>
    </row>
    <row r="759" spans="2:6">
      <c r="B759" s="56">
        <v>838.29560949004599</v>
      </c>
      <c r="C759" s="56">
        <v>52.207747090498501</v>
      </c>
      <c r="D759" s="56">
        <f t="shared" si="35"/>
        <v>14.502151969582917</v>
      </c>
      <c r="E759" s="56">
        <f t="shared" si="36"/>
        <v>0.33536578058677696</v>
      </c>
      <c r="F759">
        <f t="shared" si="34"/>
        <v>18.152407292169968</v>
      </c>
    </row>
    <row r="760" spans="2:6">
      <c r="B760" s="56">
        <v>840.93809653667802</v>
      </c>
      <c r="C760" s="56">
        <v>53.885704359909603</v>
      </c>
      <c r="D760" s="56">
        <f t="shared" si="35"/>
        <v>14.968251211086001</v>
      </c>
      <c r="E760" s="56">
        <f t="shared" si="36"/>
        <v>0.17638657570607555</v>
      </c>
      <c r="F760">
        <f t="shared" si="34"/>
        <v>39.553409936028906</v>
      </c>
    </row>
    <row r="761" spans="2:6">
      <c r="B761" s="56">
        <v>842.467957458412</v>
      </c>
      <c r="C761" s="56">
        <v>55.820739968733697</v>
      </c>
      <c r="D761" s="56">
        <f t="shared" si="35"/>
        <v>15.505761102426026</v>
      </c>
      <c r="E761" s="56">
        <f t="shared" si="36"/>
        <v>0.35134559207564958</v>
      </c>
      <c r="F761">
        <f t="shared" si="34"/>
        <v>23.721657972344445</v>
      </c>
    </row>
    <row r="762" spans="2:6">
      <c r="B762" s="56">
        <v>846.50122716116698</v>
      </c>
      <c r="C762" s="56">
        <v>57.491749174917501</v>
      </c>
      <c r="D762" s="56">
        <f t="shared" si="35"/>
        <v>15.969930326365972</v>
      </c>
      <c r="E762" s="56">
        <f t="shared" si="36"/>
        <v>0.11508509426555055</v>
      </c>
      <c r="F762">
        <f t="shared" si="34"/>
        <v>64.411036140439805</v>
      </c>
    </row>
    <row r="763" spans="2:6">
      <c r="B763" s="56">
        <v>848.72647941096204</v>
      </c>
      <c r="C763" s="56">
        <v>58.652075733889099</v>
      </c>
      <c r="D763" s="56">
        <f t="shared" si="35"/>
        <v>16.292243259413638</v>
      </c>
      <c r="E763" s="56">
        <f t="shared" si="36"/>
        <v>0.14484332420171683</v>
      </c>
      <c r="F763">
        <f t="shared" si="34"/>
        <v>36.254350967218635</v>
      </c>
    </row>
    <row r="764" spans="2:6">
      <c r="B764" s="56">
        <v>849.56094900463597</v>
      </c>
      <c r="C764" s="56">
        <v>60.0764286955011</v>
      </c>
      <c r="D764" s="56">
        <f t="shared" si="35"/>
        <v>16.687896859861414</v>
      </c>
      <c r="E764" s="56">
        <f t="shared" si="36"/>
        <v>0.47413782772578572</v>
      </c>
      <c r="F764">
        <f t="shared" si="34"/>
        <v>13.925542511921005</v>
      </c>
    </row>
    <row r="765" spans="2:6">
      <c r="B765" s="56">
        <v>850.81265339514505</v>
      </c>
      <c r="C765" s="56">
        <v>61.587632447455199</v>
      </c>
      <c r="D765" s="56">
        <f t="shared" si="35"/>
        <v>17.107675679848668</v>
      </c>
      <c r="E765" s="56">
        <f t="shared" si="36"/>
        <v>0.33536578058700223</v>
      </c>
      <c r="F765">
        <f t="shared" si="34"/>
        <v>21.413752759871919</v>
      </c>
    </row>
    <row r="766" spans="2:6">
      <c r="B766" s="56">
        <v>853.73329697300198</v>
      </c>
      <c r="C766" s="56">
        <v>62.869550112905998</v>
      </c>
      <c r="D766" s="56">
        <f t="shared" si="35"/>
        <v>17.463763920251665</v>
      </c>
      <c r="E766" s="56">
        <f t="shared" si="36"/>
        <v>0.12192115570099166</v>
      </c>
      <c r="F766">
        <f t="shared" si="34"/>
        <v>51.005429938892689</v>
      </c>
    </row>
    <row r="767" spans="2:6">
      <c r="B767" s="56">
        <v>856.37578401963401</v>
      </c>
      <c r="C767" s="56">
        <v>63.828382838283801</v>
      </c>
      <c r="D767" s="56">
        <f t="shared" si="35"/>
        <v>17.730106343967723</v>
      </c>
      <c r="E767" s="56">
        <f t="shared" si="36"/>
        <v>0.10079232897490395</v>
      </c>
      <c r="F767">
        <f t="shared" si="34"/>
        <v>46.851576349343034</v>
      </c>
    </row>
    <row r="768" spans="2:6">
      <c r="B768" s="56">
        <v>857.90564494136902</v>
      </c>
      <c r="C768" s="56">
        <v>65.016501650164997</v>
      </c>
      <c r="D768" s="56">
        <f t="shared" si="35"/>
        <v>18.060139347268056</v>
      </c>
      <c r="E768" s="56">
        <f t="shared" si="36"/>
        <v>0.21572745509836536</v>
      </c>
      <c r="F768">
        <f t="shared" si="34"/>
        <v>27.629501428474185</v>
      </c>
    </row>
    <row r="769" spans="2:6">
      <c r="B769" s="56">
        <v>859.15734933187798</v>
      </c>
      <c r="C769" s="56">
        <v>66.616293208268203</v>
      </c>
      <c r="D769" s="56">
        <f t="shared" si="35"/>
        <v>18.504525891185615</v>
      </c>
      <c r="E769" s="56">
        <f t="shared" si="36"/>
        <v>0.35502515393180434</v>
      </c>
      <c r="F769">
        <f t="shared" si="34"/>
        <v>23.1621963022838</v>
      </c>
    </row>
    <row r="770" spans="2:6">
      <c r="B770" s="56">
        <v>860.54813198800105</v>
      </c>
      <c r="C770" s="56">
        <v>67.919055063401004</v>
      </c>
      <c r="D770" s="56">
        <f t="shared" si="35"/>
        <v>18.866404184278057</v>
      </c>
      <c r="E770" s="56">
        <f t="shared" si="36"/>
        <v>0.26019758838610407</v>
      </c>
      <c r="F770">
        <f t="shared" si="34"/>
        <v>26.239067722901542</v>
      </c>
    </row>
    <row r="771" spans="2:6">
      <c r="B771" s="56">
        <v>861.24352331606201</v>
      </c>
      <c r="C771" s="56">
        <v>68.935209310404701</v>
      </c>
      <c r="D771" s="56">
        <f t="shared" si="35"/>
        <v>19.148669252890194</v>
      </c>
      <c r="E771" s="56">
        <f t="shared" si="36"/>
        <v>0.40590823788270086</v>
      </c>
      <c r="F771">
        <f t="shared" ref="F771:F834" si="37">(B771-B770)*(D771)</f>
        <v>13.31581854236746</v>
      </c>
    </row>
    <row r="772" spans="2:6">
      <c r="B772" s="56">
        <v>861.93891464412297</v>
      </c>
      <c r="C772" s="56">
        <v>70.446413062358801</v>
      </c>
      <c r="D772" s="56">
        <f t="shared" ref="D772:D835" si="38">(C772*1000)/3600</f>
        <v>19.568448072877445</v>
      </c>
      <c r="E772" s="56">
        <f t="shared" si="36"/>
        <v>0.60365840505628088</v>
      </c>
      <c r="F772">
        <f t="shared" si="37"/>
        <v>13.607729093490258</v>
      </c>
    </row>
    <row r="773" spans="2:6">
      <c r="B773" s="56">
        <v>863.46877556585696</v>
      </c>
      <c r="C773" s="56">
        <v>72.353656418273403</v>
      </c>
      <c r="D773" s="56">
        <f t="shared" si="38"/>
        <v>20.098237893964832</v>
      </c>
      <c r="E773" s="56">
        <f t="shared" si="36"/>
        <v>0.346299335816036</v>
      </c>
      <c r="F773">
        <f t="shared" si="37"/>
        <v>30.747508749689931</v>
      </c>
    </row>
    <row r="774" spans="2:6">
      <c r="B774" s="56">
        <v>866.80665394054995</v>
      </c>
      <c r="C774" s="56">
        <v>74.384476041589096</v>
      </c>
      <c r="D774" s="56">
        <f t="shared" si="38"/>
        <v>20.662354455996969</v>
      </c>
      <c r="E774" s="56">
        <f t="shared" si="36"/>
        <v>0.1690045288375801</v>
      </c>
      <c r="F774">
        <f t="shared" si="37"/>
        <v>68.968426108913647</v>
      </c>
    </row>
    <row r="775" spans="2:6">
      <c r="B775" s="56">
        <v>868.89282792473398</v>
      </c>
      <c r="C775" s="56">
        <v>75.952753170053796</v>
      </c>
      <c r="D775" s="56">
        <f t="shared" si="38"/>
        <v>21.097986991681609</v>
      </c>
      <c r="E775" s="56">
        <f t="shared" si="36"/>
        <v>0.20881888998104342</v>
      </c>
      <c r="F775">
        <f t="shared" si="37"/>
        <v>44.014071580699238</v>
      </c>
    </row>
    <row r="776" spans="2:6">
      <c r="B776" s="56">
        <v>873.48241068993696</v>
      </c>
      <c r="C776" s="56">
        <v>74.062879972207696</v>
      </c>
      <c r="D776" s="56">
        <f t="shared" si="38"/>
        <v>20.573022214502139</v>
      </c>
      <c r="E776" s="56">
        <f t="shared" si="36"/>
        <v>-0.11438180855122962</v>
      </c>
      <c r="F776">
        <f t="shared" si="37"/>
        <v>94.421588183816993</v>
      </c>
    </row>
    <row r="777" spans="2:6">
      <c r="B777" s="56">
        <v>875.151349877283</v>
      </c>
      <c r="C777" s="56">
        <v>72.1834288692027</v>
      </c>
      <c r="D777" s="56">
        <f t="shared" si="38"/>
        <v>20.050952463667418</v>
      </c>
      <c r="E777" s="56">
        <f t="shared" ref="E777:E840" si="39">IF(B776=B777, 0, (D777-D776)/(B777-B776))</f>
        <v>-0.31281532292672676</v>
      </c>
      <c r="F777">
        <f t="shared" si="37"/>
        <v>33.463820310227199</v>
      </c>
    </row>
    <row r="778" spans="2:6">
      <c r="B778" s="56">
        <v>877.37660212707897</v>
      </c>
      <c r="C778" s="56">
        <v>70.352614208789305</v>
      </c>
      <c r="D778" s="56">
        <f t="shared" si="38"/>
        <v>19.542392835774809</v>
      </c>
      <c r="E778" s="56">
        <f t="shared" si="39"/>
        <v>-0.228540215132571</v>
      </c>
      <c r="F778">
        <f t="shared" si="37"/>
        <v>43.486753624204574</v>
      </c>
    </row>
    <row r="779" spans="2:6">
      <c r="B779" s="56">
        <v>881.310530211539</v>
      </c>
      <c r="C779" s="56">
        <v>68.637435172088601</v>
      </c>
      <c r="D779" s="56">
        <f t="shared" si="38"/>
        <v>19.065954214469055</v>
      </c>
      <c r="E779" s="56">
        <f t="shared" si="39"/>
        <v>-0.12111015023070729</v>
      </c>
      <c r="F779">
        <f t="shared" si="37"/>
        <v>75.004092741328989</v>
      </c>
    </row>
    <row r="780" spans="2:6">
      <c r="B780" s="56">
        <v>886.973002454322</v>
      </c>
      <c r="C780" s="56">
        <v>67.9451103005037</v>
      </c>
      <c r="D780" s="56">
        <f t="shared" si="38"/>
        <v>18.873641750139917</v>
      </c>
      <c r="E780" s="56">
        <f t="shared" si="39"/>
        <v>-3.3962632589368803E-2</v>
      </c>
      <c r="F780">
        <f t="shared" si="37"/>
        <v>106.87147253039758</v>
      </c>
    </row>
    <row r="781" spans="2:6">
      <c r="B781" s="56">
        <v>890.44995909462705</v>
      </c>
      <c r="C781" s="56">
        <v>67.788778877887793</v>
      </c>
      <c r="D781" s="56">
        <f t="shared" si="38"/>
        <v>18.83021635496883</v>
      </c>
      <c r="E781" s="56">
        <f t="shared" si="39"/>
        <v>-1.2489484242540917E-2</v>
      </c>
      <c r="F781">
        <f t="shared" si="37"/>
        <v>65.471845793789583</v>
      </c>
    </row>
    <row r="782" spans="2:6">
      <c r="B782" s="56">
        <v>891.14535042268801</v>
      </c>
      <c r="C782" s="56">
        <v>66.017022754907003</v>
      </c>
      <c r="D782" s="56">
        <f t="shared" si="38"/>
        <v>18.338061876363053</v>
      </c>
      <c r="E782" s="56">
        <f t="shared" si="39"/>
        <v>-0.70773744041086173</v>
      </c>
      <c r="F782">
        <f t="shared" si="37"/>
        <v>12.752129202268238</v>
      </c>
    </row>
    <row r="783" spans="2:6">
      <c r="B783" s="56">
        <v>892.53613307881096</v>
      </c>
      <c r="C783" s="56">
        <v>64.193156157721006</v>
      </c>
      <c r="D783" s="56">
        <f t="shared" si="38"/>
        <v>17.831432266033612</v>
      </c>
      <c r="E783" s="56">
        <f t="shared" si="39"/>
        <v>-0.36427662374059133</v>
      </c>
      <c r="F783">
        <f t="shared" si="37"/>
        <v>24.799646729430723</v>
      </c>
    </row>
    <row r="784" spans="2:6">
      <c r="B784" s="56">
        <v>893.926915734933</v>
      </c>
      <c r="C784" s="56">
        <v>62.760118117074803</v>
      </c>
      <c r="D784" s="56">
        <f t="shared" si="38"/>
        <v>17.43336614363189</v>
      </c>
      <c r="E784" s="56">
        <f t="shared" si="39"/>
        <v>-0.28621734722495135</v>
      </c>
      <c r="F784">
        <f t="shared" si="37"/>
        <v>24.246023270388434</v>
      </c>
    </row>
    <row r="785" spans="2:6">
      <c r="B785" s="56">
        <v>897.12571584401405</v>
      </c>
      <c r="C785" s="56">
        <v>61.6605871113427</v>
      </c>
      <c r="D785" s="56">
        <f t="shared" si="38"/>
        <v>17.127940864261859</v>
      </c>
      <c r="E785" s="56">
        <f t="shared" si="39"/>
        <v>-9.5481201999137524E-2</v>
      </c>
      <c r="F785">
        <f t="shared" si="37"/>
        <v>54.788859104934581</v>
      </c>
    </row>
    <row r="786" spans="2:6">
      <c r="B786" s="56">
        <v>901.01990728115595</v>
      </c>
      <c r="C786" s="56">
        <v>60.0764286955011</v>
      </c>
      <c r="D786" s="56">
        <f t="shared" si="38"/>
        <v>16.687896859861414</v>
      </c>
      <c r="E786" s="56">
        <f t="shared" si="39"/>
        <v>-0.11300009552776648</v>
      </c>
      <c r="F786">
        <f t="shared" si="37"/>
        <v>64.985865055579495</v>
      </c>
    </row>
    <row r="787" spans="2:6">
      <c r="B787" s="56">
        <v>901.57622034360497</v>
      </c>
      <c r="C787" s="56">
        <v>58.478374153204797</v>
      </c>
      <c r="D787" s="56">
        <f t="shared" si="38"/>
        <v>16.243992820334665</v>
      </c>
      <c r="E787" s="56">
        <f t="shared" si="39"/>
        <v>-0.79793927105105067</v>
      </c>
      <c r="F787">
        <f t="shared" si="37"/>
        <v>9.0367453922802934</v>
      </c>
    </row>
    <row r="788" spans="2:6">
      <c r="B788" s="56">
        <v>901.57622034360497</v>
      </c>
      <c r="C788" s="56">
        <v>57.227722772277197</v>
      </c>
      <c r="D788" s="56">
        <f t="shared" si="38"/>
        <v>15.896589658965889</v>
      </c>
      <c r="E788" s="56">
        <f t="shared" si="39"/>
        <v>0</v>
      </c>
      <c r="F788">
        <f t="shared" si="37"/>
        <v>0</v>
      </c>
    </row>
    <row r="789" spans="2:6">
      <c r="B789" s="56">
        <v>901.57622034360497</v>
      </c>
      <c r="C789" s="56">
        <v>55.977071391349597</v>
      </c>
      <c r="D789" s="56">
        <f t="shared" si="38"/>
        <v>15.549186497597111</v>
      </c>
      <c r="E789" s="56">
        <f t="shared" si="39"/>
        <v>0</v>
      </c>
      <c r="F789">
        <f t="shared" si="37"/>
        <v>0</v>
      </c>
    </row>
    <row r="790" spans="2:6">
      <c r="B790" s="56">
        <v>901.57622034360497</v>
      </c>
      <c r="C790" s="56">
        <v>54.726420010422103</v>
      </c>
      <c r="D790" s="56">
        <f t="shared" si="38"/>
        <v>15.201783336228361</v>
      </c>
      <c r="E790" s="56">
        <f t="shared" si="39"/>
        <v>0</v>
      </c>
      <c r="F790">
        <f t="shared" si="37"/>
        <v>0</v>
      </c>
    </row>
    <row r="791" spans="2:6">
      <c r="B791" s="56">
        <v>902.27161167166605</v>
      </c>
      <c r="C791" s="56">
        <v>53.432343234323397</v>
      </c>
      <c r="D791" s="56">
        <f t="shared" si="38"/>
        <v>14.842317565089832</v>
      </c>
      <c r="E791" s="56">
        <f t="shared" si="39"/>
        <v>-0.51692587559411807</v>
      </c>
      <c r="F791">
        <f t="shared" si="37"/>
        <v>10.321218923092079</v>
      </c>
    </row>
    <row r="792" spans="2:6">
      <c r="B792" s="56">
        <v>902.96700299972701</v>
      </c>
      <c r="C792" s="56">
        <v>51.738752822650603</v>
      </c>
      <c r="D792" s="56">
        <f t="shared" si="38"/>
        <v>14.371875784069612</v>
      </c>
      <c r="E792" s="56">
        <f t="shared" si="39"/>
        <v>-0.67651372980448954</v>
      </c>
      <c r="F792">
        <f t="shared" si="37"/>
        <v>9.994077788211376</v>
      </c>
    </row>
    <row r="793" spans="2:6">
      <c r="B793" s="56">
        <v>904.35778565584906</v>
      </c>
      <c r="C793" s="56">
        <v>50.227549070696497</v>
      </c>
      <c r="D793" s="56">
        <f t="shared" si="38"/>
        <v>13.952096964082362</v>
      </c>
      <c r="E793" s="56">
        <f t="shared" si="39"/>
        <v>-0.30182920252811579</v>
      </c>
      <c r="F793">
        <f t="shared" si="37"/>
        <v>19.404334474178743</v>
      </c>
    </row>
    <row r="794" spans="2:6">
      <c r="B794" s="56">
        <v>904.35778565584906</v>
      </c>
      <c r="C794" s="56">
        <v>48.976897689768897</v>
      </c>
      <c r="D794" s="56">
        <f t="shared" si="38"/>
        <v>13.604693802713584</v>
      </c>
      <c r="E794" s="56">
        <f t="shared" si="39"/>
        <v>0</v>
      </c>
      <c r="F794">
        <f t="shared" si="37"/>
        <v>0</v>
      </c>
    </row>
    <row r="795" spans="2:6">
      <c r="B795" s="56">
        <v>904.35778565584906</v>
      </c>
      <c r="C795" s="56">
        <v>47.726246308841397</v>
      </c>
      <c r="D795" s="56">
        <f t="shared" si="38"/>
        <v>13.257290641344831</v>
      </c>
      <c r="E795" s="56">
        <f t="shared" si="39"/>
        <v>0</v>
      </c>
      <c r="F795">
        <f t="shared" si="37"/>
        <v>0</v>
      </c>
    </row>
    <row r="796" spans="2:6">
      <c r="B796" s="56">
        <v>904.63594218707397</v>
      </c>
      <c r="C796" s="56">
        <v>46.402640264026402</v>
      </c>
      <c r="D796" s="56">
        <f t="shared" si="38"/>
        <v>12.889622295562891</v>
      </c>
      <c r="E796" s="56">
        <f t="shared" si="39"/>
        <v>-1.3218037490000731</v>
      </c>
      <c r="F796">
        <f t="shared" si="37"/>
        <v>3.5853326265330168</v>
      </c>
    </row>
    <row r="797" spans="2:6">
      <c r="B797" s="56">
        <v>905.94725154855996</v>
      </c>
      <c r="C797" s="56">
        <v>42.656641604009998</v>
      </c>
      <c r="D797" s="56">
        <f t="shared" si="38"/>
        <v>11.849067112225001</v>
      </c>
      <c r="E797" s="56">
        <f t="shared" si="39"/>
        <v>-0.7935237968245088</v>
      </c>
      <c r="F797">
        <f t="shared" si="37"/>
        <v>15.537792629136483</v>
      </c>
    </row>
    <row r="798" spans="2:6">
      <c r="B798" s="56">
        <v>906.44395964003195</v>
      </c>
      <c r="C798" s="56">
        <v>41.551155115511499</v>
      </c>
      <c r="D798" s="56">
        <f t="shared" si="38"/>
        <v>11.541987532086528</v>
      </c>
      <c r="E798" s="56">
        <f t="shared" si="39"/>
        <v>-0.61822947000610828</v>
      </c>
      <c r="F798">
        <f t="shared" si="37"/>
        <v>5.732998598856172</v>
      </c>
    </row>
    <row r="799" spans="2:6">
      <c r="B799" s="56">
        <v>906.76004660733304</v>
      </c>
      <c r="C799" s="56">
        <v>44.424337170559099</v>
      </c>
      <c r="D799" s="56">
        <f t="shared" si="38"/>
        <v>12.340093658488639</v>
      </c>
      <c r="E799" s="56">
        <f t="shared" si="39"/>
        <v>2.5249573976957835</v>
      </c>
      <c r="F799">
        <f t="shared" si="37"/>
        <v>3.9005427807230779</v>
      </c>
    </row>
    <row r="800" spans="2:6">
      <c r="B800" s="56">
        <v>910.61630760839898</v>
      </c>
      <c r="C800" s="56">
        <v>49.550112906027401</v>
      </c>
      <c r="D800" s="56">
        <f t="shared" si="38"/>
        <v>13.763920251674278</v>
      </c>
      <c r="E800" s="56">
        <f t="shared" si="39"/>
        <v>0.3692246434543891</v>
      </c>
      <c r="F800">
        <f t="shared" si="37"/>
        <v>53.077268888313291</v>
      </c>
    </row>
    <row r="801" spans="2:6">
      <c r="B801" s="56">
        <v>910.61630760839898</v>
      </c>
      <c r="C801" s="56">
        <v>48.299461525099801</v>
      </c>
      <c r="D801" s="56">
        <f t="shared" si="38"/>
        <v>13.416517090305501</v>
      </c>
      <c r="E801" s="56">
        <f t="shared" si="39"/>
        <v>0</v>
      </c>
      <c r="F801">
        <f t="shared" si="37"/>
        <v>0</v>
      </c>
    </row>
    <row r="802" spans="2:6">
      <c r="B802" s="56">
        <v>910.61630760839898</v>
      </c>
      <c r="C802" s="56">
        <v>47.0488101441723</v>
      </c>
      <c r="D802" s="56">
        <f t="shared" si="38"/>
        <v>13.06911392893675</v>
      </c>
      <c r="E802" s="56">
        <f t="shared" si="39"/>
        <v>0</v>
      </c>
      <c r="F802">
        <f t="shared" si="37"/>
        <v>0</v>
      </c>
    </row>
    <row r="803" spans="2:6">
      <c r="B803" s="56">
        <v>910.61630760839898</v>
      </c>
      <c r="C803" s="56">
        <v>45.85026923745</v>
      </c>
      <c r="D803" s="56">
        <f t="shared" si="38"/>
        <v>12.736185899291666</v>
      </c>
      <c r="E803" s="56">
        <f t="shared" si="39"/>
        <v>0</v>
      </c>
      <c r="F803">
        <f t="shared" si="37"/>
        <v>0</v>
      </c>
    </row>
    <row r="804" spans="2:6">
      <c r="B804" s="56">
        <v>911.31169893645995</v>
      </c>
      <c r="C804" s="56">
        <v>50.835504603091898</v>
      </c>
      <c r="D804" s="56">
        <f t="shared" si="38"/>
        <v>14.120973500858859</v>
      </c>
      <c r="E804" s="56">
        <f t="shared" si="39"/>
        <v>1.9913788764501117</v>
      </c>
      <c r="F804">
        <f t="shared" si="37"/>
        <v>9.8196025162759231</v>
      </c>
    </row>
    <row r="805" spans="2:6">
      <c r="B805" s="56">
        <v>912.00709026452103</v>
      </c>
      <c r="C805" s="56">
        <v>52.589890568004101</v>
      </c>
      <c r="D805" s="56">
        <f t="shared" si="38"/>
        <v>14.608302935556694</v>
      </c>
      <c r="E805" s="56">
        <f t="shared" si="39"/>
        <v>0.70079883805371657</v>
      </c>
      <c r="F805">
        <f t="shared" si="37"/>
        <v>10.15848717907531</v>
      </c>
    </row>
    <row r="806" spans="2:6">
      <c r="B806" s="56">
        <v>912.70248159258199</v>
      </c>
      <c r="C806" s="56">
        <v>55.907590759075902</v>
      </c>
      <c r="D806" s="56">
        <f t="shared" si="38"/>
        <v>15.529886321965527</v>
      </c>
      <c r="E806" s="56">
        <f t="shared" si="39"/>
        <v>1.3252730501810914</v>
      </c>
      <c r="F806">
        <f t="shared" si="37"/>
        <v>10.799348274067409</v>
      </c>
    </row>
    <row r="807" spans="2:6">
      <c r="B807" s="56">
        <v>913.53695118625501</v>
      </c>
      <c r="C807" s="56">
        <v>54.490185860691298</v>
      </c>
      <c r="D807" s="56">
        <f t="shared" si="38"/>
        <v>15.136162739080916</v>
      </c>
      <c r="E807" s="56">
        <f t="shared" si="39"/>
        <v>-0.47182496027397303</v>
      </c>
      <c r="F807">
        <f t="shared" si="37"/>
        <v>12.630667570649564</v>
      </c>
    </row>
    <row r="808" spans="2:6">
      <c r="B808" s="56">
        <v>914.788655576765</v>
      </c>
      <c r="C808" s="56">
        <v>57.106131665798102</v>
      </c>
      <c r="D808" s="56">
        <f t="shared" si="38"/>
        <v>15.862814351610583</v>
      </c>
      <c r="E808" s="56">
        <f t="shared" si="39"/>
        <v>0.58052973053294543</v>
      </c>
      <c r="F808">
        <f t="shared" si="37"/>
        <v>19.855554369755772</v>
      </c>
    </row>
    <row r="809" spans="2:6">
      <c r="B809" s="56">
        <v>916.87482956094902</v>
      </c>
      <c r="C809" s="56">
        <v>59.013375021712697</v>
      </c>
      <c r="D809" s="56">
        <f t="shared" si="38"/>
        <v>16.392604172697972</v>
      </c>
      <c r="E809" s="56">
        <f t="shared" si="39"/>
        <v>0.25395284626493292</v>
      </c>
      <c r="F809">
        <f t="shared" si="37"/>
        <v>34.197824358109067</v>
      </c>
    </row>
    <row r="810" spans="2:6">
      <c r="B810" s="56">
        <v>920.49086446686601</v>
      </c>
      <c r="C810" s="56">
        <v>60.514156678825799</v>
      </c>
      <c r="D810" s="56">
        <f t="shared" si="38"/>
        <v>16.809487966340498</v>
      </c>
      <c r="E810" s="56">
        <f t="shared" si="39"/>
        <v>0.11528754685425491</v>
      </c>
      <c r="F810">
        <f t="shared" si="37"/>
        <v>60.783695236878842</v>
      </c>
    </row>
    <row r="811" spans="2:6">
      <c r="B811" s="56">
        <v>923.13335151349804</v>
      </c>
      <c r="C811" s="56">
        <v>62.848705923223903</v>
      </c>
      <c r="D811" s="56">
        <f t="shared" si="38"/>
        <v>17.457973867562195</v>
      </c>
      <c r="E811" s="56">
        <f t="shared" si="39"/>
        <v>0.24540740967802388</v>
      </c>
      <c r="F811">
        <f t="shared" si="37"/>
        <v>46.132469805473534</v>
      </c>
    </row>
    <row r="812" spans="2:6">
      <c r="B812" s="56">
        <v>923.13335151349804</v>
      </c>
      <c r="C812" s="56">
        <v>64.714260899774203</v>
      </c>
      <c r="D812" s="56">
        <f t="shared" si="38"/>
        <v>17.976183583270611</v>
      </c>
      <c r="E812" s="56">
        <f t="shared" si="39"/>
        <v>0</v>
      </c>
      <c r="F812">
        <f t="shared" si="37"/>
        <v>0</v>
      </c>
    </row>
    <row r="813" spans="2:6">
      <c r="B813" s="56">
        <v>924.29233706026696</v>
      </c>
      <c r="C813" s="56">
        <v>61.292339760291803</v>
      </c>
      <c r="D813" s="56">
        <f t="shared" si="38"/>
        <v>17.025649933414389</v>
      </c>
      <c r="E813" s="56">
        <f t="shared" si="39"/>
        <v>-0.82014279859327943</v>
      </c>
      <c r="F813">
        <f t="shared" si="37"/>
        <v>19.732482197174463</v>
      </c>
    </row>
    <row r="814" spans="2:6">
      <c r="B814" s="56">
        <v>928.46468502863297</v>
      </c>
      <c r="C814" s="56">
        <v>60.910196282786103</v>
      </c>
      <c r="D814" s="56">
        <f t="shared" si="38"/>
        <v>16.919498967440585</v>
      </c>
      <c r="E814" s="56">
        <f t="shared" si="39"/>
        <v>-2.5441541975554538E-2</v>
      </c>
      <c r="F814">
        <f t="shared" si="37"/>
        <v>70.594037142571551</v>
      </c>
    </row>
    <row r="815" spans="2:6">
      <c r="B815" s="56">
        <v>931.33896918461903</v>
      </c>
      <c r="C815" s="56">
        <v>59.555323953447903</v>
      </c>
      <c r="D815" s="56">
        <f t="shared" si="38"/>
        <v>16.543145542624416</v>
      </c>
      <c r="E815" s="56">
        <f t="shared" si="39"/>
        <v>-0.13093814125244579</v>
      </c>
      <c r="F815">
        <f t="shared" si="37"/>
        <v>47.549701123336781</v>
      </c>
    </row>
    <row r="816" spans="2:6">
      <c r="B816" s="56">
        <v>933.21652577038401</v>
      </c>
      <c r="C816" s="56">
        <v>57.992009727288497</v>
      </c>
      <c r="D816" s="56">
        <f t="shared" si="38"/>
        <v>16.108891590913473</v>
      </c>
      <c r="E816" s="56">
        <f t="shared" si="39"/>
        <v>-0.23128674523224219</v>
      </c>
      <c r="F816">
        <f t="shared" si="37"/>
        <v>30.245355495893666</v>
      </c>
    </row>
    <row r="817" spans="2:6">
      <c r="B817" s="56">
        <v>935.65039541859801</v>
      </c>
      <c r="C817" s="56">
        <v>56.307104394649997</v>
      </c>
      <c r="D817" s="56">
        <f t="shared" si="38"/>
        <v>15.640862331847222</v>
      </c>
      <c r="E817" s="56">
        <f t="shared" si="39"/>
        <v>-0.19229840817880109</v>
      </c>
      <c r="F817">
        <f t="shared" si="37"/>
        <v>38.06782010137659</v>
      </c>
    </row>
    <row r="818" spans="2:6">
      <c r="B818" s="56">
        <v>939.72340176866999</v>
      </c>
      <c r="C818" s="56">
        <v>54.403831360579602</v>
      </c>
      <c r="D818" s="56">
        <f t="shared" si="38"/>
        <v>15.112175377938778</v>
      </c>
      <c r="E818" s="56">
        <f t="shared" si="39"/>
        <v>-0.12980263433645303</v>
      </c>
      <c r="F818">
        <f t="shared" si="37"/>
        <v>61.551986277746039</v>
      </c>
    </row>
    <row r="819" spans="2:6">
      <c r="B819" s="56">
        <v>948.16743932369695</v>
      </c>
      <c r="C819" s="56">
        <v>54.960917144345999</v>
      </c>
      <c r="D819" s="56">
        <f t="shared" si="38"/>
        <v>15.266921428985</v>
      </c>
      <c r="E819" s="56">
        <f t="shared" si="39"/>
        <v>1.8326073283994111E-2</v>
      </c>
      <c r="F819">
        <f t="shared" si="37"/>
        <v>128.9144578959953</v>
      </c>
    </row>
    <row r="820" spans="2:6">
      <c r="B820" s="56">
        <v>949.90591764384999</v>
      </c>
      <c r="C820" s="56">
        <v>52.9633489664756</v>
      </c>
      <c r="D820" s="56">
        <f t="shared" si="38"/>
        <v>14.712041379576554</v>
      </c>
      <c r="E820" s="56">
        <f t="shared" si="39"/>
        <v>-0.31917570842045406</v>
      </c>
      <c r="F820">
        <f t="shared" si="37"/>
        <v>25.576564983588192</v>
      </c>
    </row>
    <row r="821" spans="2:6">
      <c r="B821" s="56">
        <v>951.64439596400302</v>
      </c>
      <c r="C821" s="56">
        <v>50.1406982803543</v>
      </c>
      <c r="D821" s="56">
        <f t="shared" si="38"/>
        <v>13.927971744542861</v>
      </c>
      <c r="E821" s="56">
        <f t="shared" si="39"/>
        <v>-0.45100915320282703</v>
      </c>
      <c r="F821">
        <f t="shared" si="37"/>
        <v>24.213476921591813</v>
      </c>
    </row>
    <row r="822" spans="2:6">
      <c r="B822" s="56">
        <v>951.64439596400302</v>
      </c>
      <c r="C822" s="56">
        <v>48.8900468994267</v>
      </c>
      <c r="D822" s="56">
        <f t="shared" si="38"/>
        <v>13.580568583174083</v>
      </c>
      <c r="E822" s="56">
        <f t="shared" si="39"/>
        <v>0</v>
      </c>
      <c r="F822">
        <f t="shared" si="37"/>
        <v>0</v>
      </c>
    </row>
    <row r="823" spans="2:6">
      <c r="B823" s="56">
        <v>951.99209162803299</v>
      </c>
      <c r="C823" s="56">
        <v>51.582421400034697</v>
      </c>
      <c r="D823" s="56">
        <f t="shared" si="38"/>
        <v>14.328450388898528</v>
      </c>
      <c r="E823" s="56">
        <f t="shared" si="39"/>
        <v>2.1509667306635714</v>
      </c>
      <c r="F823">
        <f t="shared" si="37"/>
        <v>4.9819400724885616</v>
      </c>
    </row>
    <row r="824" spans="2:6">
      <c r="B824" s="56">
        <v>952.33978729206399</v>
      </c>
      <c r="C824" s="56">
        <v>47.569914886225398</v>
      </c>
      <c r="D824" s="56">
        <f t="shared" si="38"/>
        <v>13.213865246173722</v>
      </c>
      <c r="E824" s="56">
        <f t="shared" si="39"/>
        <v>-3.2056342889149518</v>
      </c>
      <c r="F824">
        <f t="shared" si="37"/>
        <v>4.5944036511844413</v>
      </c>
    </row>
    <row r="825" spans="2:6">
      <c r="B825" s="56">
        <v>952.68748295609498</v>
      </c>
      <c r="C825" s="56">
        <v>40.899774187945098</v>
      </c>
      <c r="D825" s="56">
        <f t="shared" si="38"/>
        <v>11.361048385540306</v>
      </c>
      <c r="E825" s="56">
        <f t="shared" si="39"/>
        <v>-5.3288466101442546</v>
      </c>
      <c r="F825">
        <f t="shared" si="37"/>
        <v>3.9501872624986847</v>
      </c>
    </row>
    <row r="826" spans="2:6">
      <c r="B826" s="56">
        <v>953.03517862012495</v>
      </c>
      <c r="C826" s="56">
        <v>46.110821608476598</v>
      </c>
      <c r="D826" s="56">
        <f t="shared" si="38"/>
        <v>12.808561557910165</v>
      </c>
      <c r="E826" s="56">
        <f t="shared" si="39"/>
        <v>4.16316141418746</v>
      </c>
      <c r="F826">
        <f t="shared" si="37"/>
        <v>4.4534813161463278</v>
      </c>
    </row>
    <row r="827" spans="2:6">
      <c r="B827" s="56">
        <v>953.03517862012495</v>
      </c>
      <c r="C827" s="56">
        <v>44.860170227548998</v>
      </c>
      <c r="D827" s="56">
        <f t="shared" si="38"/>
        <v>12.461158396541387</v>
      </c>
      <c r="E827" s="56">
        <f t="shared" si="39"/>
        <v>0</v>
      </c>
      <c r="F827">
        <f t="shared" si="37"/>
        <v>0</v>
      </c>
    </row>
    <row r="828" spans="2:6">
      <c r="B828" s="56">
        <v>953.03517862012495</v>
      </c>
      <c r="C828" s="56">
        <v>43.609518846621498</v>
      </c>
      <c r="D828" s="56">
        <f t="shared" si="38"/>
        <v>12.113755235172638</v>
      </c>
      <c r="E828" s="56">
        <f t="shared" si="39"/>
        <v>0</v>
      </c>
      <c r="F828">
        <f t="shared" si="37"/>
        <v>0</v>
      </c>
    </row>
    <row r="829" spans="2:6">
      <c r="B829" s="56">
        <v>953.03517862012495</v>
      </c>
      <c r="C829" s="56">
        <v>42.358867465693898</v>
      </c>
      <c r="D829" s="56">
        <f t="shared" si="38"/>
        <v>11.76635207380386</v>
      </c>
      <c r="E829" s="56">
        <f t="shared" si="39"/>
        <v>0</v>
      </c>
      <c r="F829">
        <f t="shared" si="37"/>
        <v>0</v>
      </c>
    </row>
    <row r="830" spans="2:6">
      <c r="B830" s="56">
        <v>955.81674393236904</v>
      </c>
      <c r="C830" s="56">
        <v>32.787910369984303</v>
      </c>
      <c r="D830" s="56">
        <f t="shared" si="38"/>
        <v>9.107752880551196</v>
      </c>
      <c r="E830" s="56">
        <f t="shared" si="39"/>
        <v>-0.95579247467239448</v>
      </c>
      <c r="F830">
        <f t="shared" si="37"/>
        <v>25.33380948503234</v>
      </c>
    </row>
    <row r="831" spans="2:6">
      <c r="B831" s="56">
        <v>956.28033815107699</v>
      </c>
      <c r="C831" s="56">
        <v>39.4406809101962</v>
      </c>
      <c r="D831" s="56">
        <f t="shared" si="38"/>
        <v>10.955744697276723</v>
      </c>
      <c r="E831" s="56">
        <f t="shared" si="39"/>
        <v>3.9862270540731011</v>
      </c>
      <c r="F831">
        <f t="shared" si="37"/>
        <v>5.0790199032978078</v>
      </c>
    </row>
    <row r="832" spans="2:6">
      <c r="B832" s="56">
        <v>956.37305699481794</v>
      </c>
      <c r="C832" s="56">
        <v>37.856522494354699</v>
      </c>
      <c r="D832" s="56">
        <f t="shared" si="38"/>
        <v>10.515700692876306</v>
      </c>
      <c r="E832" s="56">
        <f t="shared" si="39"/>
        <v>-4.746004012192488</v>
      </c>
      <c r="F832">
        <f t="shared" si="37"/>
        <v>0.97500360936944075</v>
      </c>
    </row>
    <row r="833" spans="2:6">
      <c r="B833" s="56">
        <v>956.37305699481794</v>
      </c>
      <c r="C833" s="56">
        <v>36.605871113427099</v>
      </c>
      <c r="D833" s="56">
        <f t="shared" si="38"/>
        <v>10.168297531507529</v>
      </c>
      <c r="E833" s="56">
        <f t="shared" si="39"/>
        <v>0</v>
      </c>
      <c r="F833">
        <f t="shared" si="37"/>
        <v>0</v>
      </c>
    </row>
    <row r="834" spans="2:6">
      <c r="B834" s="56">
        <v>956.37305699481794</v>
      </c>
      <c r="C834" s="56">
        <v>35.355219732499499</v>
      </c>
      <c r="D834" s="56">
        <f t="shared" si="38"/>
        <v>9.820894370138749</v>
      </c>
      <c r="E834" s="56">
        <f t="shared" si="39"/>
        <v>0</v>
      </c>
      <c r="F834">
        <f t="shared" si="37"/>
        <v>0</v>
      </c>
    </row>
    <row r="835" spans="2:6">
      <c r="B835" s="56">
        <v>956.37305699481794</v>
      </c>
      <c r="C835" s="56">
        <v>34.104568351571999</v>
      </c>
      <c r="D835" s="56">
        <f t="shared" si="38"/>
        <v>9.4734912087699996</v>
      </c>
      <c r="E835" s="56">
        <f t="shared" si="39"/>
        <v>0</v>
      </c>
      <c r="F835">
        <f t="shared" ref="F835:F898" si="40">(B835-B834)*(D835)</f>
        <v>0</v>
      </c>
    </row>
    <row r="836" spans="2:6">
      <c r="B836" s="56">
        <v>956.74393236978403</v>
      </c>
      <c r="C836" s="56">
        <v>26.812575994441499</v>
      </c>
      <c r="D836" s="56">
        <f t="shared" ref="D836:D899" si="41">(C836*1000)/3600</f>
        <v>7.4479377762337498</v>
      </c>
      <c r="E836" s="56">
        <f t="shared" si="39"/>
        <v>-5.4615473802256371</v>
      </c>
      <c r="F836">
        <f t="shared" si="40"/>
        <v>2.7622567154847988</v>
      </c>
    </row>
    <row r="837" spans="2:6">
      <c r="B837" s="56">
        <v>956.92937005726696</v>
      </c>
      <c r="C837" s="56">
        <v>25.475073823171801</v>
      </c>
      <c r="D837" s="56">
        <f t="shared" si="41"/>
        <v>7.0764093953255003</v>
      </c>
      <c r="E837" s="56">
        <f t="shared" si="39"/>
        <v>-2.0035214305746072</v>
      </c>
      <c r="F837">
        <f t="shared" si="40"/>
        <v>1.3122329939516491</v>
      </c>
    </row>
    <row r="838" spans="2:6">
      <c r="B838" s="56">
        <v>957.20752658849096</v>
      </c>
      <c r="C838" s="56">
        <v>28.101441723119599</v>
      </c>
      <c r="D838" s="56">
        <f t="shared" si="41"/>
        <v>7.8059560341998884</v>
      </c>
      <c r="E838" s="56">
        <f t="shared" si="39"/>
        <v>2.6227916909378091</v>
      </c>
      <c r="F838">
        <f t="shared" si="40"/>
        <v>2.1712776533600855</v>
      </c>
    </row>
    <row r="839" spans="2:6">
      <c r="B839" s="56">
        <v>957.90291791655295</v>
      </c>
      <c r="C839" s="56">
        <v>29.435469862775701</v>
      </c>
      <c r="D839" s="56">
        <f t="shared" si="41"/>
        <v>8.1765194063265838</v>
      </c>
      <c r="E839" s="56">
        <f t="shared" si="39"/>
        <v>0.5328846610144431</v>
      </c>
      <c r="F839">
        <f t="shared" si="40"/>
        <v>5.6858806888900544</v>
      </c>
    </row>
    <row r="840" spans="2:6">
      <c r="B840" s="56">
        <v>958.21900488385302</v>
      </c>
      <c r="C840" s="56">
        <v>31.140903564040599</v>
      </c>
      <c r="D840" s="56">
        <f t="shared" si="41"/>
        <v>8.6502509900112781</v>
      </c>
      <c r="E840" s="56">
        <f t="shared" si="39"/>
        <v>1.4987381091070855</v>
      </c>
      <c r="F840">
        <f t="shared" si="40"/>
        <v>2.7342316018170596</v>
      </c>
    </row>
    <row r="841" spans="2:6">
      <c r="B841" s="56">
        <v>961.379874556858</v>
      </c>
      <c r="C841" s="56">
        <v>43.262115685252702</v>
      </c>
      <c r="D841" s="56">
        <f t="shared" si="41"/>
        <v>12.017254357014641</v>
      </c>
      <c r="E841" s="56">
        <f t="shared" ref="E841:E904" si="42">IF(B840=B841, 0, (D841-D840)/(B841-B840))</f>
        <v>1.0652142338416675</v>
      </c>
      <c r="F841">
        <f t="shared" si="40"/>
        <v>37.984974849874561</v>
      </c>
    </row>
    <row r="842" spans="2:6">
      <c r="B842" s="56">
        <v>961.379874556858</v>
      </c>
      <c r="C842" s="56">
        <v>42.011464304325102</v>
      </c>
      <c r="D842" s="56">
        <f t="shared" si="41"/>
        <v>11.669851195645862</v>
      </c>
      <c r="E842" s="56">
        <f t="shared" si="42"/>
        <v>0</v>
      </c>
      <c r="F842">
        <f t="shared" si="40"/>
        <v>0</v>
      </c>
    </row>
    <row r="843" spans="2:6">
      <c r="B843" s="56">
        <v>961.379874556858</v>
      </c>
      <c r="C843" s="56">
        <v>40.760812923397602</v>
      </c>
      <c r="D843" s="56">
        <f t="shared" si="41"/>
        <v>11.322448034277111</v>
      </c>
      <c r="E843" s="56">
        <f t="shared" si="42"/>
        <v>0</v>
      </c>
      <c r="F843">
        <f t="shared" si="40"/>
        <v>0</v>
      </c>
    </row>
    <row r="844" spans="2:6">
      <c r="B844" s="56">
        <v>961.379874556858</v>
      </c>
      <c r="C844" s="56">
        <v>36.939378148341099</v>
      </c>
      <c r="D844" s="56">
        <f t="shared" si="41"/>
        <v>10.260938374539194</v>
      </c>
      <c r="E844" s="56">
        <f t="shared" si="42"/>
        <v>0</v>
      </c>
      <c r="F844">
        <f t="shared" si="40"/>
        <v>0</v>
      </c>
    </row>
    <row r="845" spans="2:6">
      <c r="B845" s="56">
        <v>961.379874556858</v>
      </c>
      <c r="C845" s="56">
        <v>35.688726767413598</v>
      </c>
      <c r="D845" s="56">
        <f t="shared" si="41"/>
        <v>9.9135352131704444</v>
      </c>
      <c r="E845" s="56">
        <f t="shared" si="42"/>
        <v>0</v>
      </c>
      <c r="F845">
        <f t="shared" si="40"/>
        <v>0</v>
      </c>
    </row>
    <row r="846" spans="2:6">
      <c r="B846" s="56">
        <v>961.379874556858</v>
      </c>
      <c r="C846" s="56">
        <v>34.438075386485998</v>
      </c>
      <c r="D846" s="56">
        <f t="shared" si="41"/>
        <v>9.5661320518016666</v>
      </c>
      <c r="E846" s="56">
        <f t="shared" si="42"/>
        <v>0</v>
      </c>
      <c r="F846">
        <f t="shared" si="40"/>
        <v>0</v>
      </c>
    </row>
    <row r="847" spans="2:6">
      <c r="B847" s="56">
        <v>961.379874556858</v>
      </c>
      <c r="C847" s="56">
        <v>33.187424005558398</v>
      </c>
      <c r="D847" s="56">
        <f t="shared" si="41"/>
        <v>9.2187288904328888</v>
      </c>
      <c r="E847" s="56">
        <f t="shared" si="42"/>
        <v>0</v>
      </c>
      <c r="F847">
        <f t="shared" si="40"/>
        <v>0</v>
      </c>
    </row>
    <row r="848" spans="2:6">
      <c r="B848" s="56">
        <v>962.07526588491896</v>
      </c>
      <c r="C848" s="56">
        <v>45.051241966301902</v>
      </c>
      <c r="D848" s="56">
        <f t="shared" si="41"/>
        <v>12.514233879528307</v>
      </c>
      <c r="E848" s="56">
        <f t="shared" si="42"/>
        <v>4.7390654098098066</v>
      </c>
      <c r="F848">
        <f t="shared" si="40"/>
        <v>8.7022897171507001</v>
      </c>
    </row>
    <row r="849" spans="2:6">
      <c r="B849" s="56">
        <v>962.07526588491896</v>
      </c>
      <c r="C849" s="56">
        <v>39.232239013375001</v>
      </c>
      <c r="D849" s="56">
        <f t="shared" si="41"/>
        <v>10.897844170381944</v>
      </c>
      <c r="E849" s="56">
        <f t="shared" si="42"/>
        <v>0</v>
      </c>
      <c r="F849">
        <f t="shared" si="40"/>
        <v>0</v>
      </c>
    </row>
    <row r="850" spans="2:6">
      <c r="B850" s="56">
        <v>962.07526588491896</v>
      </c>
      <c r="C850" s="56">
        <v>38.0858085808581</v>
      </c>
      <c r="D850" s="56">
        <f t="shared" si="41"/>
        <v>10.579391272460583</v>
      </c>
      <c r="E850" s="56">
        <f t="shared" si="42"/>
        <v>0</v>
      </c>
      <c r="F850">
        <f t="shared" si="40"/>
        <v>0</v>
      </c>
    </row>
    <row r="851" spans="2:6">
      <c r="B851" s="56">
        <v>962.77065721298004</v>
      </c>
      <c r="C851" s="56">
        <v>46.805627931214097</v>
      </c>
      <c r="D851" s="56">
        <f t="shared" si="41"/>
        <v>13.001563314226138</v>
      </c>
      <c r="E851" s="56">
        <f t="shared" si="42"/>
        <v>3.483178383197798</v>
      </c>
      <c r="F851">
        <f t="shared" si="40"/>
        <v>9.0411743799499007</v>
      </c>
    </row>
    <row r="852" spans="2:6">
      <c r="B852" s="56">
        <v>964.16143986910197</v>
      </c>
      <c r="C852" s="56">
        <v>48.064964391175899</v>
      </c>
      <c r="D852" s="56">
        <f t="shared" si="41"/>
        <v>13.35137899754886</v>
      </c>
      <c r="E852" s="56">
        <f t="shared" si="42"/>
        <v>0.25152433544012681</v>
      </c>
      <c r="F852">
        <f t="shared" si="40"/>
        <v>18.568866345101529</v>
      </c>
    </row>
    <row r="853" spans="2:6">
      <c r="B853" s="56">
        <v>964.75748957886901</v>
      </c>
      <c r="C853" s="56">
        <v>49.698999975185501</v>
      </c>
      <c r="D853" s="56">
        <f t="shared" si="41"/>
        <v>13.80527777088486</v>
      </c>
      <c r="E853" s="56">
        <f t="shared" si="42"/>
        <v>0.76151160867673084</v>
      </c>
      <c r="F853">
        <f t="shared" si="40"/>
        <v>8.2286318085893466</v>
      </c>
    </row>
    <row r="854" spans="2:6">
      <c r="B854" s="56">
        <v>966.01581674393196</v>
      </c>
      <c r="C854" s="56">
        <v>51.437670082797702</v>
      </c>
      <c r="D854" s="56">
        <f t="shared" si="41"/>
        <v>14.288241689666028</v>
      </c>
      <c r="E854" s="56">
        <f t="shared" si="42"/>
        <v>0.38381426721961193</v>
      </c>
      <c r="F854">
        <f t="shared" si="40"/>
        <v>17.979282659091727</v>
      </c>
    </row>
    <row r="855" spans="2:6">
      <c r="B855" s="56">
        <v>970.41996182165201</v>
      </c>
      <c r="C855" s="56">
        <v>48.299461525099801</v>
      </c>
      <c r="D855" s="56">
        <f t="shared" si="41"/>
        <v>13.416517090305501</v>
      </c>
      <c r="E855" s="56">
        <f t="shared" si="42"/>
        <v>-0.19793276197245654</v>
      </c>
      <c r="F855">
        <f t="shared" si="40"/>
        <v>59.088287703415837</v>
      </c>
    </row>
    <row r="856" spans="2:6">
      <c r="B856" s="56">
        <v>970.65175893100604</v>
      </c>
      <c r="C856" s="56">
        <v>49.793295118985597</v>
      </c>
      <c r="D856" s="56">
        <f t="shared" si="41"/>
        <v>13.831470866384887</v>
      </c>
      <c r="E856" s="56">
        <f t="shared" si="42"/>
        <v>1.7901594080951613</v>
      </c>
      <c r="F856">
        <f t="shared" si="40"/>
        <v>3.2060949649425479</v>
      </c>
    </row>
    <row r="857" spans="2:6">
      <c r="B857" s="56">
        <v>971.11535314971297</v>
      </c>
      <c r="C857" s="56">
        <v>47.1530310925829</v>
      </c>
      <c r="D857" s="56">
        <f t="shared" si="41"/>
        <v>13.09806419238414</v>
      </c>
      <c r="E857" s="56">
        <f t="shared" si="42"/>
        <v>-1.5820013373902397</v>
      </c>
      <c r="F857">
        <f t="shared" si="40"/>
        <v>6.0721868358415465</v>
      </c>
    </row>
    <row r="858" spans="2:6">
      <c r="B858" s="56">
        <v>971.11535314971297</v>
      </c>
      <c r="C858" s="56">
        <v>45.9023797116553</v>
      </c>
      <c r="D858" s="56">
        <f t="shared" si="41"/>
        <v>12.750661031015362</v>
      </c>
      <c r="E858" s="56">
        <f t="shared" si="42"/>
        <v>0</v>
      </c>
      <c r="F858">
        <f t="shared" si="40"/>
        <v>0</v>
      </c>
    </row>
    <row r="859" spans="2:6">
      <c r="B859" s="56">
        <v>971.11535314971297</v>
      </c>
      <c r="C859" s="56">
        <v>44.651728330727799</v>
      </c>
      <c r="D859" s="56">
        <f t="shared" si="41"/>
        <v>12.403257869646611</v>
      </c>
      <c r="E859" s="56">
        <f t="shared" si="42"/>
        <v>0</v>
      </c>
      <c r="F859">
        <f t="shared" si="40"/>
        <v>0</v>
      </c>
    </row>
    <row r="860" spans="2:6">
      <c r="B860" s="56">
        <v>971.11535314971297</v>
      </c>
      <c r="C860" s="56">
        <v>43.401076949800199</v>
      </c>
      <c r="D860" s="56">
        <f t="shared" si="41"/>
        <v>12.055854708277833</v>
      </c>
      <c r="E860" s="56">
        <f t="shared" si="42"/>
        <v>0</v>
      </c>
      <c r="F860">
        <f t="shared" si="40"/>
        <v>0</v>
      </c>
    </row>
    <row r="861" spans="2:6">
      <c r="B861" s="56">
        <v>972.04254158712797</v>
      </c>
      <c r="C861" s="56">
        <v>42.324127149557</v>
      </c>
      <c r="D861" s="56">
        <f t="shared" si="41"/>
        <v>11.756701985988057</v>
      </c>
      <c r="E861" s="56">
        <f t="shared" si="42"/>
        <v>-0.32264500959892678</v>
      </c>
      <c r="F861">
        <f t="shared" si="40"/>
        <v>10.900678143542066</v>
      </c>
    </row>
    <row r="862" spans="2:6">
      <c r="B862" s="56">
        <v>972.50613580583502</v>
      </c>
      <c r="C862" s="56">
        <v>41.108216084766298</v>
      </c>
      <c r="D862" s="56">
        <f t="shared" si="41"/>
        <v>11.418948912435082</v>
      </c>
      <c r="E862" s="56">
        <f t="shared" si="42"/>
        <v>-0.72855324748216621</v>
      </c>
      <c r="F862">
        <f t="shared" si="40"/>
        <v>5.2937586995159931</v>
      </c>
    </row>
    <row r="863" spans="2:6">
      <c r="B863" s="56">
        <v>972.50613580583502</v>
      </c>
      <c r="C863" s="56">
        <v>39.857564703838797</v>
      </c>
      <c r="D863" s="56">
        <f t="shared" si="41"/>
        <v>11.071545751066333</v>
      </c>
      <c r="E863" s="56">
        <f t="shared" si="42"/>
        <v>0</v>
      </c>
      <c r="F863">
        <f t="shared" si="40"/>
        <v>0</v>
      </c>
    </row>
    <row r="864" spans="2:6">
      <c r="B864" s="56">
        <v>972.50613580583502</v>
      </c>
      <c r="C864" s="56">
        <v>38.606913322911197</v>
      </c>
      <c r="D864" s="56">
        <f t="shared" si="41"/>
        <v>10.724142589697555</v>
      </c>
      <c r="E864" s="56">
        <f t="shared" si="42"/>
        <v>0</v>
      </c>
      <c r="F864">
        <f t="shared" si="40"/>
        <v>0</v>
      </c>
    </row>
    <row r="865" spans="2:6">
      <c r="B865" s="56">
        <v>972.50613580583502</v>
      </c>
      <c r="C865" s="56">
        <v>37.356261941983597</v>
      </c>
      <c r="D865" s="56">
        <f t="shared" si="41"/>
        <v>10.376739428328777</v>
      </c>
      <c r="E865" s="56">
        <f t="shared" si="42"/>
        <v>0</v>
      </c>
      <c r="F865">
        <f t="shared" si="40"/>
        <v>0</v>
      </c>
    </row>
    <row r="866" spans="2:6">
      <c r="B866" s="56">
        <v>972.50613580583502</v>
      </c>
      <c r="C866" s="56">
        <v>36.105610561056103</v>
      </c>
      <c r="D866" s="56">
        <f t="shared" si="41"/>
        <v>10.02933626696003</v>
      </c>
      <c r="E866" s="56">
        <f t="shared" si="42"/>
        <v>0</v>
      </c>
      <c r="F866">
        <f t="shared" si="40"/>
        <v>0</v>
      </c>
    </row>
    <row r="867" spans="2:6">
      <c r="B867" s="56">
        <v>973.20152713389598</v>
      </c>
      <c r="C867" s="56">
        <v>34.881014417231199</v>
      </c>
      <c r="D867" s="56">
        <f t="shared" si="41"/>
        <v>9.6891706714531107</v>
      </c>
      <c r="E867" s="56">
        <f t="shared" si="42"/>
        <v>-0.48917146616630985</v>
      </c>
      <c r="F867">
        <f t="shared" si="40"/>
        <v>6.7377652610311216</v>
      </c>
    </row>
    <row r="868" spans="2:6">
      <c r="B868" s="56">
        <v>973.54922279792697</v>
      </c>
      <c r="C868" s="56">
        <v>28.2369289560535</v>
      </c>
      <c r="D868" s="56">
        <f t="shared" si="41"/>
        <v>7.8435913766815277</v>
      </c>
      <c r="E868" s="56">
        <f t="shared" si="42"/>
        <v>-5.308030803073426</v>
      </c>
      <c r="F868">
        <f t="shared" si="40"/>
        <v>2.7271827121030592</v>
      </c>
    </row>
    <row r="869" spans="2:6">
      <c r="B869" s="56">
        <v>973.89691846195797</v>
      </c>
      <c r="C869" s="56">
        <v>33.465346534653399</v>
      </c>
      <c r="D869" s="56">
        <f t="shared" si="41"/>
        <v>9.2959295929592773</v>
      </c>
      <c r="E869" s="56">
        <f t="shared" si="42"/>
        <v>4.1770386188890987</v>
      </c>
      <c r="F869">
        <f t="shared" si="40"/>
        <v>3.23215441260934</v>
      </c>
    </row>
    <row r="870" spans="2:6">
      <c r="B870" s="56">
        <v>973.89691846195797</v>
      </c>
      <c r="C870" s="56">
        <v>32.214695153725899</v>
      </c>
      <c r="D870" s="56">
        <f t="shared" si="41"/>
        <v>8.9485264315905262</v>
      </c>
      <c r="E870" s="56">
        <f t="shared" si="42"/>
        <v>0</v>
      </c>
      <c r="F870">
        <f t="shared" si="40"/>
        <v>0</v>
      </c>
    </row>
    <row r="871" spans="2:6">
      <c r="B871" s="56">
        <v>973.89691846195797</v>
      </c>
      <c r="C871" s="56">
        <v>30.964043772798298</v>
      </c>
      <c r="D871" s="56">
        <f t="shared" si="41"/>
        <v>8.6011232702217484</v>
      </c>
      <c r="E871" s="56">
        <f t="shared" si="42"/>
        <v>0</v>
      </c>
      <c r="F871">
        <f t="shared" si="40"/>
        <v>0</v>
      </c>
    </row>
    <row r="872" spans="2:6">
      <c r="B872" s="56">
        <v>973.89691846195797</v>
      </c>
      <c r="C872" s="56">
        <v>29.713392391870698</v>
      </c>
      <c r="D872" s="56">
        <f t="shared" si="41"/>
        <v>8.2537201088529706</v>
      </c>
      <c r="E872" s="56">
        <f t="shared" si="42"/>
        <v>0</v>
      </c>
      <c r="F872">
        <f t="shared" si="40"/>
        <v>0</v>
      </c>
    </row>
    <row r="873" spans="2:6">
      <c r="B873" s="56">
        <v>975.28770111808001</v>
      </c>
      <c r="C873" s="56">
        <v>25.0581900295292</v>
      </c>
      <c r="D873" s="56">
        <f t="shared" si="41"/>
        <v>6.960608341535889</v>
      </c>
      <c r="E873" s="56">
        <f t="shared" si="42"/>
        <v>-0.92977271583376031</v>
      </c>
      <c r="F873">
        <f t="shared" si="40"/>
        <v>9.6806933574665237</v>
      </c>
    </row>
    <row r="874" spans="2:6">
      <c r="B874" s="56">
        <v>975.28770111808001</v>
      </c>
      <c r="C874" s="56">
        <v>23.8075386486017</v>
      </c>
      <c r="D874" s="56">
        <f t="shared" si="41"/>
        <v>6.6132051801671379</v>
      </c>
      <c r="E874" s="56">
        <f t="shared" si="42"/>
        <v>0</v>
      </c>
      <c r="F874">
        <f t="shared" si="40"/>
        <v>0</v>
      </c>
    </row>
    <row r="875" spans="2:6">
      <c r="B875" s="56">
        <v>975.28770111808001</v>
      </c>
      <c r="C875" s="56">
        <v>22.556887267674099</v>
      </c>
      <c r="D875" s="56">
        <f t="shared" si="41"/>
        <v>6.2658020187983618</v>
      </c>
      <c r="E875" s="56">
        <f t="shared" si="42"/>
        <v>0</v>
      </c>
      <c r="F875">
        <f t="shared" si="40"/>
        <v>0</v>
      </c>
    </row>
    <row r="876" spans="2:6">
      <c r="B876" s="56">
        <v>975.28770111808001</v>
      </c>
      <c r="C876" s="56">
        <v>21.306235886746499</v>
      </c>
      <c r="D876" s="56">
        <f t="shared" si="41"/>
        <v>5.9183988574295832</v>
      </c>
      <c r="E876" s="56">
        <f t="shared" si="42"/>
        <v>0</v>
      </c>
      <c r="F876">
        <f t="shared" si="40"/>
        <v>0</v>
      </c>
    </row>
    <row r="877" spans="2:6">
      <c r="B877" s="56">
        <v>975.56585764930401</v>
      </c>
      <c r="C877" s="56">
        <v>26.684036824735099</v>
      </c>
      <c r="D877" s="56">
        <f t="shared" si="41"/>
        <v>7.4122324513153055</v>
      </c>
      <c r="E877" s="56">
        <f t="shared" si="42"/>
        <v>5.3704782243014817</v>
      </c>
      <c r="F877">
        <f t="shared" si="40"/>
        <v>2.0617608672838252</v>
      </c>
    </row>
    <row r="878" spans="2:6">
      <c r="B878" s="56">
        <v>975.56585764930401</v>
      </c>
      <c r="C878" s="56">
        <v>19.9096751780441</v>
      </c>
      <c r="D878" s="56">
        <f t="shared" si="41"/>
        <v>5.5304653272344728</v>
      </c>
      <c r="E878" s="56">
        <f t="shared" si="42"/>
        <v>0</v>
      </c>
      <c r="F878">
        <f t="shared" si="40"/>
        <v>0</v>
      </c>
    </row>
    <row r="879" spans="2:6">
      <c r="B879" s="56">
        <v>976.33078811017106</v>
      </c>
      <c r="C879" s="56">
        <v>15.7564703838804</v>
      </c>
      <c r="D879" s="56">
        <f t="shared" si="41"/>
        <v>4.376797328855667</v>
      </c>
      <c r="E879" s="56">
        <f t="shared" si="42"/>
        <v>-1.5081998395921148</v>
      </c>
      <c r="F879">
        <f t="shared" si="40"/>
        <v>3.3479455978832346</v>
      </c>
    </row>
    <row r="880" spans="2:6">
      <c r="B880" s="56">
        <v>976.67848377420205</v>
      </c>
      <c r="C880" s="56">
        <v>18.4575299635226</v>
      </c>
      <c r="D880" s="56">
        <f t="shared" si="41"/>
        <v>5.1270916565340556</v>
      </c>
      <c r="E880" s="56">
        <f t="shared" si="42"/>
        <v>2.1579053330141829</v>
      </c>
      <c r="F880">
        <f t="shared" si="40"/>
        <v>1.7826675380663755</v>
      </c>
    </row>
    <row r="881" spans="2:6">
      <c r="B881" s="56">
        <v>976.67848377420205</v>
      </c>
      <c r="C881" s="56">
        <v>17.206878582595099</v>
      </c>
      <c r="D881" s="56">
        <f t="shared" si="41"/>
        <v>4.7796884951653054</v>
      </c>
      <c r="E881" s="56">
        <f t="shared" si="42"/>
        <v>0</v>
      </c>
      <c r="F881">
        <f t="shared" si="40"/>
        <v>0</v>
      </c>
    </row>
    <row r="882" spans="2:6">
      <c r="B882" s="56">
        <v>978.06926643032398</v>
      </c>
      <c r="C882" s="56">
        <v>14.5666145561924</v>
      </c>
      <c r="D882" s="56">
        <f t="shared" si="41"/>
        <v>4.0462818211645555</v>
      </c>
      <c r="E882" s="56">
        <f t="shared" si="42"/>
        <v>-0.52733377912965074</v>
      </c>
      <c r="F882">
        <f t="shared" si="40"/>
        <v>5.6274985786571126</v>
      </c>
    </row>
    <row r="883" spans="2:6">
      <c r="B883" s="56">
        <v>978.06926643032398</v>
      </c>
      <c r="C883" s="56">
        <v>13.3159631752648</v>
      </c>
      <c r="D883" s="56">
        <f t="shared" si="41"/>
        <v>3.6988786597957777</v>
      </c>
      <c r="E883" s="56">
        <f t="shared" si="42"/>
        <v>0</v>
      </c>
      <c r="F883">
        <f t="shared" si="40"/>
        <v>0</v>
      </c>
    </row>
    <row r="884" spans="2:6">
      <c r="B884" s="56">
        <v>978.76465775838506</v>
      </c>
      <c r="C884" s="56">
        <v>11.8221295813791</v>
      </c>
      <c r="D884" s="56">
        <f t="shared" si="41"/>
        <v>3.2839248837164168</v>
      </c>
      <c r="E884" s="56">
        <f t="shared" si="42"/>
        <v>-0.59671980269922864</v>
      </c>
      <c r="F884">
        <f t="shared" si="40"/>
        <v>2.2836128861403795</v>
      </c>
    </row>
    <row r="885" spans="2:6">
      <c r="B885" s="56">
        <v>979.11235342241605</v>
      </c>
      <c r="C885" s="56">
        <v>9.1384401598054694</v>
      </c>
      <c r="D885" s="56">
        <f t="shared" si="41"/>
        <v>2.5384555999459639</v>
      </c>
      <c r="E885" s="56">
        <f t="shared" si="42"/>
        <v>-2.1440281283001612</v>
      </c>
      <c r="F885">
        <f t="shared" si="40"/>
        <v>0.88261000543640622</v>
      </c>
    </row>
    <row r="886" spans="2:6">
      <c r="B886" s="56">
        <v>979.46004908644602</v>
      </c>
      <c r="C886" s="56">
        <v>10.467257252041</v>
      </c>
      <c r="D886" s="56">
        <f t="shared" si="41"/>
        <v>2.9075714589002777</v>
      </c>
      <c r="E886" s="56">
        <f t="shared" si="42"/>
        <v>1.0616061606178009</v>
      </c>
      <c r="F886">
        <f t="shared" si="40"/>
        <v>1.010949989116922</v>
      </c>
    </row>
    <row r="887" spans="2:6">
      <c r="B887" s="56">
        <v>981.19852740659906</v>
      </c>
      <c r="C887" s="56">
        <v>7.7575125933646198</v>
      </c>
      <c r="D887" s="56">
        <f t="shared" si="41"/>
        <v>2.1548646092679498</v>
      </c>
      <c r="E887" s="56">
        <f t="shared" si="42"/>
        <v>-0.4329687870747036</v>
      </c>
      <c r="F887">
        <f t="shared" si="40"/>
        <v>3.7461854060773723</v>
      </c>
    </row>
    <row r="888" spans="2:6">
      <c r="B888" s="56">
        <v>981.31442596127602</v>
      </c>
      <c r="C888" s="56">
        <v>6.4026402640264104</v>
      </c>
      <c r="D888" s="56">
        <f t="shared" si="41"/>
        <v>1.7785111844517807</v>
      </c>
      <c r="E888" s="56">
        <f t="shared" si="42"/>
        <v>-3.2472659030577726</v>
      </c>
      <c r="F888">
        <f t="shared" si="40"/>
        <v>0.20612687575476954</v>
      </c>
    </row>
    <row r="889" spans="2:6">
      <c r="B889" s="56">
        <v>981.96345786746599</v>
      </c>
      <c r="C889" s="56">
        <v>4.7976376585026799</v>
      </c>
      <c r="D889" s="56">
        <f t="shared" si="41"/>
        <v>1.3326771273618556</v>
      </c>
      <c r="E889" s="56">
        <f t="shared" si="42"/>
        <v>-0.68692163334020573</v>
      </c>
      <c r="F889">
        <f t="shared" si="40"/>
        <v>0.86494997630744574</v>
      </c>
    </row>
    <row r="890" spans="2:6">
      <c r="B890" s="56">
        <v>983.28470139078195</v>
      </c>
      <c r="C890" s="56">
        <v>1.5303109258294301</v>
      </c>
      <c r="D890" s="56">
        <f t="shared" si="41"/>
        <v>0.42508636828595281</v>
      </c>
      <c r="E890" s="56">
        <f t="shared" si="42"/>
        <v>-0.68692163333985579</v>
      </c>
      <c r="F890">
        <f t="shared" si="40"/>
        <v>0.56164261094771661</v>
      </c>
    </row>
    <row r="891" spans="2:6">
      <c r="B891" s="56">
        <v>983.63239705481305</v>
      </c>
      <c r="C891" s="56">
        <v>3.0675699148862301</v>
      </c>
      <c r="D891" s="56">
        <f t="shared" si="41"/>
        <v>0.85210275413506387</v>
      </c>
      <c r="E891" s="56">
        <f t="shared" si="42"/>
        <v>1.2281326171812921</v>
      </c>
      <c r="F891">
        <f t="shared" si="40"/>
        <v>0.29627243292172639</v>
      </c>
    </row>
    <row r="892" spans="2:6">
      <c r="B892" s="56">
        <v>987.10935369511799</v>
      </c>
      <c r="C892" s="56">
        <v>0.25360430779920701</v>
      </c>
      <c r="D892" s="56">
        <f t="shared" si="41"/>
        <v>7.0445641055335281E-2</v>
      </c>
      <c r="E892" s="56">
        <f t="shared" si="42"/>
        <v>-0.22481071636578598</v>
      </c>
      <c r="F892">
        <f t="shared" si="40"/>
        <v>0.24493643944788587</v>
      </c>
    </row>
    <row r="893" spans="2:6">
      <c r="B893" s="56">
        <v>995.45404963185103</v>
      </c>
      <c r="C893" s="56">
        <v>0.14938335938859301</v>
      </c>
      <c r="D893" s="56">
        <f t="shared" si="41"/>
        <v>4.1495377607942509E-2</v>
      </c>
      <c r="E893" s="56">
        <f t="shared" si="42"/>
        <v>-3.4693011784833012E-3</v>
      </c>
      <c r="F893">
        <f t="shared" si="40"/>
        <v>0.34626630891820132</v>
      </c>
    </row>
    <row r="894" spans="2:6">
      <c r="B894" s="56">
        <v>1003.79874556858</v>
      </c>
      <c r="C894" s="56">
        <v>0.14938335938859301</v>
      </c>
      <c r="D894" s="56">
        <f t="shared" si="41"/>
        <v>4.1495377607942509E-2</v>
      </c>
      <c r="E894" s="56">
        <f t="shared" si="42"/>
        <v>0</v>
      </c>
      <c r="F894">
        <f t="shared" si="40"/>
        <v>0.34626630891803145</v>
      </c>
    </row>
    <row r="895" spans="2:6">
      <c r="B895" s="56">
        <v>1012.14344150531</v>
      </c>
      <c r="C895" s="56">
        <v>0.14938335938859301</v>
      </c>
      <c r="D895" s="56">
        <f t="shared" si="41"/>
        <v>4.1495377607942509E-2</v>
      </c>
      <c r="E895" s="56">
        <f t="shared" si="42"/>
        <v>0</v>
      </c>
      <c r="F895">
        <f t="shared" si="40"/>
        <v>0.34626630891807392</v>
      </c>
    </row>
    <row r="896" spans="2:6">
      <c r="B896" s="56">
        <v>1020.4881374420499</v>
      </c>
      <c r="C896" s="56">
        <v>0.184123675525455</v>
      </c>
      <c r="D896" s="56">
        <f t="shared" si="41"/>
        <v>5.1145465423737504E-2</v>
      </c>
      <c r="E896" s="56">
        <f t="shared" si="42"/>
        <v>1.1564337261598283E-3</v>
      </c>
      <c r="F896">
        <f t="shared" si="40"/>
        <v>0.42679335750413755</v>
      </c>
    </row>
    <row r="897" spans="2:6">
      <c r="B897" s="56">
        <v>1026.3989637305699</v>
      </c>
      <c r="C897" s="56">
        <v>0.852874761160336</v>
      </c>
      <c r="D897" s="56">
        <f t="shared" si="41"/>
        <v>0.23690965587787111</v>
      </c>
      <c r="E897" s="56">
        <f t="shared" si="42"/>
        <v>3.1427787146261765E-2</v>
      </c>
      <c r="F897">
        <f t="shared" si="40"/>
        <v>1.400331821967137</v>
      </c>
    </row>
    <row r="898" spans="2:6">
      <c r="B898" s="56">
        <v>1026.7466593946001</v>
      </c>
      <c r="C898" s="56">
        <v>3.3802327601181301</v>
      </c>
      <c r="D898" s="56">
        <f t="shared" si="41"/>
        <v>0.93895354447725832</v>
      </c>
      <c r="E898" s="56">
        <f t="shared" si="42"/>
        <v>2.0191332858796125</v>
      </c>
      <c r="F898">
        <f t="shared" si="40"/>
        <v>0.3264700761405282</v>
      </c>
    </row>
    <row r="899" spans="2:6">
      <c r="B899" s="56">
        <v>1026.7466593946001</v>
      </c>
      <c r="C899" s="56">
        <v>2.1295813791905598</v>
      </c>
      <c r="D899" s="56">
        <f t="shared" si="41"/>
        <v>0.59155038310848884</v>
      </c>
      <c r="E899" s="56">
        <f t="shared" si="42"/>
        <v>0</v>
      </c>
      <c r="F899">
        <f t="shared" ref="F899:F962" si="43">(B899-B898)*(D899)</f>
        <v>0</v>
      </c>
    </row>
    <row r="900" spans="2:6">
      <c r="B900" s="56">
        <v>1026.7466593946001</v>
      </c>
      <c r="C900" s="56">
        <v>0.14938335938859301</v>
      </c>
      <c r="D900" s="56">
        <f t="shared" ref="D900:D963" si="44">(C900*1000)/3600</f>
        <v>4.1495377607942509E-2</v>
      </c>
      <c r="E900" s="56">
        <f t="shared" si="42"/>
        <v>0</v>
      </c>
      <c r="F900">
        <f t="shared" si="43"/>
        <v>0</v>
      </c>
    </row>
    <row r="901" spans="2:6">
      <c r="B901" s="56">
        <v>1027.44205072266</v>
      </c>
      <c r="C901" s="56">
        <v>5.1693590411672901</v>
      </c>
      <c r="D901" s="56">
        <f t="shared" si="44"/>
        <v>1.4359330669909141</v>
      </c>
      <c r="E901" s="56">
        <f t="shared" si="42"/>
        <v>2.0052560811669697</v>
      </c>
      <c r="F901">
        <f t="shared" si="43"/>
        <v>0.99853540245999572</v>
      </c>
    </row>
    <row r="902" spans="2:6">
      <c r="B902" s="56">
        <v>1028.13744205072</v>
      </c>
      <c r="C902" s="56">
        <v>11.926350529789801</v>
      </c>
      <c r="D902" s="56">
        <f t="shared" si="44"/>
        <v>3.3128751471638336</v>
      </c>
      <c r="E902" s="56">
        <f t="shared" si="42"/>
        <v>2.6991163168648722</v>
      </c>
      <c r="F902">
        <f t="shared" si="43"/>
        <v>2.3037446482830304</v>
      </c>
    </row>
    <row r="903" spans="2:6">
      <c r="B903" s="56">
        <v>1028.13744205072</v>
      </c>
      <c r="C903" s="56">
        <v>10.675699148862201</v>
      </c>
      <c r="D903" s="56">
        <f t="shared" si="44"/>
        <v>2.9654719857950558</v>
      </c>
      <c r="E903" s="56">
        <f t="shared" si="42"/>
        <v>0</v>
      </c>
      <c r="F903">
        <f t="shared" si="43"/>
        <v>0</v>
      </c>
    </row>
    <row r="904" spans="2:6">
      <c r="B904" s="56">
        <v>1028.13744205072</v>
      </c>
      <c r="C904" s="56">
        <v>9.4250477679347</v>
      </c>
      <c r="D904" s="56">
        <f t="shared" si="44"/>
        <v>2.6180688244263055</v>
      </c>
      <c r="E904" s="56">
        <f t="shared" si="42"/>
        <v>0</v>
      </c>
      <c r="F904">
        <f t="shared" si="43"/>
        <v>0</v>
      </c>
    </row>
    <row r="905" spans="2:6">
      <c r="B905" s="56">
        <v>1028.13744205072</v>
      </c>
      <c r="C905" s="56">
        <v>8.1743963870071301</v>
      </c>
      <c r="D905" s="56">
        <f t="shared" si="44"/>
        <v>2.2706656630575361</v>
      </c>
      <c r="E905" s="56">
        <f t="shared" ref="E905:E968" si="45">IF(B904=B905, 0, (D905-D904)/(B905-B904))</f>
        <v>0</v>
      </c>
      <c r="F905">
        <f t="shared" si="43"/>
        <v>0</v>
      </c>
    </row>
    <row r="906" spans="2:6">
      <c r="B906" s="56">
        <v>1028.13744205072</v>
      </c>
      <c r="C906" s="56">
        <v>6.92374500607957</v>
      </c>
      <c r="D906" s="56">
        <f t="shared" si="44"/>
        <v>1.9232625016887694</v>
      </c>
      <c r="E906" s="56">
        <f t="shared" si="45"/>
        <v>0</v>
      </c>
      <c r="F906">
        <f t="shared" si="43"/>
        <v>0</v>
      </c>
    </row>
    <row r="907" spans="2:6">
      <c r="B907" s="56">
        <v>1028.8328333787799</v>
      </c>
      <c r="C907" s="56">
        <v>13.6459961785652</v>
      </c>
      <c r="D907" s="56">
        <f t="shared" si="44"/>
        <v>3.7905544940458888</v>
      </c>
      <c r="E907" s="56">
        <f t="shared" si="45"/>
        <v>2.6852391121509123</v>
      </c>
      <c r="F907">
        <f t="shared" si="43"/>
        <v>2.6359187236981478</v>
      </c>
    </row>
    <row r="908" spans="2:6">
      <c r="B908" s="56">
        <v>1029.5282247068401</v>
      </c>
      <c r="C908" s="56">
        <v>18.5964912280701</v>
      </c>
      <c r="D908" s="56">
        <f t="shared" si="44"/>
        <v>5.1656920077972499</v>
      </c>
      <c r="E908" s="56">
        <f t="shared" si="45"/>
        <v>1.9775016717383889</v>
      </c>
      <c r="F908">
        <f t="shared" si="43"/>
        <v>3.5921774256519265</v>
      </c>
    </row>
    <row r="909" spans="2:6">
      <c r="B909" s="56">
        <v>1029.5282247068401</v>
      </c>
      <c r="C909" s="56">
        <v>17.345839847142599</v>
      </c>
      <c r="D909" s="56">
        <f t="shared" si="44"/>
        <v>4.8182888464285005</v>
      </c>
      <c r="E909" s="56">
        <f t="shared" si="45"/>
        <v>0</v>
      </c>
      <c r="F909">
        <f t="shared" si="43"/>
        <v>0</v>
      </c>
    </row>
    <row r="910" spans="2:6">
      <c r="B910" s="56">
        <v>1029.5282247068401</v>
      </c>
      <c r="C910" s="56">
        <v>16.095188466214999</v>
      </c>
      <c r="D910" s="56">
        <f t="shared" si="44"/>
        <v>4.4708856850597218</v>
      </c>
      <c r="E910" s="56">
        <f t="shared" si="45"/>
        <v>0</v>
      </c>
      <c r="F910">
        <f t="shared" si="43"/>
        <v>0</v>
      </c>
    </row>
    <row r="911" spans="2:6">
      <c r="B911" s="56">
        <v>1029.5282247068401</v>
      </c>
      <c r="C911" s="56">
        <v>15.0529789821087</v>
      </c>
      <c r="D911" s="56">
        <f t="shared" si="44"/>
        <v>4.1813830505857501</v>
      </c>
      <c r="E911" s="56">
        <f t="shared" si="45"/>
        <v>0</v>
      </c>
      <c r="F911">
        <f t="shared" si="43"/>
        <v>0</v>
      </c>
    </row>
    <row r="912" spans="2:6">
      <c r="B912" s="56">
        <v>1030.2236160349</v>
      </c>
      <c r="C912" s="56">
        <v>20.350877192982399</v>
      </c>
      <c r="D912" s="56">
        <f t="shared" si="44"/>
        <v>5.6530214424951106</v>
      </c>
      <c r="E912" s="56">
        <f t="shared" si="45"/>
        <v>2.11627371887863</v>
      </c>
      <c r="F912">
        <f t="shared" si="43"/>
        <v>3.9310620884479976</v>
      </c>
    </row>
    <row r="913" spans="2:6">
      <c r="B913" s="56">
        <v>1030.91900736296</v>
      </c>
      <c r="C913" s="56">
        <v>24.015980545422899</v>
      </c>
      <c r="D913" s="56">
        <f t="shared" si="44"/>
        <v>6.6711057070619164</v>
      </c>
      <c r="E913" s="56">
        <f t="shared" si="45"/>
        <v>1.4640450973225965</v>
      </c>
      <c r="F913">
        <f t="shared" si="43"/>
        <v>4.6390290572620367</v>
      </c>
    </row>
    <row r="914" spans="2:6">
      <c r="B914" s="56">
        <v>1030.91900736296</v>
      </c>
      <c r="C914" s="56">
        <v>22.765329164495299</v>
      </c>
      <c r="D914" s="56">
        <f t="shared" si="44"/>
        <v>6.3237025456931386</v>
      </c>
      <c r="E914" s="56">
        <f t="shared" si="45"/>
        <v>0</v>
      </c>
      <c r="F914">
        <f t="shared" si="43"/>
        <v>0</v>
      </c>
    </row>
    <row r="915" spans="2:6">
      <c r="B915" s="56">
        <v>1030.91900736296</v>
      </c>
      <c r="C915" s="56">
        <v>21.8273406287997</v>
      </c>
      <c r="D915" s="56">
        <f t="shared" si="44"/>
        <v>6.0631501746665828</v>
      </c>
      <c r="E915" s="56">
        <f t="shared" si="45"/>
        <v>0</v>
      </c>
      <c r="F915">
        <f t="shared" si="43"/>
        <v>0</v>
      </c>
    </row>
    <row r="916" spans="2:6">
      <c r="B916" s="56">
        <v>1030.91900736296</v>
      </c>
      <c r="C916" s="56">
        <v>27.142608997741799</v>
      </c>
      <c r="D916" s="56">
        <f t="shared" si="44"/>
        <v>7.5396136104838325</v>
      </c>
      <c r="E916" s="56">
        <f t="shared" si="45"/>
        <v>0</v>
      </c>
      <c r="F916">
        <f t="shared" si="43"/>
        <v>0</v>
      </c>
    </row>
    <row r="917" spans="2:6">
      <c r="B917" s="56">
        <v>1031.6143986910199</v>
      </c>
      <c r="C917" s="56">
        <v>25.805106826472102</v>
      </c>
      <c r="D917" s="56">
        <f t="shared" si="44"/>
        <v>7.1680852295755839</v>
      </c>
      <c r="E917" s="56">
        <f t="shared" si="45"/>
        <v>-0.53427238148736855</v>
      </c>
      <c r="F917">
        <f t="shared" si="43"/>
        <v>4.9846243074414112</v>
      </c>
    </row>
    <row r="918" spans="2:6">
      <c r="B918" s="56">
        <v>1032.3097900190801</v>
      </c>
      <c r="C918" s="56">
        <v>29.227027965954498</v>
      </c>
      <c r="D918" s="56">
        <f t="shared" si="44"/>
        <v>8.1186188794318053</v>
      </c>
      <c r="E918" s="56">
        <f t="shared" si="45"/>
        <v>1.3669046643244551</v>
      </c>
      <c r="F918">
        <f t="shared" si="43"/>
        <v>5.645617164582438</v>
      </c>
    </row>
    <row r="919" spans="2:6">
      <c r="B919" s="56">
        <v>1032.3097900190801</v>
      </c>
      <c r="C919" s="56">
        <v>27.976376585026902</v>
      </c>
      <c r="D919" s="56">
        <f t="shared" si="44"/>
        <v>7.7712157180630284</v>
      </c>
      <c r="E919" s="56">
        <f t="shared" si="45"/>
        <v>0</v>
      </c>
      <c r="F919">
        <f t="shared" si="43"/>
        <v>0</v>
      </c>
    </row>
    <row r="920" spans="2:6">
      <c r="B920" s="56">
        <v>1033.00518134715</v>
      </c>
      <c r="C920" s="56">
        <v>31.016154247003598</v>
      </c>
      <c r="D920" s="56">
        <f t="shared" si="44"/>
        <v>8.6155984019454444</v>
      </c>
      <c r="E920" s="56">
        <f t="shared" si="45"/>
        <v>1.2142554124538703</v>
      </c>
      <c r="F920">
        <f t="shared" si="43"/>
        <v>5.9912124148461405</v>
      </c>
    </row>
    <row r="921" spans="2:6">
      <c r="B921" s="56">
        <v>1033.70057267521</v>
      </c>
      <c r="C921" s="56">
        <v>34.0211915928435</v>
      </c>
      <c r="D921" s="56">
        <f t="shared" si="44"/>
        <v>9.4503309980120829</v>
      </c>
      <c r="E921" s="56">
        <f t="shared" si="45"/>
        <v>1.2003782077574123</v>
      </c>
      <c r="F921">
        <f t="shared" si="43"/>
        <v>6.5716782233136488</v>
      </c>
    </row>
    <row r="922" spans="2:6">
      <c r="B922" s="56">
        <v>1033.70057267521</v>
      </c>
      <c r="C922" s="56">
        <v>32.7705402119159</v>
      </c>
      <c r="D922" s="56">
        <f t="shared" si="44"/>
        <v>9.1029278366433051</v>
      </c>
      <c r="E922" s="56">
        <f t="shared" si="45"/>
        <v>0</v>
      </c>
      <c r="F922">
        <f t="shared" si="43"/>
        <v>0</v>
      </c>
    </row>
    <row r="923" spans="2:6">
      <c r="B923" s="56">
        <v>1033.70057267521</v>
      </c>
      <c r="C923" s="56">
        <v>37.564703838804903</v>
      </c>
      <c r="D923" s="56">
        <f t="shared" si="44"/>
        <v>10.434639955223584</v>
      </c>
      <c r="E923" s="56">
        <f t="shared" si="45"/>
        <v>0</v>
      </c>
      <c r="F923">
        <f t="shared" si="43"/>
        <v>0</v>
      </c>
    </row>
    <row r="924" spans="2:6">
      <c r="B924" s="56">
        <v>1034.3959640032699</v>
      </c>
      <c r="C924" s="56">
        <v>35.8624283480979</v>
      </c>
      <c r="D924" s="56">
        <f t="shared" si="44"/>
        <v>9.9617856522494161</v>
      </c>
      <c r="E924" s="56">
        <f t="shared" si="45"/>
        <v>-0.67998303098397217</v>
      </c>
      <c r="F924">
        <f t="shared" si="43"/>
        <v>6.9273393545661861</v>
      </c>
    </row>
    <row r="925" spans="2:6">
      <c r="B925" s="56">
        <v>1035.78674665939</v>
      </c>
      <c r="C925" s="56">
        <v>38.624283480979699</v>
      </c>
      <c r="D925" s="56">
        <f t="shared" si="44"/>
        <v>10.728967633605471</v>
      </c>
      <c r="E925" s="56">
        <f t="shared" si="45"/>
        <v>0.55161888737976938</v>
      </c>
      <c r="F925">
        <f t="shared" si="43"/>
        <v>14.921662102892499</v>
      </c>
    </row>
    <row r="926" spans="2:6">
      <c r="B926" s="56">
        <v>1036.48213798745</v>
      </c>
      <c r="C926" s="56">
        <v>40.2049678652075</v>
      </c>
      <c r="D926" s="56">
        <f t="shared" si="44"/>
        <v>11.168046629224307</v>
      </c>
      <c r="E926" s="56">
        <f t="shared" si="45"/>
        <v>0.63141281448506681</v>
      </c>
      <c r="F926">
        <f t="shared" si="43"/>
        <v>7.7661627773316368</v>
      </c>
    </row>
    <row r="927" spans="2:6">
      <c r="B927" s="56">
        <v>1036.48213798745</v>
      </c>
      <c r="C927" s="56">
        <v>42.775751259336403</v>
      </c>
      <c r="D927" s="56">
        <f t="shared" si="44"/>
        <v>11.882153127593444</v>
      </c>
      <c r="E927" s="56">
        <f t="shared" si="45"/>
        <v>0</v>
      </c>
      <c r="F927">
        <f t="shared" si="43"/>
        <v>0</v>
      </c>
    </row>
    <row r="928" spans="2:6">
      <c r="B928" s="56">
        <v>1037.31660758112</v>
      </c>
      <c r="C928" s="56">
        <v>41.816918533958599</v>
      </c>
      <c r="D928" s="56">
        <f t="shared" si="44"/>
        <v>11.615810703877388</v>
      </c>
      <c r="E928" s="56">
        <f t="shared" si="45"/>
        <v>-0.31917570842175375</v>
      </c>
      <c r="F928">
        <f t="shared" si="43"/>
        <v>9.6930408382129514</v>
      </c>
    </row>
    <row r="929" spans="2:6">
      <c r="B929" s="56">
        <v>1038.56831197163</v>
      </c>
      <c r="C929" s="56">
        <v>44.147993746743097</v>
      </c>
      <c r="D929" s="56">
        <f t="shared" si="44"/>
        <v>12.263331596317526</v>
      </c>
      <c r="E929" s="56">
        <f t="shared" si="45"/>
        <v>0.51731135350281598</v>
      </c>
      <c r="F929">
        <f t="shared" si="43"/>
        <v>15.350066001390475</v>
      </c>
    </row>
    <row r="930" spans="2:6">
      <c r="B930" s="56">
        <v>1039.2637032997</v>
      </c>
      <c r="C930" s="56">
        <v>45.832899079381598</v>
      </c>
      <c r="D930" s="56">
        <f t="shared" si="44"/>
        <v>12.731360855383777</v>
      </c>
      <c r="E930" s="56">
        <f t="shared" si="45"/>
        <v>0.67304442861728409</v>
      </c>
      <c r="F930">
        <f t="shared" si="43"/>
        <v>8.8532779333630387</v>
      </c>
    </row>
    <row r="931" spans="2:6">
      <c r="B931" s="56">
        <v>1039.2637032997</v>
      </c>
      <c r="C931" s="56">
        <v>49.237450060795503</v>
      </c>
      <c r="D931" s="56">
        <f t="shared" si="44"/>
        <v>13.677069461332085</v>
      </c>
      <c r="E931" s="56">
        <f t="shared" si="45"/>
        <v>0</v>
      </c>
      <c r="F931">
        <f t="shared" si="43"/>
        <v>0</v>
      </c>
    </row>
    <row r="932" spans="2:6">
      <c r="B932" s="56">
        <v>1039.9590946277599</v>
      </c>
      <c r="C932" s="56">
        <v>47.674135834636097</v>
      </c>
      <c r="D932" s="56">
        <f t="shared" si="44"/>
        <v>13.242815509621137</v>
      </c>
      <c r="E932" s="56">
        <f t="shared" si="45"/>
        <v>-0.62447421212810517</v>
      </c>
      <c r="F932">
        <f t="shared" si="43"/>
        <v>9.2089390644882254</v>
      </c>
    </row>
    <row r="933" spans="2:6">
      <c r="B933" s="56">
        <v>1041.34987728388</v>
      </c>
      <c r="C933" s="56">
        <v>50.505471599791498</v>
      </c>
      <c r="D933" s="56">
        <f t="shared" si="44"/>
        <v>14.02929766660875</v>
      </c>
      <c r="E933" s="56">
        <f t="shared" si="45"/>
        <v>0.56549609209369678</v>
      </c>
      <c r="F933">
        <f t="shared" si="43"/>
        <v>19.511703872265766</v>
      </c>
    </row>
    <row r="934" spans="2:6">
      <c r="B934" s="56">
        <v>1044.3632397054801</v>
      </c>
      <c r="C934" s="56">
        <v>52.416188987319799</v>
      </c>
      <c r="D934" s="56">
        <f t="shared" si="44"/>
        <v>14.560052496477722</v>
      </c>
      <c r="E934" s="56">
        <f t="shared" si="45"/>
        <v>0.17613375213830035</v>
      </c>
      <c r="F934">
        <f t="shared" si="43"/>
        <v>43.874715049409957</v>
      </c>
    </row>
    <row r="935" spans="2:6">
      <c r="B935" s="56">
        <v>1048.5355876738399</v>
      </c>
      <c r="C935" s="56">
        <v>52.7462219906201</v>
      </c>
      <c r="D935" s="56">
        <f t="shared" si="44"/>
        <v>14.651728330727805</v>
      </c>
      <c r="E935" s="56">
        <f t="shared" si="45"/>
        <v>2.1972240797097281E-2</v>
      </c>
      <c r="F935">
        <f t="shared" si="43"/>
        <v>61.132108933672939</v>
      </c>
    </row>
    <row r="936" spans="2:6">
      <c r="B936" s="56">
        <v>1050.04226888464</v>
      </c>
      <c r="C936" s="56">
        <v>49.732499565745997</v>
      </c>
      <c r="D936" s="56">
        <f t="shared" si="44"/>
        <v>13.814583212707221</v>
      </c>
      <c r="E936" s="56">
        <f t="shared" si="45"/>
        <v>-0.55562192719989634</v>
      </c>
      <c r="F936">
        <f t="shared" si="43"/>
        <v>20.814172961619416</v>
      </c>
    </row>
    <row r="937" spans="2:6">
      <c r="B937" s="56">
        <v>1050.3899645486699</v>
      </c>
      <c r="C937" s="56">
        <v>51.113427132186899</v>
      </c>
      <c r="D937" s="56">
        <f t="shared" si="44"/>
        <v>14.19817420338525</v>
      </c>
      <c r="E937" s="56">
        <f t="shared" si="45"/>
        <v>1.1032377747597217</v>
      </c>
      <c r="F937">
        <f t="shared" si="43"/>
        <v>4.9366436076592306</v>
      </c>
    </row>
    <row r="938" spans="2:6">
      <c r="B938" s="56">
        <v>1051.78074720479</v>
      </c>
      <c r="C938" s="56">
        <v>48.4036824735105</v>
      </c>
      <c r="D938" s="56">
        <f t="shared" si="44"/>
        <v>13.445467353752916</v>
      </c>
      <c r="E938" s="56">
        <f t="shared" si="45"/>
        <v>-0.54121098384428645</v>
      </c>
      <c r="F938">
        <f t="shared" si="43"/>
        <v>18.699722799028695</v>
      </c>
    </row>
    <row r="939" spans="2:6">
      <c r="B939" s="56">
        <v>1051.78074720479</v>
      </c>
      <c r="C939" s="56">
        <v>47.1530310925829</v>
      </c>
      <c r="D939" s="56">
        <f t="shared" si="44"/>
        <v>13.09806419238414</v>
      </c>
      <c r="E939" s="56">
        <f t="shared" si="45"/>
        <v>0</v>
      </c>
      <c r="F939">
        <f t="shared" si="43"/>
        <v>0</v>
      </c>
    </row>
    <row r="940" spans="2:6">
      <c r="B940" s="56">
        <v>1052.47613853286</v>
      </c>
      <c r="C940" s="56">
        <v>45.7460482890394</v>
      </c>
      <c r="D940" s="56">
        <f t="shared" si="44"/>
        <v>12.707235635844278</v>
      </c>
      <c r="E940" s="56">
        <f t="shared" si="45"/>
        <v>-0.56202679090722141</v>
      </c>
      <c r="F940">
        <f t="shared" si="43"/>
        <v>8.8365014649074887</v>
      </c>
    </row>
    <row r="941" spans="2:6">
      <c r="B941" s="56">
        <v>1052.8238341968899</v>
      </c>
      <c r="C941" s="56">
        <v>41.368768455792903</v>
      </c>
      <c r="D941" s="56">
        <f t="shared" si="44"/>
        <v>11.491324571053584</v>
      </c>
      <c r="E941" s="56">
        <f t="shared" si="45"/>
        <v>-3.4970555879175</v>
      </c>
      <c r="F941">
        <f t="shared" si="43"/>
        <v>3.9954837273163908</v>
      </c>
    </row>
    <row r="942" spans="2:6">
      <c r="B942" s="56">
        <v>1053.1715298609199</v>
      </c>
      <c r="C942" s="56">
        <v>44.130623588674602</v>
      </c>
      <c r="D942" s="56">
        <f t="shared" si="44"/>
        <v>12.258506552409612</v>
      </c>
      <c r="E942" s="56">
        <f t="shared" si="45"/>
        <v>2.2064755495193618</v>
      </c>
      <c r="F942">
        <f t="shared" si="43"/>
        <v>4.2622295757558035</v>
      </c>
    </row>
    <row r="943" spans="2:6">
      <c r="B943" s="56">
        <v>1053.1715298609199</v>
      </c>
      <c r="C943" s="56">
        <v>42.7062706270627</v>
      </c>
      <c r="D943" s="56">
        <f t="shared" si="44"/>
        <v>11.862852951961862</v>
      </c>
      <c r="E943" s="56">
        <f t="shared" si="45"/>
        <v>0</v>
      </c>
      <c r="F943">
        <f t="shared" si="43"/>
        <v>0</v>
      </c>
    </row>
    <row r="944" spans="2:6">
      <c r="B944" s="56">
        <v>1054.2146168530101</v>
      </c>
      <c r="C944" s="56">
        <v>35.454229633489597</v>
      </c>
      <c r="D944" s="56">
        <f t="shared" si="44"/>
        <v>9.848397120413777</v>
      </c>
      <c r="E944" s="56">
        <f t="shared" si="45"/>
        <v>-1.9312443226921245</v>
      </c>
      <c r="F944">
        <f t="shared" si="43"/>
        <v>10.27273492924159</v>
      </c>
    </row>
    <row r="945" spans="2:6">
      <c r="B945" s="56">
        <v>1054.56231251704</v>
      </c>
      <c r="C945" s="56">
        <v>38.120548896994897</v>
      </c>
      <c r="D945" s="56">
        <f t="shared" si="44"/>
        <v>10.589041360276362</v>
      </c>
      <c r="E945" s="56">
        <f t="shared" si="45"/>
        <v>2.1301509235926019</v>
      </c>
      <c r="F945">
        <f t="shared" si="43"/>
        <v>3.6817637672021108</v>
      </c>
    </row>
    <row r="946" spans="2:6">
      <c r="B946" s="56">
        <v>1054.56231251704</v>
      </c>
      <c r="C946" s="56">
        <v>36.869897516067397</v>
      </c>
      <c r="D946" s="56">
        <f t="shared" si="44"/>
        <v>10.24163819890761</v>
      </c>
      <c r="E946" s="56">
        <f t="shared" si="45"/>
        <v>0</v>
      </c>
      <c r="F946">
        <f t="shared" si="43"/>
        <v>0</v>
      </c>
    </row>
    <row r="947" spans="2:6">
      <c r="B947" s="56">
        <v>1054.84046904826</v>
      </c>
      <c r="C947" s="56">
        <v>39.815876324474502</v>
      </c>
      <c r="D947" s="56">
        <f t="shared" si="44"/>
        <v>11.059965645687361</v>
      </c>
      <c r="E947" s="56">
        <f t="shared" si="45"/>
        <v>2.9419673994009483</v>
      </c>
      <c r="F947">
        <f t="shared" si="43"/>
        <v>3.0764016794169855</v>
      </c>
    </row>
    <row r="948" spans="2:6">
      <c r="B948" s="56">
        <v>1055.6053995091299</v>
      </c>
      <c r="C948" s="56">
        <v>28.367205141566799</v>
      </c>
      <c r="D948" s="56">
        <f t="shared" si="44"/>
        <v>7.8797792059907774</v>
      </c>
      <c r="E948" s="56">
        <f t="shared" si="45"/>
        <v>-4.157484375873886</v>
      </c>
      <c r="F948">
        <f t="shared" si="43"/>
        <v>6.0274831395915109</v>
      </c>
    </row>
    <row r="949" spans="2:6">
      <c r="B949" s="56">
        <v>1055.9530951731599</v>
      </c>
      <c r="C949" s="56">
        <v>32.214695153725899</v>
      </c>
      <c r="D949" s="56">
        <f t="shared" si="44"/>
        <v>8.9485264315905262</v>
      </c>
      <c r="E949" s="56">
        <f t="shared" si="45"/>
        <v>3.0738008441417484</v>
      </c>
      <c r="F949">
        <f t="shared" si="43"/>
        <v>3.1113638397216099</v>
      </c>
    </row>
    <row r="950" spans="2:6">
      <c r="B950" s="56">
        <v>1055.9530951731599</v>
      </c>
      <c r="C950" s="56">
        <v>30.964043772798298</v>
      </c>
      <c r="D950" s="56">
        <f t="shared" si="44"/>
        <v>8.6011232702217484</v>
      </c>
      <c r="E950" s="56">
        <f t="shared" si="45"/>
        <v>0</v>
      </c>
      <c r="F950">
        <f t="shared" si="43"/>
        <v>0</v>
      </c>
    </row>
    <row r="951" spans="2:6">
      <c r="B951" s="56">
        <v>1055.9530951731599</v>
      </c>
      <c r="C951" s="56">
        <v>29.713392391870698</v>
      </c>
      <c r="D951" s="56">
        <f t="shared" si="44"/>
        <v>8.2537201088529706</v>
      </c>
      <c r="E951" s="56">
        <f t="shared" si="45"/>
        <v>0</v>
      </c>
      <c r="F951">
        <f t="shared" si="43"/>
        <v>0</v>
      </c>
    </row>
    <row r="952" spans="2:6">
      <c r="B952" s="56">
        <v>1056.2312517043899</v>
      </c>
      <c r="C952" s="56">
        <v>33.854438075386497</v>
      </c>
      <c r="D952" s="56">
        <f t="shared" si="44"/>
        <v>9.4040105764962494</v>
      </c>
      <c r="E952" s="56">
        <f t="shared" si="45"/>
        <v>4.1354070046697338</v>
      </c>
      <c r="F952">
        <f t="shared" si="43"/>
        <v>2.6157869616086598</v>
      </c>
    </row>
    <row r="953" spans="2:6">
      <c r="B953" s="56">
        <v>1057.34387782928</v>
      </c>
      <c r="C953" s="56">
        <v>25.475073823171801</v>
      </c>
      <c r="D953" s="56">
        <f t="shared" si="44"/>
        <v>7.0764093953255003</v>
      </c>
      <c r="E953" s="56">
        <f t="shared" si="45"/>
        <v>-2.0919886106401564</v>
      </c>
      <c r="F953">
        <f t="shared" si="43"/>
        <v>7.8733979636567986</v>
      </c>
    </row>
    <row r="954" spans="2:6">
      <c r="B954" s="56">
        <v>1057.34387782928</v>
      </c>
      <c r="C954" s="56">
        <v>24.224422442244201</v>
      </c>
      <c r="D954" s="56">
        <f t="shared" si="44"/>
        <v>6.7290062339567225</v>
      </c>
      <c r="E954" s="56">
        <f t="shared" si="45"/>
        <v>0</v>
      </c>
      <c r="F954">
        <f t="shared" si="43"/>
        <v>0</v>
      </c>
    </row>
    <row r="955" spans="2:6">
      <c r="B955" s="56">
        <v>1057.34387782928</v>
      </c>
      <c r="C955" s="56">
        <v>22.973771061316601</v>
      </c>
      <c r="D955" s="56">
        <f t="shared" si="44"/>
        <v>6.3816030725879447</v>
      </c>
      <c r="E955" s="56">
        <f t="shared" si="45"/>
        <v>0</v>
      </c>
      <c r="F955">
        <f t="shared" si="43"/>
        <v>0</v>
      </c>
    </row>
    <row r="956" spans="2:6">
      <c r="B956" s="56">
        <v>1057.69157349331</v>
      </c>
      <c r="C956" s="56">
        <v>26.9341671009206</v>
      </c>
      <c r="D956" s="56">
        <f t="shared" si="44"/>
        <v>7.4817130835890557</v>
      </c>
      <c r="E956" s="56">
        <f t="shared" si="45"/>
        <v>3.1640026747825205</v>
      </c>
      <c r="F956">
        <f t="shared" si="43"/>
        <v>2.6013591986802145</v>
      </c>
    </row>
    <row r="957" spans="2:6">
      <c r="B957" s="56">
        <v>1058.03926915734</v>
      </c>
      <c r="C957" s="56">
        <v>21.644953969081101</v>
      </c>
      <c r="D957" s="56">
        <f t="shared" si="44"/>
        <v>6.0124872136336389</v>
      </c>
      <c r="E957" s="56">
        <f t="shared" si="45"/>
        <v>-4.2256088354002985</v>
      </c>
      <c r="F957">
        <f t="shared" si="43"/>
        <v>2.090515734216055</v>
      </c>
    </row>
    <row r="958" spans="2:6">
      <c r="B958" s="56">
        <v>1060.12544314153</v>
      </c>
      <c r="C958" s="56">
        <v>20.368247351050901</v>
      </c>
      <c r="D958" s="56">
        <f t="shared" si="44"/>
        <v>5.6578464864030282</v>
      </c>
      <c r="E958" s="56">
        <f t="shared" si="45"/>
        <v>-0.16999575774515183</v>
      </c>
      <c r="F958">
        <f t="shared" si="43"/>
        <v>11.803252146475106</v>
      </c>
    </row>
    <row r="959" spans="2:6">
      <c r="B959" s="56">
        <v>1060.12544314153</v>
      </c>
      <c r="C959" s="56">
        <v>16.459961785652201</v>
      </c>
      <c r="D959" s="56">
        <f t="shared" si="44"/>
        <v>4.5722116071256114</v>
      </c>
      <c r="E959" s="56">
        <f t="shared" si="45"/>
        <v>0</v>
      </c>
      <c r="F959">
        <f t="shared" si="43"/>
        <v>0</v>
      </c>
    </row>
    <row r="960" spans="2:6">
      <c r="B960" s="56">
        <v>1060.6817562039801</v>
      </c>
      <c r="C960" s="56">
        <v>19.0550634010769</v>
      </c>
      <c r="D960" s="56">
        <f t="shared" si="44"/>
        <v>5.2930731669658053</v>
      </c>
      <c r="E960" s="56">
        <f t="shared" si="45"/>
        <v>1.2957839901609816</v>
      </c>
      <c r="F960">
        <f t="shared" si="43"/>
        <v>2.9446057432869028</v>
      </c>
    </row>
    <row r="961" spans="2:6">
      <c r="B961" s="56">
        <v>1060.6817562039801</v>
      </c>
      <c r="C961" s="56">
        <v>17.8044120201494</v>
      </c>
      <c r="D961" s="56">
        <f t="shared" si="44"/>
        <v>4.9456700055970559</v>
      </c>
      <c r="E961" s="56">
        <f t="shared" si="45"/>
        <v>0</v>
      </c>
      <c r="F961">
        <f t="shared" si="43"/>
        <v>0</v>
      </c>
    </row>
    <row r="962" spans="2:6">
      <c r="B962" s="56">
        <v>1061.05263157894</v>
      </c>
      <c r="C962" s="56">
        <v>13.3854438075386</v>
      </c>
      <c r="D962" s="56">
        <f t="shared" si="44"/>
        <v>3.718178835427389</v>
      </c>
      <c r="E962" s="56">
        <f t="shared" si="45"/>
        <v>-3.3097133243268519</v>
      </c>
      <c r="F962">
        <f t="shared" si="43"/>
        <v>1.3789809697572866</v>
      </c>
    </row>
    <row r="963" spans="2:6">
      <c r="B963" s="56">
        <v>1062.2116171257101</v>
      </c>
      <c r="C963" s="56">
        <v>12.3953447976376</v>
      </c>
      <c r="D963" s="56">
        <f t="shared" si="44"/>
        <v>3.4431513326771115</v>
      </c>
      <c r="E963" s="56">
        <f t="shared" si="45"/>
        <v>-0.23730020060797502</v>
      </c>
      <c r="F963">
        <f t="shared" ref="F963:F1026" si="46">(B963-B962)*(D963)</f>
        <v>3.990562629914824</v>
      </c>
    </row>
    <row r="964" spans="2:6">
      <c r="B964" s="56">
        <v>1062.75247704754</v>
      </c>
      <c r="C964" s="56">
        <v>15.0645590874877</v>
      </c>
      <c r="D964" s="56">
        <f t="shared" ref="D964:D1027" si="47">(C964*1000)/3600</f>
        <v>4.184599746524361</v>
      </c>
      <c r="E964" s="56">
        <f t="shared" si="45"/>
        <v>1.3708695799435222</v>
      </c>
      <c r="F964">
        <f t="shared" si="46"/>
        <v>2.26328229179461</v>
      </c>
    </row>
    <row r="965" spans="2:6">
      <c r="B965" s="56">
        <v>1065.68857376602</v>
      </c>
      <c r="C965" s="56">
        <v>21.375716519020301</v>
      </c>
      <c r="D965" s="56">
        <f t="shared" si="47"/>
        <v>5.937699033061195</v>
      </c>
      <c r="E965" s="56">
        <f t="shared" si="45"/>
        <v>0.59708499229697898</v>
      </c>
      <c r="F965">
        <f t="shared" si="46"/>
        <v>17.433658646293022</v>
      </c>
    </row>
    <row r="966" spans="2:6">
      <c r="B966" s="56">
        <v>1065.68857376602</v>
      </c>
      <c r="C966" s="56">
        <v>18.388049331248901</v>
      </c>
      <c r="D966" s="56">
        <f t="shared" si="47"/>
        <v>5.1077914809024723</v>
      </c>
      <c r="E966" s="56">
        <f t="shared" si="45"/>
        <v>0</v>
      </c>
      <c r="F966">
        <f t="shared" si="46"/>
        <v>0</v>
      </c>
    </row>
    <row r="967" spans="2:6">
      <c r="B967" s="56">
        <v>1065.68857376602</v>
      </c>
      <c r="C967" s="56">
        <v>17.137397950321301</v>
      </c>
      <c r="D967" s="56">
        <f t="shared" si="47"/>
        <v>4.7603883195336945</v>
      </c>
      <c r="E967" s="56">
        <f t="shared" si="45"/>
        <v>0</v>
      </c>
      <c r="F967">
        <f t="shared" si="46"/>
        <v>0</v>
      </c>
    </row>
    <row r="968" spans="2:6">
      <c r="B968" s="56">
        <v>1065.96673029724</v>
      </c>
      <c r="C968" s="56">
        <v>23.0154594406809</v>
      </c>
      <c r="D968" s="56">
        <f t="shared" si="47"/>
        <v>6.3931831779669173</v>
      </c>
      <c r="E968" s="56">
        <f t="shared" si="45"/>
        <v>5.8700575940878856</v>
      </c>
      <c r="F968">
        <f t="shared" si="46"/>
        <v>1.7783056562374617</v>
      </c>
    </row>
    <row r="969" spans="2:6">
      <c r="B969" s="56">
        <v>1066.61576220343</v>
      </c>
      <c r="C969" s="56">
        <v>19.638700712176501</v>
      </c>
      <c r="D969" s="56">
        <f t="shared" si="47"/>
        <v>5.4551946422712509</v>
      </c>
      <c r="E969" s="56">
        <f t="shared" ref="E969:E1032" si="48">IF(B968=B969, 0, (D969-D968)/(B969-B968))</f>
        <v>-1.4452117480663758</v>
      </c>
      <c r="F969">
        <f t="shared" si="46"/>
        <v>3.5405953773106509</v>
      </c>
    </row>
    <row r="970" spans="2:6">
      <c r="B970" s="56">
        <v>1067.9138260158099</v>
      </c>
      <c r="C970" s="56">
        <v>25.079034219211401</v>
      </c>
      <c r="D970" s="56">
        <f t="shared" si="47"/>
        <v>6.9663983942253891</v>
      </c>
      <c r="E970" s="56">
        <f t="shared" si="48"/>
        <v>1.1641983526090318</v>
      </c>
      <c r="F970">
        <f t="shared" si="46"/>
        <v>9.0428296581657754</v>
      </c>
    </row>
    <row r="971" spans="2:6">
      <c r="B971" s="56">
        <v>1069.1655304063199</v>
      </c>
      <c r="C971" s="56">
        <v>26.751780441202001</v>
      </c>
      <c r="D971" s="56">
        <f t="shared" si="47"/>
        <v>7.4310501225561119</v>
      </c>
      <c r="E971" s="56">
        <f t="shared" si="48"/>
        <v>0.37121522609775975</v>
      </c>
      <c r="F971">
        <f t="shared" si="46"/>
        <v>9.3014780645032502</v>
      </c>
    </row>
    <row r="972" spans="2:6">
      <c r="B972" s="56">
        <v>1069.8609217343801</v>
      </c>
      <c r="C972" s="56">
        <v>28.0458572173006</v>
      </c>
      <c r="D972" s="56">
        <f t="shared" si="47"/>
        <v>7.7905158936946108</v>
      </c>
      <c r="E972" s="56">
        <f t="shared" si="48"/>
        <v>0.51692587559475067</v>
      </c>
      <c r="F972">
        <f t="shared" si="46"/>
        <v>5.4174571935901437</v>
      </c>
    </row>
    <row r="973" spans="2:6">
      <c r="B973" s="56">
        <v>1070.55631306244</v>
      </c>
      <c r="C973" s="56">
        <v>29.8349834983498</v>
      </c>
      <c r="D973" s="56">
        <f t="shared" si="47"/>
        <v>8.2874954162082783</v>
      </c>
      <c r="E973" s="56">
        <f t="shared" si="48"/>
        <v>0.71467604276886987</v>
      </c>
      <c r="F973">
        <f t="shared" si="46"/>
        <v>5.7630524437677471</v>
      </c>
    </row>
    <row r="974" spans="2:6">
      <c r="B974" s="56">
        <v>1071.25170439051</v>
      </c>
      <c r="C974" s="56">
        <v>32.840020844189603</v>
      </c>
      <c r="D974" s="56">
        <f t="shared" si="47"/>
        <v>9.1222280122748902</v>
      </c>
      <c r="E974" s="56">
        <f t="shared" si="48"/>
        <v>1.2003782077401044</v>
      </c>
      <c r="F974">
        <f t="shared" si="46"/>
        <v>6.343518252412693</v>
      </c>
    </row>
    <row r="975" spans="2:6">
      <c r="B975" s="56">
        <v>1071.25170439051</v>
      </c>
      <c r="C975" s="56">
        <v>31.589369463262098</v>
      </c>
      <c r="D975" s="56">
        <f t="shared" si="47"/>
        <v>8.7748248509061373</v>
      </c>
      <c r="E975" s="56">
        <f t="shared" si="48"/>
        <v>0</v>
      </c>
      <c r="F975">
        <f t="shared" si="46"/>
        <v>0</v>
      </c>
    </row>
    <row r="976" spans="2:6">
      <c r="B976" s="56">
        <v>1071.25170439051</v>
      </c>
      <c r="C976" s="56">
        <v>35.4802848705923</v>
      </c>
      <c r="D976" s="56">
        <f t="shared" si="47"/>
        <v>9.8556346862756392</v>
      </c>
      <c r="E976" s="56">
        <f t="shared" si="48"/>
        <v>0</v>
      </c>
      <c r="F976">
        <f t="shared" si="46"/>
        <v>0</v>
      </c>
    </row>
    <row r="977" spans="2:6">
      <c r="B977" s="56">
        <v>1072.08617398418</v>
      </c>
      <c r="C977" s="56">
        <v>34.417231196803897</v>
      </c>
      <c r="D977" s="56">
        <f t="shared" si="47"/>
        <v>9.560341999112195</v>
      </c>
      <c r="E977" s="56">
        <f t="shared" si="48"/>
        <v>-0.35386872020671623</v>
      </c>
      <c r="F977">
        <f t="shared" si="46"/>
        <v>7.9778147033460058</v>
      </c>
    </row>
    <row r="978" spans="2:6">
      <c r="B978" s="56">
        <v>1072.6424870466301</v>
      </c>
      <c r="C978" s="56">
        <v>38.745874587458701</v>
      </c>
      <c r="D978" s="56">
        <f t="shared" si="47"/>
        <v>10.76274294096075</v>
      </c>
      <c r="E978" s="56">
        <f t="shared" si="48"/>
        <v>2.1613746341908482</v>
      </c>
      <c r="F978">
        <f t="shared" si="46"/>
        <v>5.987454485848474</v>
      </c>
    </row>
    <row r="979" spans="2:6">
      <c r="B979" s="56">
        <v>1072.6424870466301</v>
      </c>
      <c r="C979" s="56">
        <v>37.495223206531101</v>
      </c>
      <c r="D979" s="56">
        <f t="shared" si="47"/>
        <v>10.415339779591973</v>
      </c>
      <c r="E979" s="56">
        <f t="shared" si="48"/>
        <v>0</v>
      </c>
      <c r="F979">
        <f t="shared" si="46"/>
        <v>0</v>
      </c>
    </row>
    <row r="980" spans="2:6">
      <c r="B980" s="56">
        <v>1072.6424870466301</v>
      </c>
      <c r="C980" s="56">
        <v>36.2445718256036</v>
      </c>
      <c r="D980" s="56">
        <f t="shared" si="47"/>
        <v>10.067936618223222</v>
      </c>
      <c r="E980" s="56">
        <f t="shared" si="48"/>
        <v>0</v>
      </c>
      <c r="F980">
        <f t="shared" si="46"/>
        <v>0</v>
      </c>
    </row>
    <row r="981" spans="2:6">
      <c r="B981" s="56">
        <v>1073.33787837469</v>
      </c>
      <c r="C981" s="56">
        <v>40.465520236234099</v>
      </c>
      <c r="D981" s="56">
        <f t="shared" si="47"/>
        <v>11.240422287842806</v>
      </c>
      <c r="E981" s="56">
        <f t="shared" si="48"/>
        <v>1.6860803727459188</v>
      </c>
      <c r="F981">
        <f t="shared" si="46"/>
        <v>7.8164921826975675</v>
      </c>
    </row>
    <row r="982" spans="2:6">
      <c r="B982" s="56">
        <v>1074.03326970275</v>
      </c>
      <c r="C982" s="56">
        <v>45.832899079381598</v>
      </c>
      <c r="D982" s="56">
        <f t="shared" si="47"/>
        <v>12.731360855383777</v>
      </c>
      <c r="E982" s="56">
        <f t="shared" si="48"/>
        <v>2.1440281283065636</v>
      </c>
      <c r="F982">
        <f t="shared" si="46"/>
        <v>8.8532779332356686</v>
      </c>
    </row>
    <row r="983" spans="2:6">
      <c r="B983" s="56">
        <v>1074.03326970275</v>
      </c>
      <c r="C983" s="56">
        <v>44.582247698453997</v>
      </c>
      <c r="D983" s="56">
        <f t="shared" si="47"/>
        <v>12.383957694014999</v>
      </c>
      <c r="E983" s="56">
        <f t="shared" si="48"/>
        <v>0</v>
      </c>
      <c r="F983">
        <f t="shared" si="46"/>
        <v>0</v>
      </c>
    </row>
    <row r="984" spans="2:6">
      <c r="B984" s="56">
        <v>1074.03326970275</v>
      </c>
      <c r="C984" s="56">
        <v>43.331596317526397</v>
      </c>
      <c r="D984" s="56">
        <f t="shared" si="47"/>
        <v>12.036554532646221</v>
      </c>
      <c r="E984" s="56">
        <f t="shared" si="48"/>
        <v>0</v>
      </c>
      <c r="F984">
        <f t="shared" si="46"/>
        <v>0</v>
      </c>
    </row>
    <row r="985" spans="2:6">
      <c r="B985" s="56">
        <v>1074.03326970275</v>
      </c>
      <c r="C985" s="56">
        <v>42.080944936598897</v>
      </c>
      <c r="D985" s="56">
        <f t="shared" si="47"/>
        <v>11.689151371277472</v>
      </c>
      <c r="E985" s="56">
        <f t="shared" si="48"/>
        <v>0</v>
      </c>
      <c r="F985">
        <f t="shared" si="46"/>
        <v>0</v>
      </c>
    </row>
    <row r="986" spans="2:6">
      <c r="B986" s="56">
        <v>1074.7286610308099</v>
      </c>
      <c r="C986" s="56">
        <v>47.569914886225398</v>
      </c>
      <c r="D986" s="56">
        <f t="shared" si="47"/>
        <v>13.213865246173722</v>
      </c>
      <c r="E986" s="56">
        <f t="shared" si="48"/>
        <v>2.1925983448053925</v>
      </c>
      <c r="F986">
        <f t="shared" si="46"/>
        <v>9.1888073023418411</v>
      </c>
    </row>
    <row r="987" spans="2:6">
      <c r="B987" s="56">
        <v>1075.4240523588701</v>
      </c>
      <c r="C987" s="56">
        <v>51.669272190376901</v>
      </c>
      <c r="D987" s="56">
        <f t="shared" si="47"/>
        <v>14.352575608438027</v>
      </c>
      <c r="E987" s="56">
        <f t="shared" si="48"/>
        <v>1.6375101562465548</v>
      </c>
      <c r="F987">
        <f t="shared" si="46"/>
        <v>9.9806566134356967</v>
      </c>
    </row>
    <row r="988" spans="2:6">
      <c r="B988" s="56">
        <v>1075.4240523588701</v>
      </c>
      <c r="C988" s="56">
        <v>50.418620809449301</v>
      </c>
      <c r="D988" s="56">
        <f t="shared" si="47"/>
        <v>14.005172447069249</v>
      </c>
      <c r="E988" s="56">
        <f t="shared" si="48"/>
        <v>0</v>
      </c>
      <c r="F988">
        <f t="shared" si="46"/>
        <v>0</v>
      </c>
    </row>
    <row r="989" spans="2:6">
      <c r="B989" s="56">
        <v>1075.4240523588701</v>
      </c>
      <c r="C989" s="56">
        <v>49.167969428521801</v>
      </c>
      <c r="D989" s="56">
        <f t="shared" si="47"/>
        <v>13.6577692857005</v>
      </c>
      <c r="E989" s="56">
        <f t="shared" si="48"/>
        <v>0</v>
      </c>
      <c r="F989">
        <f t="shared" si="46"/>
        <v>0</v>
      </c>
    </row>
    <row r="990" spans="2:6">
      <c r="B990" s="56">
        <v>1076.11944368693</v>
      </c>
      <c r="C990" s="56">
        <v>53.441028313357599</v>
      </c>
      <c r="D990" s="56">
        <f t="shared" si="47"/>
        <v>14.844730087043779</v>
      </c>
      <c r="E990" s="56">
        <f t="shared" si="48"/>
        <v>1.7068961798168498</v>
      </c>
      <c r="F990">
        <f t="shared" si="46"/>
        <v>10.322896569920735</v>
      </c>
    </row>
    <row r="991" spans="2:6">
      <c r="B991" s="56">
        <v>1076.81483501499</v>
      </c>
      <c r="C991" s="56">
        <v>55.073823171790799</v>
      </c>
      <c r="D991" s="56">
        <f t="shared" si="47"/>
        <v>15.298284214386333</v>
      </c>
      <c r="E991" s="56">
        <f t="shared" si="48"/>
        <v>0.65222862155603356</v>
      </c>
      <c r="F991">
        <f t="shared" si="46"/>
        <v>10.638294176880541</v>
      </c>
    </row>
    <row r="992" spans="2:6">
      <c r="B992" s="56">
        <v>1077.5102263430499</v>
      </c>
      <c r="C992" s="56">
        <v>56.880319610908401</v>
      </c>
      <c r="D992" s="56">
        <f t="shared" si="47"/>
        <v>15.80008878080789</v>
      </c>
      <c r="E992" s="56">
        <f t="shared" si="48"/>
        <v>0.72161464512583406</v>
      </c>
      <c r="F992">
        <f t="shared" si="46"/>
        <v>10.98724472075097</v>
      </c>
    </row>
    <row r="993" spans="2:6">
      <c r="B993" s="56">
        <v>1079.59640032724</v>
      </c>
      <c r="C993" s="56">
        <v>58.695501129060197</v>
      </c>
      <c r="D993" s="56">
        <f t="shared" si="47"/>
        <v>16.304305869183388</v>
      </c>
      <c r="E993" s="56">
        <f t="shared" si="48"/>
        <v>0.24169464876691829</v>
      </c>
      <c r="F993">
        <f t="shared" si="46"/>
        <v>34.013618734567594</v>
      </c>
    </row>
    <row r="994" spans="2:6">
      <c r="B994" s="56">
        <v>1080.67812017089</v>
      </c>
      <c r="C994" s="56">
        <v>60.134329222395898</v>
      </c>
      <c r="D994" s="56">
        <f t="shared" si="47"/>
        <v>16.703980339554416</v>
      </c>
      <c r="E994" s="56">
        <f t="shared" si="48"/>
        <v>0.36948057550873015</v>
      </c>
      <c r="F994">
        <f t="shared" si="46"/>
        <v>18.069027001236059</v>
      </c>
    </row>
    <row r="995" spans="2:6">
      <c r="B995" s="56">
        <v>1080.9871829833601</v>
      </c>
      <c r="C995" s="56">
        <v>62.056626715303103</v>
      </c>
      <c r="D995" s="56">
        <f t="shared" si="47"/>
        <v>17.237951865361971</v>
      </c>
      <c r="E995" s="56">
        <f t="shared" si="48"/>
        <v>1.7277119868934669</v>
      </c>
      <c r="F995">
        <f t="shared" si="46"/>
        <v>5.3276098847325342</v>
      </c>
    </row>
    <row r="996" spans="2:6">
      <c r="B996" s="56">
        <v>1088.6364875920301</v>
      </c>
      <c r="C996" s="56">
        <v>58.895257946847302</v>
      </c>
      <c r="D996" s="56">
        <f t="shared" si="47"/>
        <v>16.35979387412425</v>
      </c>
      <c r="E996" s="56">
        <f t="shared" si="48"/>
        <v>-0.1148023299062219</v>
      </c>
      <c r="F996">
        <f t="shared" si="46"/>
        <v>125.14104667823045</v>
      </c>
    </row>
    <row r="997" spans="2:6">
      <c r="B997" s="56">
        <v>1090.1663485137699</v>
      </c>
      <c r="C997" s="56">
        <v>60.368247351050897</v>
      </c>
      <c r="D997" s="56">
        <f t="shared" si="47"/>
        <v>16.768957597514138</v>
      </c>
      <c r="E997" s="56">
        <f t="shared" si="48"/>
        <v>0.26745158175854333</v>
      </c>
      <c r="F997">
        <f t="shared" si="46"/>
        <v>25.654172926748309</v>
      </c>
    </row>
    <row r="998" spans="2:6">
      <c r="B998" s="56">
        <v>1095.9064878399399</v>
      </c>
      <c r="C998" s="56">
        <v>62.767224090830098</v>
      </c>
      <c r="D998" s="56">
        <f t="shared" si="47"/>
        <v>17.43534002523058</v>
      </c>
      <c r="E998" s="56">
        <f t="shared" si="48"/>
        <v>0.11609168172596762</v>
      </c>
      <c r="F998">
        <f t="shared" si="46"/>
        <v>100.08128094397256</v>
      </c>
    </row>
    <row r="999" spans="2:6">
      <c r="B999" s="56">
        <v>1097.67657485683</v>
      </c>
      <c r="C999" s="56">
        <v>60.858085808580803</v>
      </c>
      <c r="D999" s="56">
        <f t="shared" si="47"/>
        <v>16.905023835716889</v>
      </c>
      <c r="E999" s="56">
        <f t="shared" si="48"/>
        <v>-0.29959893748354421</v>
      </c>
      <c r="F999">
        <f t="shared" si="46"/>
        <v>29.923363211820178</v>
      </c>
    </row>
    <row r="1000" spans="2:6">
      <c r="B1000" s="56">
        <v>1097.67657485683</v>
      </c>
      <c r="C1000" s="56">
        <v>59.398992530831997</v>
      </c>
      <c r="D1000" s="56">
        <f t="shared" si="47"/>
        <v>16.499720147453331</v>
      </c>
      <c r="E1000" s="56">
        <f t="shared" si="48"/>
        <v>0</v>
      </c>
      <c r="F1000">
        <f t="shared" si="46"/>
        <v>0</v>
      </c>
    </row>
    <row r="1001" spans="2:6">
      <c r="B1001" s="56">
        <v>1102.1966184892201</v>
      </c>
      <c r="C1001" s="56">
        <v>58.903943025881503</v>
      </c>
      <c r="D1001" s="56">
        <f t="shared" si="47"/>
        <v>16.362206396078196</v>
      </c>
      <c r="E1001" s="56">
        <f t="shared" si="48"/>
        <v>-3.0423102642135651E-2</v>
      </c>
      <c r="F1001">
        <f t="shared" si="46"/>
        <v>73.95788683244534</v>
      </c>
    </row>
    <row r="1002" spans="2:6">
      <c r="B1002" s="56">
        <v>1102.5443141532501</v>
      </c>
      <c r="C1002" s="56">
        <v>59.867986798679802</v>
      </c>
      <c r="D1002" s="56">
        <f t="shared" si="47"/>
        <v>16.629996332966609</v>
      </c>
      <c r="E1002" s="56">
        <f t="shared" si="48"/>
        <v>0.77018486162464739</v>
      </c>
      <c r="F1002">
        <f t="shared" si="46"/>
        <v>5.7821776178067985</v>
      </c>
    </row>
    <row r="1003" spans="2:6">
      <c r="B1003" s="56">
        <v>1104.9781838014701</v>
      </c>
      <c r="C1003" s="56">
        <v>61.457356261941896</v>
      </c>
      <c r="D1003" s="56">
        <f t="shared" si="47"/>
        <v>17.071487850539416</v>
      </c>
      <c r="E1003" s="56">
        <f t="shared" si="48"/>
        <v>0.18139489018883379</v>
      </c>
      <c r="F1003">
        <f t="shared" si="46"/>
        <v>41.549776129384796</v>
      </c>
    </row>
    <row r="1004" spans="2:6">
      <c r="B1004" s="56">
        <v>1106.7166621216199</v>
      </c>
      <c r="C1004" s="56">
        <v>63.4740316136877</v>
      </c>
      <c r="D1004" s="56">
        <f t="shared" si="47"/>
        <v>17.631675448246583</v>
      </c>
      <c r="E1004" s="56">
        <f t="shared" si="48"/>
        <v>0.3222286934581271</v>
      </c>
      <c r="F1004">
        <f t="shared" si="46"/>
        <v>30.652285514695109</v>
      </c>
    </row>
    <row r="1005" spans="2:6">
      <c r="B1005" s="56">
        <v>1111.58440141805</v>
      </c>
      <c r="C1005" s="56">
        <v>61.917665450755599</v>
      </c>
      <c r="D1005" s="56">
        <f t="shared" si="47"/>
        <v>17.19935151409878</v>
      </c>
      <c r="E1005" s="56">
        <f t="shared" si="48"/>
        <v>-8.8814110169142632E-2</v>
      </c>
      <c r="F1005">
        <f t="shared" si="46"/>
        <v>83.721959238292229</v>
      </c>
    </row>
    <row r="1006" spans="2:6">
      <c r="B1006" s="56">
        <v>1112.9751840741701</v>
      </c>
      <c r="C1006" s="56">
        <v>64.870592322390095</v>
      </c>
      <c r="D1006" s="56">
        <f t="shared" si="47"/>
        <v>18.019608978441692</v>
      </c>
      <c r="E1006" s="56">
        <f t="shared" si="48"/>
        <v>0.5897812003431212</v>
      </c>
      <c r="F1006">
        <f t="shared" si="46"/>
        <v>25.061359637282902</v>
      </c>
    </row>
    <row r="1007" spans="2:6">
      <c r="B1007" s="56">
        <v>1112.9751840741701</v>
      </c>
      <c r="C1007" s="56">
        <v>63.724161889873201</v>
      </c>
      <c r="D1007" s="56">
        <f t="shared" si="47"/>
        <v>17.701156080520335</v>
      </c>
      <c r="E1007" s="56">
        <f t="shared" si="48"/>
        <v>0</v>
      </c>
      <c r="F1007">
        <f t="shared" si="46"/>
        <v>0</v>
      </c>
    </row>
    <row r="1008" spans="2:6">
      <c r="B1008" s="56">
        <v>1114.71366239432</v>
      </c>
      <c r="C1008" s="56">
        <v>66.694458919576107</v>
      </c>
      <c r="D1008" s="56">
        <f t="shared" si="47"/>
        <v>18.52623858877114</v>
      </c>
      <c r="E1008" s="56">
        <f t="shared" si="48"/>
        <v>0.47460040121736186</v>
      </c>
      <c r="F1008">
        <f t="shared" si="46"/>
        <v>32.207464140502218</v>
      </c>
    </row>
    <row r="1009" spans="2:6">
      <c r="B1009" s="56">
        <v>1116.45214071448</v>
      </c>
      <c r="C1009" s="56">
        <v>68.622546465172803</v>
      </c>
      <c r="D1009" s="56">
        <f t="shared" si="47"/>
        <v>19.061818462548</v>
      </c>
      <c r="E1009" s="56">
        <f t="shared" si="48"/>
        <v>0.30807394464806626</v>
      </c>
      <c r="F1009">
        <f t="shared" si="46"/>
        <v>33.138558139966925</v>
      </c>
    </row>
    <row r="1010" spans="2:6">
      <c r="B1010" s="56">
        <v>1120.6244886828399</v>
      </c>
      <c r="C1010" s="56">
        <v>66.5381274969602</v>
      </c>
      <c r="D1010" s="56">
        <f t="shared" si="47"/>
        <v>18.482813193600055</v>
      </c>
      <c r="E1010" s="56">
        <f t="shared" si="48"/>
        <v>-0.13877204713957478</v>
      </c>
      <c r="F1010">
        <f t="shared" si="46"/>
        <v>77.116728077892233</v>
      </c>
    </row>
    <row r="1011" spans="2:6">
      <c r="B1011" s="56">
        <v>1121.3198800109001</v>
      </c>
      <c r="C1011" s="56">
        <v>65.287476116032593</v>
      </c>
      <c r="D1011" s="56">
        <f t="shared" si="47"/>
        <v>18.135410032231277</v>
      </c>
      <c r="E1011" s="56">
        <f t="shared" si="48"/>
        <v>-0.49957936970234834</v>
      </c>
      <c r="F1011">
        <f t="shared" si="46"/>
        <v>12.611206867229006</v>
      </c>
    </row>
    <row r="1012" spans="2:6">
      <c r="B1012" s="56">
        <v>1122.71066266703</v>
      </c>
      <c r="C1012" s="56">
        <v>63.463609518846603</v>
      </c>
      <c r="D1012" s="56">
        <f t="shared" si="47"/>
        <v>17.628780421901833</v>
      </c>
      <c r="E1012" s="56">
        <f t="shared" si="48"/>
        <v>-0.36427662373877751</v>
      </c>
      <c r="F1012">
        <f t="shared" si="46"/>
        <v>24.517802059503168</v>
      </c>
    </row>
    <row r="1013" spans="2:6">
      <c r="B1013" s="56">
        <v>1124.1014453231501</v>
      </c>
      <c r="C1013" s="56">
        <v>59.729025534132298</v>
      </c>
      <c r="D1013" s="56">
        <f t="shared" si="47"/>
        <v>16.591395981703418</v>
      </c>
      <c r="E1013" s="56">
        <f t="shared" si="48"/>
        <v>-0.74589975337514303</v>
      </c>
      <c r="F1013">
        <f t="shared" si="46"/>
        <v>23.075025772173984</v>
      </c>
    </row>
    <row r="1014" spans="2:6">
      <c r="B1014" s="56">
        <v>1124.1014453231501</v>
      </c>
      <c r="C1014" s="56">
        <v>58.478374153204797</v>
      </c>
      <c r="D1014" s="56">
        <f t="shared" si="47"/>
        <v>16.243992820334665</v>
      </c>
      <c r="E1014" s="56">
        <f t="shared" si="48"/>
        <v>0</v>
      </c>
      <c r="F1014">
        <f t="shared" si="46"/>
        <v>0</v>
      </c>
    </row>
    <row r="1015" spans="2:6">
      <c r="B1015" s="56">
        <v>1124.3796018543701</v>
      </c>
      <c r="C1015" s="56">
        <v>61.368768455792903</v>
      </c>
      <c r="D1015" s="56">
        <f t="shared" si="47"/>
        <v>17.046880126609139</v>
      </c>
      <c r="E1015" s="56">
        <f t="shared" si="48"/>
        <v>2.8864585805443324</v>
      </c>
      <c r="F1015">
        <f t="shared" si="46"/>
        <v>4.7417010441410943</v>
      </c>
    </row>
    <row r="1016" spans="2:6">
      <c r="B1016" s="56">
        <v>1125.0286337605601</v>
      </c>
      <c r="C1016" s="56">
        <v>57.401424352961598</v>
      </c>
      <c r="D1016" s="56">
        <f t="shared" si="47"/>
        <v>15.944840098044889</v>
      </c>
      <c r="E1016" s="56">
        <f t="shared" si="48"/>
        <v>-1.6979751196417709</v>
      </c>
      <c r="F1016">
        <f t="shared" si="46"/>
        <v>10.348709962728428</v>
      </c>
    </row>
    <row r="1017" spans="2:6">
      <c r="B1017" s="56">
        <v>1125.49222797927</v>
      </c>
      <c r="C1017" s="56">
        <v>56.185513288170903</v>
      </c>
      <c r="D1017" s="56">
        <f t="shared" si="47"/>
        <v>15.607087024491916</v>
      </c>
      <c r="E1017" s="56">
        <f t="shared" si="48"/>
        <v>-0.72855324747769579</v>
      </c>
      <c r="F1017">
        <f t="shared" si="46"/>
        <v>7.2353553154565331</v>
      </c>
    </row>
    <row r="1018" spans="2:6">
      <c r="B1018" s="56">
        <v>1125.49222797927</v>
      </c>
      <c r="C1018" s="56">
        <v>54.934861907243302</v>
      </c>
      <c r="D1018" s="56">
        <f t="shared" si="47"/>
        <v>15.259683863123138</v>
      </c>
      <c r="E1018" s="56">
        <f t="shared" si="48"/>
        <v>0</v>
      </c>
      <c r="F1018">
        <f t="shared" si="46"/>
        <v>0</v>
      </c>
    </row>
    <row r="1019" spans="2:6">
      <c r="B1019" s="56">
        <v>1125.49222797927</v>
      </c>
      <c r="C1019" s="56">
        <v>53.684210526315702</v>
      </c>
      <c r="D1019" s="56">
        <f t="shared" si="47"/>
        <v>14.91228070175436</v>
      </c>
      <c r="E1019" s="56">
        <f t="shared" si="48"/>
        <v>0</v>
      </c>
      <c r="F1019">
        <f t="shared" si="46"/>
        <v>0</v>
      </c>
    </row>
    <row r="1020" spans="2:6">
      <c r="B1020" s="56">
        <v>1125.49222797927</v>
      </c>
      <c r="C1020" s="56">
        <v>52.433559145388202</v>
      </c>
      <c r="D1020" s="56">
        <f t="shared" si="47"/>
        <v>14.564877540385611</v>
      </c>
      <c r="E1020" s="56">
        <f t="shared" si="48"/>
        <v>0</v>
      </c>
      <c r="F1020">
        <f t="shared" si="46"/>
        <v>0</v>
      </c>
    </row>
    <row r="1021" spans="2:6">
      <c r="B1021" s="56">
        <v>1125.49222797927</v>
      </c>
      <c r="C1021" s="56">
        <v>51.182907764460602</v>
      </c>
      <c r="D1021" s="56">
        <f t="shared" si="47"/>
        <v>14.217474379016833</v>
      </c>
      <c r="E1021" s="56">
        <f t="shared" si="48"/>
        <v>0</v>
      </c>
      <c r="F1021">
        <f t="shared" si="46"/>
        <v>0</v>
      </c>
    </row>
    <row r="1022" spans="2:6">
      <c r="B1022" s="56">
        <v>1126.1876193073299</v>
      </c>
      <c r="C1022" s="56">
        <v>49.862775751259299</v>
      </c>
      <c r="D1022" s="56">
        <f t="shared" si="47"/>
        <v>13.850771042016472</v>
      </c>
      <c r="E1022" s="56">
        <f t="shared" si="48"/>
        <v>-0.52733377913040691</v>
      </c>
      <c r="F1022">
        <f t="shared" si="46"/>
        <v>9.6317060695620054</v>
      </c>
    </row>
    <row r="1023" spans="2:6">
      <c r="B1023" s="56">
        <v>1126.5353149713601</v>
      </c>
      <c r="C1023" s="56">
        <v>43.166579815876297</v>
      </c>
      <c r="D1023" s="56">
        <f t="shared" si="47"/>
        <v>11.990716615521194</v>
      </c>
      <c r="E1023" s="56">
        <f t="shared" si="48"/>
        <v>-5.3496624172274121</v>
      </c>
      <c r="F1023">
        <f t="shared" si="46"/>
        <v>4.1691201758315675</v>
      </c>
    </row>
    <row r="1024" spans="2:6">
      <c r="B1024" s="56">
        <v>1126.8830106353901</v>
      </c>
      <c r="C1024" s="56">
        <v>48.4036824735105</v>
      </c>
      <c r="D1024" s="56">
        <f t="shared" si="47"/>
        <v>13.445467353752916</v>
      </c>
      <c r="E1024" s="56">
        <f t="shared" si="48"/>
        <v>4.1839772212584343</v>
      </c>
      <c r="F1024">
        <f t="shared" si="46"/>
        <v>4.6749306997564091</v>
      </c>
    </row>
    <row r="1025" spans="2:6">
      <c r="B1025" s="56">
        <v>1126.8830106353901</v>
      </c>
      <c r="C1025" s="56">
        <v>47.1530310925829</v>
      </c>
      <c r="D1025" s="56">
        <f t="shared" si="47"/>
        <v>13.09806419238414</v>
      </c>
      <c r="E1025" s="56">
        <f t="shared" si="48"/>
        <v>0</v>
      </c>
      <c r="F1025">
        <f t="shared" si="46"/>
        <v>0</v>
      </c>
    </row>
    <row r="1026" spans="2:6">
      <c r="B1026" s="56">
        <v>1126.8830106353901</v>
      </c>
      <c r="C1026" s="56">
        <v>45.9023797116553</v>
      </c>
      <c r="D1026" s="56">
        <f t="shared" si="47"/>
        <v>12.750661031015362</v>
      </c>
      <c r="E1026" s="56">
        <f t="shared" si="48"/>
        <v>0</v>
      </c>
      <c r="F1026">
        <f t="shared" si="46"/>
        <v>0</v>
      </c>
    </row>
    <row r="1027" spans="2:6">
      <c r="B1027" s="56">
        <v>1126.8830106353901</v>
      </c>
      <c r="C1027" s="56">
        <v>44.651728330727799</v>
      </c>
      <c r="D1027" s="56">
        <f t="shared" si="47"/>
        <v>12.403257869646611</v>
      </c>
      <c r="E1027" s="56">
        <f t="shared" si="48"/>
        <v>0</v>
      </c>
      <c r="F1027">
        <f t="shared" ref="F1027:F1090" si="49">(B1027-B1026)*(D1027)</f>
        <v>0</v>
      </c>
    </row>
    <row r="1028" spans="2:6">
      <c r="B1028" s="56">
        <v>1127.92609762748</v>
      </c>
      <c r="C1028" s="56">
        <v>38.163974292166003</v>
      </c>
      <c r="D1028" s="56">
        <f t="shared" ref="D1028:D1091" si="50">(C1028*1000)/3600</f>
        <v>10.601103970046111</v>
      </c>
      <c r="E1028" s="56">
        <f t="shared" si="48"/>
        <v>-1.7277119868878192</v>
      </c>
      <c r="F1028">
        <f t="shared" si="49"/>
        <v>11.057873652947816</v>
      </c>
    </row>
    <row r="1029" spans="2:6">
      <c r="B1029" s="56">
        <v>1128.2737932915099</v>
      </c>
      <c r="C1029" s="56">
        <v>42.150425568872599</v>
      </c>
      <c r="D1029" s="56">
        <f t="shared" si="50"/>
        <v>11.708451546909055</v>
      </c>
      <c r="E1029" s="56">
        <f t="shared" si="48"/>
        <v>3.1848184818534104</v>
      </c>
      <c r="F1029">
        <f t="shared" si="49"/>
        <v>4.0709778353652784</v>
      </c>
    </row>
    <row r="1030" spans="2:6">
      <c r="B1030" s="56">
        <v>1128.2737932915099</v>
      </c>
      <c r="C1030" s="56">
        <v>40.899774187945098</v>
      </c>
      <c r="D1030" s="56">
        <f t="shared" si="50"/>
        <v>11.361048385540306</v>
      </c>
      <c r="E1030" s="56">
        <f t="shared" si="48"/>
        <v>0</v>
      </c>
      <c r="F1030">
        <f t="shared" si="49"/>
        <v>0</v>
      </c>
    </row>
    <row r="1031" spans="2:6">
      <c r="B1031" s="56">
        <v>1128.2737932915099</v>
      </c>
      <c r="C1031" s="56">
        <v>39.649122807017498</v>
      </c>
      <c r="D1031" s="56">
        <f t="shared" si="50"/>
        <v>11.013645224171528</v>
      </c>
      <c r="E1031" s="56">
        <f t="shared" si="48"/>
        <v>0</v>
      </c>
      <c r="F1031">
        <f t="shared" si="49"/>
        <v>0</v>
      </c>
    </row>
    <row r="1032" spans="2:6">
      <c r="B1032" s="56">
        <v>1129.3168802836101</v>
      </c>
      <c r="C1032" s="56">
        <v>33.083203057147799</v>
      </c>
      <c r="D1032" s="56">
        <f t="shared" si="50"/>
        <v>9.1897786269854986</v>
      </c>
      <c r="E1032" s="56">
        <f t="shared" si="48"/>
        <v>-1.7485277939415875</v>
      </c>
      <c r="F1032">
        <f t="shared" si="49"/>
        <v>9.5857385460884874</v>
      </c>
    </row>
    <row r="1033" spans="2:6">
      <c r="B1033" s="56">
        <v>1129.6645759476401</v>
      </c>
      <c r="C1033" s="56">
        <v>37.008858780614901</v>
      </c>
      <c r="D1033" s="56">
        <f t="shared" si="50"/>
        <v>10.280238550170806</v>
      </c>
      <c r="E1033" s="56">
        <f t="shared" ref="E1033:E1096" si="51">IF(B1032=B1033, 0, (D1033-D1032)/(B1033-B1032))</f>
        <v>3.1362482653545896</v>
      </c>
      <c r="F1033">
        <f t="shared" si="49"/>
        <v>3.5743943690881386</v>
      </c>
    </row>
    <row r="1034" spans="2:6">
      <c r="B1034" s="56">
        <v>1129.6645759476401</v>
      </c>
      <c r="C1034" s="56">
        <v>35.758207399687301</v>
      </c>
      <c r="D1034" s="56">
        <f t="shared" si="50"/>
        <v>9.9328353888020278</v>
      </c>
      <c r="E1034" s="56">
        <f t="shared" si="51"/>
        <v>0</v>
      </c>
      <c r="F1034">
        <f t="shared" si="49"/>
        <v>0</v>
      </c>
    </row>
    <row r="1035" spans="2:6">
      <c r="B1035" s="56">
        <v>1129.6645759476401</v>
      </c>
      <c r="C1035" s="56">
        <v>34.507556018759701</v>
      </c>
      <c r="D1035" s="56">
        <f t="shared" si="50"/>
        <v>9.58543222743325</v>
      </c>
      <c r="E1035" s="56">
        <f t="shared" si="51"/>
        <v>0</v>
      </c>
      <c r="F1035">
        <f t="shared" si="49"/>
        <v>0</v>
      </c>
    </row>
    <row r="1036" spans="2:6">
      <c r="B1036" s="56">
        <v>1131.0553586037599</v>
      </c>
      <c r="C1036" s="56">
        <v>32.0062532569046</v>
      </c>
      <c r="D1036" s="56">
        <f t="shared" si="50"/>
        <v>8.8906259046957228</v>
      </c>
      <c r="E1036" s="56">
        <f t="shared" si="51"/>
        <v>-0.49957936970249128</v>
      </c>
      <c r="F1036">
        <f t="shared" si="49"/>
        <v>12.364928310300943</v>
      </c>
    </row>
    <row r="1037" spans="2:6">
      <c r="B1037" s="56">
        <v>1131.0553586037599</v>
      </c>
      <c r="C1037" s="56">
        <v>30.755601875977</v>
      </c>
      <c r="D1037" s="56">
        <f t="shared" si="50"/>
        <v>8.543222743326945</v>
      </c>
      <c r="E1037" s="56">
        <f t="shared" si="51"/>
        <v>0</v>
      </c>
      <c r="F1037">
        <f t="shared" si="49"/>
        <v>0</v>
      </c>
    </row>
    <row r="1038" spans="2:6">
      <c r="B1038" s="56">
        <v>1131.0553586037599</v>
      </c>
      <c r="C1038" s="56">
        <v>29.504950495049499</v>
      </c>
      <c r="D1038" s="56">
        <f t="shared" si="50"/>
        <v>8.1958195819581938</v>
      </c>
      <c r="E1038" s="56">
        <f t="shared" si="51"/>
        <v>0</v>
      </c>
      <c r="F1038">
        <f t="shared" si="49"/>
        <v>0</v>
      </c>
    </row>
    <row r="1039" spans="2:6">
      <c r="B1039" s="56">
        <v>1131.7507499318201</v>
      </c>
      <c r="C1039" s="56">
        <v>28.080597533437501</v>
      </c>
      <c r="D1039" s="56">
        <f t="shared" si="50"/>
        <v>7.8001659815104167</v>
      </c>
      <c r="E1039" s="56">
        <f t="shared" si="51"/>
        <v>-0.56896539327212237</v>
      </c>
      <c r="F1039">
        <f t="shared" si="49"/>
        <v>5.4241677809722741</v>
      </c>
    </row>
    <row r="1040" spans="2:6">
      <c r="B1040" s="56">
        <v>1132.0984455958501</v>
      </c>
      <c r="C1040" s="56">
        <v>23.651207225985701</v>
      </c>
      <c r="D1040" s="56">
        <f t="shared" si="50"/>
        <v>6.5697797849960278</v>
      </c>
      <c r="E1040" s="56">
        <f t="shared" si="51"/>
        <v>-3.5386872020593647</v>
      </c>
      <c r="F1040">
        <f t="shared" si="49"/>
        <v>2.2842839448748702</v>
      </c>
    </row>
    <row r="1041" spans="2:6">
      <c r="B1041" s="56">
        <v>1132.4461412598801</v>
      </c>
      <c r="C1041" s="56">
        <v>26.517283307278099</v>
      </c>
      <c r="D1041" s="56">
        <f t="shared" si="50"/>
        <v>7.365912029799472</v>
      </c>
      <c r="E1041" s="56">
        <f t="shared" si="51"/>
        <v>2.2897387778031648</v>
      </c>
      <c r="F1041">
        <f t="shared" si="49"/>
        <v>2.5610956743874747</v>
      </c>
    </row>
    <row r="1042" spans="2:6">
      <c r="B1042" s="56">
        <v>1132.4461412598801</v>
      </c>
      <c r="C1042" s="56">
        <v>25.0581900295292</v>
      </c>
      <c r="D1042" s="56">
        <f t="shared" si="50"/>
        <v>6.960608341535889</v>
      </c>
      <c r="E1042" s="56">
        <f t="shared" si="51"/>
        <v>0</v>
      </c>
      <c r="F1042">
        <f t="shared" si="49"/>
        <v>0</v>
      </c>
    </row>
    <row r="1043" spans="2:6">
      <c r="B1043" s="56">
        <v>1133.8369239159999</v>
      </c>
      <c r="C1043" s="56">
        <v>20.264026402640201</v>
      </c>
      <c r="D1043" s="56">
        <f t="shared" si="50"/>
        <v>5.6288962229556114</v>
      </c>
      <c r="E1043" s="56">
        <f t="shared" si="51"/>
        <v>-0.95752712526312067</v>
      </c>
      <c r="F1043">
        <f t="shared" si="49"/>
        <v>7.8285712399853749</v>
      </c>
    </row>
    <row r="1044" spans="2:6">
      <c r="B1044" s="56">
        <v>1133.8369239159999</v>
      </c>
      <c r="C1044" s="56">
        <v>19.013375021712701</v>
      </c>
      <c r="D1044" s="56">
        <f t="shared" si="50"/>
        <v>5.2814930615868612</v>
      </c>
      <c r="E1044" s="56">
        <f t="shared" si="51"/>
        <v>0</v>
      </c>
      <c r="F1044">
        <f t="shared" si="49"/>
        <v>0</v>
      </c>
    </row>
    <row r="1045" spans="2:6">
      <c r="B1045" s="56">
        <v>1134.11508044723</v>
      </c>
      <c r="C1045" s="56">
        <v>21.8898731978461</v>
      </c>
      <c r="D1045" s="56">
        <f t="shared" si="50"/>
        <v>6.0805203327350279</v>
      </c>
      <c r="E1045" s="56">
        <f t="shared" si="51"/>
        <v>2.8725813757269023</v>
      </c>
      <c r="F1045">
        <f t="shared" si="49"/>
        <v>1.6913364438272096</v>
      </c>
    </row>
    <row r="1046" spans="2:6">
      <c r="B1046" s="56">
        <v>1135.5058631033501</v>
      </c>
      <c r="C1046" s="56">
        <v>17.595970123328101</v>
      </c>
      <c r="D1046" s="56">
        <f t="shared" si="50"/>
        <v>4.8877694787022508</v>
      </c>
      <c r="E1046" s="56">
        <f t="shared" si="51"/>
        <v>-0.85761125132248572</v>
      </c>
      <c r="F1046">
        <f t="shared" si="49"/>
        <v>6.7978250180923174</v>
      </c>
    </row>
    <row r="1047" spans="2:6">
      <c r="B1047" s="56">
        <v>1137.21453893801</v>
      </c>
      <c r="C1047" s="56">
        <v>16.199409414625599</v>
      </c>
      <c r="D1047" s="56">
        <f t="shared" si="50"/>
        <v>4.4998359485071111</v>
      </c>
      <c r="E1047" s="56">
        <f t="shared" si="51"/>
        <v>-0.22703752363439905</v>
      </c>
      <c r="F1047">
        <f t="shared" si="49"/>
        <v>7.6887609451483296</v>
      </c>
    </row>
    <row r="1048" spans="2:6">
      <c r="B1048" s="56">
        <v>1138.3569675484</v>
      </c>
      <c r="C1048" s="56">
        <v>14.805454229633501</v>
      </c>
      <c r="D1048" s="56">
        <f t="shared" si="50"/>
        <v>4.1126261748981943</v>
      </c>
      <c r="E1048" s="56">
        <f t="shared" si="51"/>
        <v>-0.33893564121852832</v>
      </c>
      <c r="F1048">
        <f t="shared" si="49"/>
        <v>4.698381806042363</v>
      </c>
    </row>
    <row r="1049" spans="2:6">
      <c r="B1049" s="56">
        <v>1142.1816198527399</v>
      </c>
      <c r="C1049" s="56">
        <v>22.765329164495299</v>
      </c>
      <c r="D1049" s="56">
        <f t="shared" si="50"/>
        <v>6.3237025456931386</v>
      </c>
      <c r="E1049" s="56">
        <f t="shared" si="51"/>
        <v>0.57811173274129868</v>
      </c>
      <c r="F1049">
        <f t="shared" si="49"/>
        <v>24.185963513345396</v>
      </c>
    </row>
    <row r="1050" spans="2:6">
      <c r="B1050" s="56">
        <v>1144.26779383692</v>
      </c>
      <c r="C1050" s="56">
        <v>19.4649991314921</v>
      </c>
      <c r="D1050" s="56">
        <f t="shared" si="50"/>
        <v>5.4069442031922499</v>
      </c>
      <c r="E1050" s="56">
        <f t="shared" si="51"/>
        <v>-0.43944481594195106</v>
      </c>
      <c r="F1050">
        <f t="shared" si="49"/>
        <v>11.279826330612801</v>
      </c>
    </row>
    <row r="1051" spans="2:6">
      <c r="B1051" s="56">
        <v>1144.36713545521</v>
      </c>
      <c r="C1051" s="56">
        <v>18.134941313680201</v>
      </c>
      <c r="D1051" s="56">
        <f t="shared" si="50"/>
        <v>5.0374836982445013</v>
      </c>
      <c r="E1051" s="56">
        <f t="shared" si="51"/>
        <v>-3.7190908634990136</v>
      </c>
      <c r="F1051">
        <f t="shared" si="49"/>
        <v>0.50043178269337785</v>
      </c>
    </row>
    <row r="1052" spans="2:6">
      <c r="B1052" s="56">
        <v>1144.5838808042199</v>
      </c>
      <c r="C1052" s="56">
        <v>21.249388096704401</v>
      </c>
      <c r="D1052" s="56">
        <f t="shared" si="50"/>
        <v>5.9026078046401116</v>
      </c>
      <c r="E1052" s="56">
        <f t="shared" si="51"/>
        <v>3.9914310057749094</v>
      </c>
      <c r="F1052">
        <f t="shared" si="49"/>
        <v>1.2793627886852679</v>
      </c>
    </row>
    <row r="1053" spans="2:6">
      <c r="B1053" s="56">
        <v>1144.9631851649799</v>
      </c>
      <c r="C1053" s="56">
        <v>23.8075386486017</v>
      </c>
      <c r="D1053" s="56">
        <f t="shared" si="50"/>
        <v>6.6132051801671379</v>
      </c>
      <c r="E1053" s="56">
        <f t="shared" si="51"/>
        <v>1.8734226363842661</v>
      </c>
      <c r="F1053">
        <f t="shared" si="49"/>
        <v>2.5084175634379404</v>
      </c>
    </row>
    <row r="1054" spans="2:6">
      <c r="B1054" s="56">
        <v>1146.9500175308699</v>
      </c>
      <c r="C1054" s="56">
        <v>16.3929626045311</v>
      </c>
      <c r="D1054" s="56">
        <f t="shared" si="50"/>
        <v>4.5536007234808604</v>
      </c>
      <c r="E1054" s="56">
        <f t="shared" si="51"/>
        <v>-1.0366271921303658</v>
      </c>
      <c r="F1054">
        <f t="shared" si="49"/>
        <v>9.0472412987518727</v>
      </c>
    </row>
    <row r="1055" spans="2:6">
      <c r="B1055" s="56">
        <v>1149.6918461958001</v>
      </c>
      <c r="C1055" s="56">
        <v>14.2921660587111</v>
      </c>
      <c r="D1055" s="56">
        <f t="shared" si="50"/>
        <v>3.9700461274197498</v>
      </c>
      <c r="E1055" s="56">
        <f t="shared" si="51"/>
        <v>-0.21283408534062295</v>
      </c>
      <c r="F1055">
        <f t="shared" si="49"/>
        <v>10.885186273254419</v>
      </c>
    </row>
    <row r="1056" spans="2:6">
      <c r="B1056" s="56">
        <v>1150.5263157894699</v>
      </c>
      <c r="C1056" s="56">
        <v>12.6558971686642</v>
      </c>
      <c r="D1056" s="56">
        <f t="shared" si="50"/>
        <v>3.5155269912956109</v>
      </c>
      <c r="E1056" s="56">
        <f t="shared" si="51"/>
        <v>-0.54468028502422838</v>
      </c>
      <c r="F1056">
        <f t="shared" si="49"/>
        <v>2.9336003799617938</v>
      </c>
    </row>
    <row r="1057" spans="2:6">
      <c r="B1057" s="56">
        <v>1150.5263157894699</v>
      </c>
      <c r="C1057" s="56">
        <v>12.0305714782004</v>
      </c>
      <c r="D1057" s="56">
        <f t="shared" si="50"/>
        <v>3.341825410611222</v>
      </c>
      <c r="E1057" s="56">
        <f t="shared" si="51"/>
        <v>0</v>
      </c>
      <c r="F1057">
        <f t="shared" si="49"/>
        <v>0</v>
      </c>
    </row>
    <row r="1058" spans="2:6">
      <c r="B1058" s="56">
        <v>1153.3078811017101</v>
      </c>
      <c r="C1058" s="56">
        <v>20.8198714608302</v>
      </c>
      <c r="D1058" s="56">
        <f t="shared" si="50"/>
        <v>5.7832976280083885</v>
      </c>
      <c r="E1058" s="56">
        <f t="shared" si="51"/>
        <v>0.87773319815771378</v>
      </c>
      <c r="F1058">
        <f t="shared" si="49"/>
        <v>16.086620072429266</v>
      </c>
    </row>
    <row r="1059" spans="2:6">
      <c r="B1059" s="56">
        <v>1153.3078811017101</v>
      </c>
      <c r="C1059" s="56">
        <v>19.569220079902699</v>
      </c>
      <c r="D1059" s="56">
        <f t="shared" si="50"/>
        <v>5.4358944666396383</v>
      </c>
      <c r="E1059" s="56">
        <f t="shared" si="51"/>
        <v>0</v>
      </c>
      <c r="F1059">
        <f t="shared" si="49"/>
        <v>0</v>
      </c>
    </row>
    <row r="1060" spans="2:6">
      <c r="B1060" s="56">
        <v>1153.3078811017101</v>
      </c>
      <c r="C1060" s="56">
        <v>18.318568698975099</v>
      </c>
      <c r="D1060" s="56">
        <f t="shared" si="50"/>
        <v>5.0884913052708605</v>
      </c>
      <c r="E1060" s="56">
        <f t="shared" si="51"/>
        <v>0</v>
      </c>
      <c r="F1060">
        <f t="shared" si="49"/>
        <v>0</v>
      </c>
    </row>
    <row r="1061" spans="2:6">
      <c r="B1061" s="56">
        <v>1153.3078811017101</v>
      </c>
      <c r="C1061" s="56">
        <v>17.067917318047499</v>
      </c>
      <c r="D1061" s="56">
        <f t="shared" si="50"/>
        <v>4.7410881439020827</v>
      </c>
      <c r="E1061" s="56">
        <f t="shared" si="51"/>
        <v>0</v>
      </c>
      <c r="F1061">
        <f t="shared" si="49"/>
        <v>0</v>
      </c>
    </row>
    <row r="1062" spans="2:6">
      <c r="B1062" s="56">
        <v>1153.3078811017101</v>
      </c>
      <c r="C1062" s="56">
        <v>15.956227201667501</v>
      </c>
      <c r="D1062" s="56">
        <f t="shared" si="50"/>
        <v>4.4322853337965284</v>
      </c>
      <c r="E1062" s="56">
        <f t="shared" si="51"/>
        <v>0</v>
      </c>
      <c r="F1062">
        <f t="shared" si="49"/>
        <v>0</v>
      </c>
    </row>
    <row r="1063" spans="2:6">
      <c r="B1063" s="56">
        <v>1154.00327242977</v>
      </c>
      <c r="C1063" s="56">
        <v>22.591627583811</v>
      </c>
      <c r="D1063" s="56">
        <f t="shared" si="50"/>
        <v>6.2754521066141669</v>
      </c>
      <c r="E1063" s="56">
        <f t="shared" si="51"/>
        <v>2.6505461003660407</v>
      </c>
      <c r="F1063">
        <f t="shared" si="49"/>
        <v>4.3638949745949791</v>
      </c>
    </row>
    <row r="1064" spans="2:6">
      <c r="B1064" s="56">
        <v>1154.69866375784</v>
      </c>
      <c r="C1064" s="56">
        <v>26.7952058363731</v>
      </c>
      <c r="D1064" s="56">
        <f t="shared" si="50"/>
        <v>7.4431127323258615</v>
      </c>
      <c r="E1064" s="56">
        <f t="shared" si="51"/>
        <v>1.6791417703647959</v>
      </c>
      <c r="F1064">
        <f t="shared" si="49"/>
        <v>5.1758760479064003</v>
      </c>
    </row>
    <row r="1065" spans="2:6">
      <c r="B1065" s="56">
        <v>1154.69866375784</v>
      </c>
      <c r="C1065" s="56">
        <v>25.5445544554455</v>
      </c>
      <c r="D1065" s="56">
        <f t="shared" si="50"/>
        <v>7.0957095709570837</v>
      </c>
      <c r="E1065" s="56">
        <f t="shared" si="51"/>
        <v>0</v>
      </c>
      <c r="F1065">
        <f t="shared" si="49"/>
        <v>0</v>
      </c>
    </row>
    <row r="1066" spans="2:6">
      <c r="B1066" s="56">
        <v>1154.69866375784</v>
      </c>
      <c r="C1066" s="56">
        <v>24.293903074517999</v>
      </c>
      <c r="D1066" s="56">
        <f t="shared" si="50"/>
        <v>6.7483064095883334</v>
      </c>
      <c r="E1066" s="56">
        <f t="shared" si="51"/>
        <v>0</v>
      </c>
      <c r="F1066">
        <f t="shared" si="49"/>
        <v>0</v>
      </c>
    </row>
    <row r="1067" spans="2:6">
      <c r="B1067" s="56">
        <v>1154.69866375784</v>
      </c>
      <c r="C1067" s="56">
        <v>29.435469862775701</v>
      </c>
      <c r="D1067" s="56">
        <f t="shared" si="50"/>
        <v>8.1765194063265838</v>
      </c>
      <c r="E1067" s="56">
        <f t="shared" si="51"/>
        <v>0</v>
      </c>
      <c r="F1067">
        <f t="shared" si="49"/>
        <v>0</v>
      </c>
    </row>
    <row r="1068" spans="2:6">
      <c r="B1068" s="56">
        <v>1155.5331333515101</v>
      </c>
      <c r="C1068" s="56">
        <v>28.414104568351501</v>
      </c>
      <c r="D1068" s="56">
        <f t="shared" si="50"/>
        <v>7.8928068245420837</v>
      </c>
      <c r="E1068" s="56">
        <f t="shared" si="51"/>
        <v>-0.33999151549274464</v>
      </c>
      <c r="F1068">
        <f t="shared" si="49"/>
        <v>6.5863073037919451</v>
      </c>
    </row>
    <row r="1069" spans="2:6">
      <c r="B1069" s="56">
        <v>1156.0894464139601</v>
      </c>
      <c r="C1069" s="56">
        <v>31.5198888309883</v>
      </c>
      <c r="D1069" s="56">
        <f t="shared" si="50"/>
        <v>8.7555246752745273</v>
      </c>
      <c r="E1069" s="56">
        <f t="shared" si="51"/>
        <v>1.5507776267790105</v>
      </c>
      <c r="F1069">
        <f t="shared" si="49"/>
        <v>4.8708127454589043</v>
      </c>
    </row>
    <row r="1070" spans="2:6">
      <c r="B1070" s="56">
        <v>1156.0894464139601</v>
      </c>
      <c r="C1070" s="56">
        <v>30.2692374500608</v>
      </c>
      <c r="D1070" s="56">
        <f t="shared" si="50"/>
        <v>8.4081215139057779</v>
      </c>
      <c r="E1070" s="56">
        <f t="shared" si="51"/>
        <v>0</v>
      </c>
      <c r="F1070">
        <f t="shared" si="49"/>
        <v>0</v>
      </c>
    </row>
    <row r="1071" spans="2:6">
      <c r="B1071" s="56">
        <v>1156.78483774202</v>
      </c>
      <c r="C1071" s="56">
        <v>33.3090151120375</v>
      </c>
      <c r="D1071" s="56">
        <f t="shared" si="50"/>
        <v>9.2525041977881948</v>
      </c>
      <c r="E1071" s="56">
        <f t="shared" si="51"/>
        <v>1.2142554124713407</v>
      </c>
      <c r="F1071">
        <f t="shared" si="49"/>
        <v>6.4341111819801107</v>
      </c>
    </row>
    <row r="1072" spans="2:6">
      <c r="B1072" s="56">
        <v>1157.48022907008</v>
      </c>
      <c r="C1072" s="56">
        <v>37.564703838804903</v>
      </c>
      <c r="D1072" s="56">
        <f t="shared" si="50"/>
        <v>10.434639955223584</v>
      </c>
      <c r="E1072" s="56">
        <f t="shared" si="51"/>
        <v>1.6999575774598856</v>
      </c>
      <c r="F1072">
        <f t="shared" si="49"/>
        <v>7.2561581362902503</v>
      </c>
    </row>
    <row r="1073" spans="2:6">
      <c r="B1073" s="56">
        <v>1157.48022907008</v>
      </c>
      <c r="C1073" s="56">
        <v>36.314052457877303</v>
      </c>
      <c r="D1073" s="56">
        <f t="shared" si="50"/>
        <v>10.087236793854807</v>
      </c>
      <c r="E1073" s="56">
        <f t="shared" si="51"/>
        <v>0</v>
      </c>
      <c r="F1073">
        <f t="shared" si="49"/>
        <v>0</v>
      </c>
    </row>
    <row r="1074" spans="2:6">
      <c r="B1074" s="56">
        <v>1157.48022907008</v>
      </c>
      <c r="C1074" s="56">
        <v>35.063401076949802</v>
      </c>
      <c r="D1074" s="56">
        <f t="shared" si="50"/>
        <v>9.7398336324860573</v>
      </c>
      <c r="E1074" s="56">
        <f t="shared" si="51"/>
        <v>0</v>
      </c>
      <c r="F1074">
        <f t="shared" si="49"/>
        <v>0</v>
      </c>
    </row>
    <row r="1075" spans="2:6">
      <c r="B1075" s="56">
        <v>1157.48022907008</v>
      </c>
      <c r="C1075" s="56">
        <v>41.108216084766298</v>
      </c>
      <c r="D1075" s="56">
        <f t="shared" si="50"/>
        <v>11.418948912435082</v>
      </c>
      <c r="E1075" s="56">
        <f t="shared" si="51"/>
        <v>0</v>
      </c>
      <c r="F1075">
        <f t="shared" si="49"/>
        <v>0</v>
      </c>
    </row>
    <row r="1076" spans="2:6">
      <c r="B1076" s="56">
        <v>1158.1756203981399</v>
      </c>
      <c r="C1076" s="56">
        <v>39.405940594059402</v>
      </c>
      <c r="D1076" s="56">
        <f t="shared" si="50"/>
        <v>10.946094609460944</v>
      </c>
      <c r="E1076" s="56">
        <f t="shared" si="51"/>
        <v>-0.67998303098392876</v>
      </c>
      <c r="F1076">
        <f t="shared" si="49"/>
        <v>7.6118192675428062</v>
      </c>
    </row>
    <row r="1077" spans="2:6">
      <c r="B1077" s="56">
        <v>1158.8710117262001</v>
      </c>
      <c r="C1077" s="56">
        <v>41.664061142956399</v>
      </c>
      <c r="D1077" s="56">
        <f t="shared" si="50"/>
        <v>11.57335031748789</v>
      </c>
      <c r="E1077" s="56">
        <f t="shared" si="51"/>
        <v>0.90201830640699698</v>
      </c>
      <c r="F1077">
        <f t="shared" si="49"/>
        <v>8.0480074473834726</v>
      </c>
    </row>
    <row r="1078" spans="2:6">
      <c r="B1078" s="56">
        <v>1159.56640305426</v>
      </c>
      <c r="C1078" s="56">
        <v>43.470557582074001</v>
      </c>
      <c r="D1078" s="56">
        <f t="shared" si="50"/>
        <v>12.075154883909445</v>
      </c>
      <c r="E1078" s="56">
        <f t="shared" si="51"/>
        <v>0.72161464512583151</v>
      </c>
      <c r="F1078">
        <f t="shared" si="49"/>
        <v>8.39695799125127</v>
      </c>
    </row>
    <row r="1079" spans="2:6">
      <c r="B1079" s="56">
        <v>1159.56640305426</v>
      </c>
      <c r="C1079" s="56">
        <v>45.068612124370297</v>
      </c>
      <c r="D1079" s="56">
        <f t="shared" si="50"/>
        <v>12.519058923436193</v>
      </c>
      <c r="E1079" s="56">
        <f t="shared" si="51"/>
        <v>0</v>
      </c>
      <c r="F1079">
        <f t="shared" si="49"/>
        <v>0</v>
      </c>
    </row>
    <row r="1080" spans="2:6">
      <c r="B1080" s="56">
        <v>1160.26179438232</v>
      </c>
      <c r="C1080" s="56">
        <v>46.110821608476598</v>
      </c>
      <c r="D1080" s="56">
        <f t="shared" si="50"/>
        <v>12.808561557910165</v>
      </c>
      <c r="E1080" s="56">
        <f t="shared" si="51"/>
        <v>0.41631614141874701</v>
      </c>
      <c r="F1080">
        <f t="shared" si="49"/>
        <v>8.9069626322926556</v>
      </c>
    </row>
    <row r="1081" spans="2:6">
      <c r="B1081" s="56">
        <v>1160.26179438232</v>
      </c>
      <c r="C1081" s="56">
        <v>48.820566267152998</v>
      </c>
      <c r="D1081" s="56">
        <f t="shared" si="50"/>
        <v>13.561268407542499</v>
      </c>
      <c r="E1081" s="56">
        <f t="shared" si="51"/>
        <v>0</v>
      </c>
      <c r="F1081">
        <f t="shared" si="49"/>
        <v>0</v>
      </c>
    </row>
    <row r="1082" spans="2:6">
      <c r="B1082" s="56">
        <v>1161.096263976</v>
      </c>
      <c r="C1082" s="56">
        <v>47.778356783046704</v>
      </c>
      <c r="D1082" s="56">
        <f t="shared" si="50"/>
        <v>13.271765773068529</v>
      </c>
      <c r="E1082" s="56">
        <f t="shared" si="51"/>
        <v>-0.34693011784556949</v>
      </c>
      <c r="F1082">
        <f t="shared" si="49"/>
        <v>11.074884992069542</v>
      </c>
    </row>
    <row r="1083" spans="2:6">
      <c r="B1083" s="56">
        <v>1161.6525770384501</v>
      </c>
      <c r="C1083" s="56">
        <v>51.947194719471902</v>
      </c>
      <c r="D1083" s="56">
        <f t="shared" si="50"/>
        <v>14.429776310964417</v>
      </c>
      <c r="E1083" s="56">
        <f t="shared" si="51"/>
        <v>2.0815807070859047</v>
      </c>
      <c r="F1083">
        <f t="shared" si="49"/>
        <v>8.0274730500217206</v>
      </c>
    </row>
    <row r="1084" spans="2:6">
      <c r="B1084" s="56">
        <v>1162.34796836651</v>
      </c>
      <c r="C1084" s="56">
        <v>50.383880493312503</v>
      </c>
      <c r="D1084" s="56">
        <f t="shared" si="50"/>
        <v>13.995522359253474</v>
      </c>
      <c r="E1084" s="56">
        <f t="shared" si="51"/>
        <v>-0.62447421212809751</v>
      </c>
      <c r="F1084">
        <f t="shared" si="49"/>
        <v>9.7323648802938703</v>
      </c>
    </row>
    <row r="1085" spans="2:6">
      <c r="B1085" s="56">
        <v>1163.7387510226299</v>
      </c>
      <c r="C1085" s="56">
        <v>53.163105784262598</v>
      </c>
      <c r="D1085" s="56">
        <f t="shared" si="50"/>
        <v>14.767529384517388</v>
      </c>
      <c r="E1085" s="56">
        <f t="shared" si="51"/>
        <v>0.55508818855831998</v>
      </c>
      <c r="F1085">
        <f t="shared" si="49"/>
        <v>20.538423741727495</v>
      </c>
    </row>
    <row r="1086" spans="2:6">
      <c r="B1086" s="56">
        <v>1164.4341423506901</v>
      </c>
      <c r="C1086" s="56">
        <v>54.795900642695798</v>
      </c>
      <c r="D1086" s="56">
        <f t="shared" si="50"/>
        <v>15.221083511859945</v>
      </c>
      <c r="E1086" s="56">
        <f t="shared" si="51"/>
        <v>0.65222862155582284</v>
      </c>
      <c r="F1086">
        <f t="shared" si="49"/>
        <v>10.584609477827016</v>
      </c>
    </row>
    <row r="1087" spans="2:6">
      <c r="B1087" s="56">
        <v>1164.4341423506901</v>
      </c>
      <c r="C1087" s="56">
        <v>57.366684036824701</v>
      </c>
      <c r="D1087" s="56">
        <f t="shared" si="50"/>
        <v>15.935190010229084</v>
      </c>
      <c r="E1087" s="56">
        <f t="shared" si="51"/>
        <v>0</v>
      </c>
      <c r="F1087">
        <f t="shared" si="49"/>
        <v>0</v>
      </c>
    </row>
    <row r="1088" spans="2:6">
      <c r="B1088" s="56">
        <v>1165.2686119443599</v>
      </c>
      <c r="C1088" s="56">
        <v>56.407851311446898</v>
      </c>
      <c r="D1088" s="56">
        <f t="shared" si="50"/>
        <v>15.668847586513026</v>
      </c>
      <c r="E1088" s="56">
        <f t="shared" si="51"/>
        <v>-0.3191757084218429</v>
      </c>
      <c r="F1088">
        <f t="shared" si="49"/>
        <v>13.075176878792135</v>
      </c>
    </row>
    <row r="1089" spans="2:6">
      <c r="B1089" s="56">
        <v>1166.5203163348699</v>
      </c>
      <c r="C1089" s="56">
        <v>58.7736668403682</v>
      </c>
      <c r="D1089" s="56">
        <f t="shared" si="50"/>
        <v>16.326018566768944</v>
      </c>
      <c r="E1089" s="56">
        <f t="shared" si="51"/>
        <v>0.52502091167720921</v>
      </c>
      <c r="F1089">
        <f t="shared" si="49"/>
        <v>20.435349119572226</v>
      </c>
    </row>
    <row r="1090" spans="2:6">
      <c r="B1090" s="56">
        <v>1167.911098991</v>
      </c>
      <c r="C1090" s="56">
        <v>61.118638179607402</v>
      </c>
      <c r="D1090" s="56">
        <f t="shared" si="50"/>
        <v>16.977399494335387</v>
      </c>
      <c r="E1090" s="56">
        <f t="shared" si="51"/>
        <v>0.46835565909264792</v>
      </c>
      <c r="F1090">
        <f t="shared" si="49"/>
        <v>23.611872762913816</v>
      </c>
    </row>
    <row r="1091" spans="2:6">
      <c r="B1091" s="56">
        <v>1169.3018816471199</v>
      </c>
      <c r="C1091" s="56">
        <v>63.046725725204098</v>
      </c>
      <c r="D1091" s="56">
        <f t="shared" si="50"/>
        <v>17.512979368112248</v>
      </c>
      <c r="E1091" s="56">
        <f t="shared" si="51"/>
        <v>0.38509243081234928</v>
      </c>
      <c r="F1091">
        <f t="shared" ref="F1091:F1154" si="52">(B1091-B1090)*(D1091)</f>
        <v>24.35674796215584</v>
      </c>
    </row>
    <row r="1092" spans="2:6">
      <c r="B1092" s="56">
        <v>1170.5535860376301</v>
      </c>
      <c r="C1092" s="56">
        <v>64.724682994615193</v>
      </c>
      <c r="D1092" s="56">
        <f t="shared" ref="D1092:D1155" si="53">(C1092*1000)/3600</f>
        <v>17.979078609615332</v>
      </c>
      <c r="E1092" s="56">
        <f t="shared" si="51"/>
        <v>0.37237165982384646</v>
      </c>
      <c r="F1092">
        <f t="shared" si="52"/>
        <v>22.504491632983761</v>
      </c>
    </row>
    <row r="1093" spans="2:6">
      <c r="B1093" s="56">
        <v>1172.0834469593599</v>
      </c>
      <c r="C1093" s="56">
        <v>66.763939551849901</v>
      </c>
      <c r="D1093" s="56">
        <f t="shared" si="53"/>
        <v>18.545538764402753</v>
      </c>
      <c r="E1093" s="56">
        <f t="shared" si="51"/>
        <v>0.37026905305021973</v>
      </c>
      <c r="F1093">
        <f t="shared" si="52"/>
        <v>28.372095028084527</v>
      </c>
    </row>
    <row r="1094" spans="2:6">
      <c r="B1094" s="56">
        <v>1173.47422961548</v>
      </c>
      <c r="C1094" s="56">
        <v>68.700712176480806</v>
      </c>
      <c r="D1094" s="56">
        <f t="shared" si="53"/>
        <v>19.083531160133557</v>
      </c>
      <c r="E1094" s="56">
        <f t="shared" si="51"/>
        <v>0.38682708140152577</v>
      </c>
      <c r="F1094">
        <f t="shared" si="52"/>
        <v>26.541044155041416</v>
      </c>
    </row>
    <row r="1095" spans="2:6">
      <c r="B1095" s="56">
        <v>1174.8650122716101</v>
      </c>
      <c r="C1095" s="56">
        <v>70.055584505818999</v>
      </c>
      <c r="D1095" s="56">
        <f t="shared" si="53"/>
        <v>19.459884584949723</v>
      </c>
      <c r="E1095" s="56">
        <f t="shared" si="51"/>
        <v>0.27060549192019601</v>
      </c>
      <c r="F1095">
        <f t="shared" si="52"/>
        <v>27.064469971041827</v>
      </c>
    </row>
    <row r="1096" spans="2:6">
      <c r="B1096" s="56">
        <v>1176.25579492773</v>
      </c>
      <c r="C1096" s="56">
        <v>71.436512072259802</v>
      </c>
      <c r="D1096" s="56">
        <f t="shared" si="53"/>
        <v>19.843475575627725</v>
      </c>
      <c r="E1096" s="56">
        <f t="shared" si="51"/>
        <v>0.27580944368991128</v>
      </c>
      <c r="F1096">
        <f t="shared" si="52"/>
        <v>27.597961667721528</v>
      </c>
    </row>
    <row r="1097" spans="2:6">
      <c r="B1097" s="56">
        <v>1177.50749931824</v>
      </c>
      <c r="C1097" s="56">
        <v>73.062358867465704</v>
      </c>
      <c r="D1097" s="56">
        <f t="shared" si="53"/>
        <v>20.295099685407141</v>
      </c>
      <c r="E1097" s="56">
        <f t="shared" ref="E1097:E1160" si="54">IF(B1096=B1097, 0, (D1097-D1096)/(B1097-B1096))</f>
        <v>0.36080732256232639</v>
      </c>
      <c r="F1097">
        <f t="shared" si="52"/>
        <v>25.403465382061942</v>
      </c>
    </row>
    <row r="1098" spans="2:6">
      <c r="B1098" s="56">
        <v>1180.4281428961001</v>
      </c>
      <c r="C1098" s="56">
        <v>74.910543685947502</v>
      </c>
      <c r="D1098" s="56">
        <f t="shared" si="53"/>
        <v>20.808484357207639</v>
      </c>
      <c r="E1098" s="56">
        <f t="shared" si="54"/>
        <v>0.17577792637629616</v>
      </c>
      <c r="F1098">
        <f t="shared" si="52"/>
        <v>60.77416620288124</v>
      </c>
    </row>
    <row r="1099" spans="2:6">
      <c r="B1099" s="56">
        <v>1183.2097082083401</v>
      </c>
      <c r="C1099" s="56">
        <v>76.856001389612601</v>
      </c>
      <c r="D1099" s="56">
        <f t="shared" si="53"/>
        <v>21.34888927489239</v>
      </c>
      <c r="E1099" s="56">
        <f t="shared" si="54"/>
        <v>0.19428086599539982</v>
      </c>
      <c r="F1099">
        <f t="shared" si="52"/>
        <v>59.383329861893039</v>
      </c>
    </row>
    <row r="1100" spans="2:6">
      <c r="B1100" s="56">
        <v>1185.85219525497</v>
      </c>
      <c r="C1100" s="56">
        <v>78.773666840368193</v>
      </c>
      <c r="D1100" s="56">
        <f t="shared" si="53"/>
        <v>21.881574122324498</v>
      </c>
      <c r="E1100" s="56">
        <f t="shared" si="54"/>
        <v>0.20158465794996999</v>
      </c>
      <c r="F1100">
        <f t="shared" si="52"/>
        <v>57.821776178113787</v>
      </c>
    </row>
    <row r="1101" spans="2:6">
      <c r="B1101" s="56">
        <v>1188.7728388328301</v>
      </c>
      <c r="C1101" s="56">
        <v>80.347403161368703</v>
      </c>
      <c r="D1101" s="56">
        <f t="shared" si="53"/>
        <v>22.318723100380193</v>
      </c>
      <c r="E1101" s="56">
        <f t="shared" si="54"/>
        <v>0.1496755651286911</v>
      </c>
      <c r="F1101">
        <f t="shared" si="52"/>
        <v>65.185035289163693</v>
      </c>
    </row>
    <row r="1102" spans="2:6">
      <c r="B1102" s="56">
        <v>1191.4153258794599</v>
      </c>
      <c r="C1102" s="56">
        <v>82.2754907069654</v>
      </c>
      <c r="D1102" s="56">
        <f t="shared" si="53"/>
        <v>22.854302974157054</v>
      </c>
      <c r="E1102" s="56">
        <f t="shared" si="54"/>
        <v>0.20268022674318129</v>
      </c>
      <c r="F1102">
        <f t="shared" si="52"/>
        <v>60.392199568964465</v>
      </c>
    </row>
    <row r="1103" spans="2:6">
      <c r="B1103" s="56">
        <v>1194.3359694573201</v>
      </c>
      <c r="C1103" s="56">
        <v>83.786694458919499</v>
      </c>
      <c r="D1103" s="56">
        <f t="shared" si="53"/>
        <v>23.274081794144308</v>
      </c>
      <c r="E1103" s="56">
        <f t="shared" si="54"/>
        <v>0.14372819167986781</v>
      </c>
      <c r="F1103">
        <f t="shared" si="52"/>
        <v>67.975297522658693</v>
      </c>
    </row>
    <row r="1104" spans="2:6">
      <c r="B1104" s="56">
        <v>1197.1175347695601</v>
      </c>
      <c r="C1104" s="56">
        <v>85.167622025360401</v>
      </c>
      <c r="D1104" s="56">
        <f t="shared" si="53"/>
        <v>23.657672784822331</v>
      </c>
      <c r="E1104" s="56">
        <f t="shared" si="54"/>
        <v>0.13790472184495203</v>
      </c>
      <c r="F1104">
        <f t="shared" si="52"/>
        <v>65.805361986585865</v>
      </c>
    </row>
    <row r="1105" spans="2:6">
      <c r="B1105" s="56">
        <v>1199.89910008181</v>
      </c>
      <c r="C1105" s="56">
        <v>86.626715303109194</v>
      </c>
      <c r="D1105" s="56">
        <f t="shared" si="53"/>
        <v>24.062976473085886</v>
      </c>
      <c r="E1105" s="56">
        <f t="shared" si="54"/>
        <v>0.14571064949602291</v>
      </c>
      <c r="F1105">
        <f t="shared" si="52"/>
        <v>66.932740667023438</v>
      </c>
    </row>
    <row r="1106" spans="2:6">
      <c r="B1106" s="56">
        <v>1202.8197436596599</v>
      </c>
      <c r="C1106" s="56">
        <v>88.049331248914299</v>
      </c>
      <c r="D1106" s="56">
        <f t="shared" si="53"/>
        <v>24.458147569142859</v>
      </c>
      <c r="E1106" s="56">
        <f t="shared" si="54"/>
        <v>0.13530274596117942</v>
      </c>
      <c r="F1106">
        <f t="shared" si="52"/>
        <v>71.433531623921922</v>
      </c>
    </row>
    <row r="1107" spans="2:6">
      <c r="B1107" s="56">
        <v>1207.34972145389</v>
      </c>
      <c r="C1107" s="56">
        <v>89.615623216456996</v>
      </c>
      <c r="D1107" s="56">
        <f t="shared" si="53"/>
        <v>24.893228671238056</v>
      </c>
      <c r="E1107" s="56">
        <f t="shared" si="54"/>
        <v>9.6044864204273148E-2</v>
      </c>
      <c r="F1107">
        <f t="shared" si="52"/>
        <v>112.76577310739884</v>
      </c>
    </row>
    <row r="1108" spans="2:6">
      <c r="B1108" s="56">
        <v>1211.72075265884</v>
      </c>
      <c r="C1108" s="56">
        <v>91.221122112211205</v>
      </c>
      <c r="D1108" s="56">
        <f t="shared" si="53"/>
        <v>25.339200586725333</v>
      </c>
      <c r="E1108" s="56">
        <f t="shared" si="54"/>
        <v>0.10202899374917185</v>
      </c>
      <c r="F1108">
        <f t="shared" si="52"/>
        <v>110.75843647306343</v>
      </c>
    </row>
    <row r="1109" spans="2:6">
      <c r="B1109" s="56">
        <v>1215.33678756476</v>
      </c>
      <c r="C1109" s="56">
        <v>92.635052978982102</v>
      </c>
      <c r="D1109" s="56">
        <f t="shared" si="53"/>
        <v>25.73195916082836</v>
      </c>
      <c r="E1109" s="56">
        <f t="shared" si="54"/>
        <v>0.10861581381861524</v>
      </c>
      <c r="F1109">
        <f t="shared" si="52"/>
        <v>93.047662523264805</v>
      </c>
    </row>
    <row r="1110" spans="2:6">
      <c r="B1110" s="56">
        <v>1221.4562312517</v>
      </c>
      <c r="C1110" s="56">
        <v>94.031613687684498</v>
      </c>
      <c r="D1110" s="56">
        <f t="shared" si="53"/>
        <v>26.119892691023473</v>
      </c>
      <c r="E1110" s="56">
        <f t="shared" si="54"/>
        <v>6.3393594261359321E-2</v>
      </c>
      <c r="F1110">
        <f t="shared" si="52"/>
        <v>159.83921243163465</v>
      </c>
    </row>
    <row r="1111" spans="2:6">
      <c r="B1111" s="56">
        <v>1229.1055358603701</v>
      </c>
      <c r="C1111" s="56">
        <v>95.112037519541403</v>
      </c>
      <c r="D1111" s="56">
        <f t="shared" si="53"/>
        <v>26.420010422094837</v>
      </c>
      <c r="E1111" s="56">
        <f t="shared" si="54"/>
        <v>3.92346424185014E-2</v>
      </c>
      <c r="F1111">
        <f t="shared" si="52"/>
        <v>202.09470748284042</v>
      </c>
    </row>
    <row r="1112" spans="2:6">
      <c r="B1112" s="56">
        <v>1236.7548404690399</v>
      </c>
      <c r="C1112" s="56">
        <v>96.178565224943497</v>
      </c>
      <c r="D1112" s="56">
        <f t="shared" si="53"/>
        <v>26.71626811803986</v>
      </c>
      <c r="E1112" s="56">
        <f t="shared" si="54"/>
        <v>3.8730016792538409E-2</v>
      </c>
      <c r="F1112">
        <f t="shared" si="52"/>
        <v>204.36087284178058</v>
      </c>
    </row>
    <row r="1113" spans="2:6">
      <c r="B1113" s="56">
        <v>1244.4041450777199</v>
      </c>
      <c r="C1113" s="56">
        <v>97.196456487754006</v>
      </c>
      <c r="D1113" s="56">
        <f t="shared" si="53"/>
        <v>26.999015691042782</v>
      </c>
      <c r="E1113" s="56">
        <f t="shared" si="54"/>
        <v>3.6963827101626281E-2</v>
      </c>
      <c r="F1113">
        <f t="shared" si="52"/>
        <v>206.52369515531828</v>
      </c>
    </row>
    <row r="1114" spans="2:6">
      <c r="B1114" s="56">
        <v>1252.7488410144499</v>
      </c>
      <c r="C1114" s="56">
        <v>97.040125065138099</v>
      </c>
      <c r="D1114" s="56">
        <f t="shared" si="53"/>
        <v>26.955590295871694</v>
      </c>
      <c r="E1114" s="56">
        <f t="shared" si="54"/>
        <v>-5.2039517677267147E-3</v>
      </c>
      <c r="F1114">
        <f t="shared" si="52"/>
        <v>224.93620481411853</v>
      </c>
    </row>
    <row r="1115" spans="2:6">
      <c r="B1115" s="56">
        <v>1258.6596673029701</v>
      </c>
      <c r="C1115" s="56">
        <v>95.850269237449993</v>
      </c>
      <c r="D1115" s="56">
        <f t="shared" si="53"/>
        <v>26.625074788180552</v>
      </c>
      <c r="E1115" s="56">
        <f t="shared" si="54"/>
        <v>-5.5916971935558168E-2</v>
      </c>
      <c r="F1115">
        <f t="shared" si="52"/>
        <v>157.37619199179358</v>
      </c>
    </row>
    <row r="1116" spans="2:6">
      <c r="B1116" s="56">
        <v>1262.9015544041399</v>
      </c>
      <c r="C1116" s="56">
        <v>94.948758033698098</v>
      </c>
      <c r="D1116" s="56">
        <f t="shared" si="53"/>
        <v>26.374655009360584</v>
      </c>
      <c r="E1116" s="56">
        <f t="shared" si="54"/>
        <v>-5.9034993824071152E-2</v>
      </c>
      <c r="F1116">
        <f t="shared" si="52"/>
        <v>111.87830888201071</v>
      </c>
    </row>
    <row r="1117" spans="2:6">
      <c r="B1117" s="56">
        <v>1270.13362421598</v>
      </c>
      <c r="C1117" s="56">
        <v>94.0733020670488</v>
      </c>
      <c r="D1117" s="56">
        <f t="shared" si="53"/>
        <v>26.131472796402445</v>
      </c>
      <c r="E1117" s="56">
        <f t="shared" si="54"/>
        <v>-3.3625534499128973E-2</v>
      </c>
      <c r="F1117">
        <f t="shared" si="52"/>
        <v>188.98463554978343</v>
      </c>
    </row>
    <row r="1118" spans="2:6">
      <c r="B1118" s="56">
        <v>1273.61058085628</v>
      </c>
      <c r="C1118" s="56">
        <v>92.879972207747102</v>
      </c>
      <c r="D1118" s="56">
        <f t="shared" si="53"/>
        <v>25.799992279929754</v>
      </c>
      <c r="E1118" s="56">
        <f t="shared" si="54"/>
        <v>-9.5336396384884711E-2</v>
      </c>
      <c r="F1118">
        <f t="shared" si="52"/>
        <v>89.705454477388727</v>
      </c>
    </row>
    <row r="1119" spans="2:6">
      <c r="B1119" s="56">
        <v>1275.34905917643</v>
      </c>
      <c r="C1119" s="56">
        <v>91.525099878408895</v>
      </c>
      <c r="D1119" s="56">
        <f t="shared" si="53"/>
        <v>25.42363885511358</v>
      </c>
      <c r="E1119" s="56">
        <f t="shared" si="54"/>
        <v>-0.21648439353772522</v>
      </c>
      <c r="F1119">
        <f t="shared" si="52"/>
        <v>44.198444968940152</v>
      </c>
    </row>
    <row r="1120" spans="2:6">
      <c r="B1120" s="56">
        <v>1277.6438505590399</v>
      </c>
      <c r="C1120" s="56">
        <v>90.050373458398397</v>
      </c>
      <c r="D1120" s="56">
        <f t="shared" si="53"/>
        <v>25.01399262733289</v>
      </c>
      <c r="E1120" s="56">
        <f t="shared" si="54"/>
        <v>-0.1785113151831666</v>
      </c>
      <c r="F1120">
        <f t="shared" si="52"/>
        <v>57.401894725871117</v>
      </c>
    </row>
    <row r="1121" spans="2:6">
      <c r="B1121" s="56">
        <v>1279.5214071447999</v>
      </c>
      <c r="C1121" s="56">
        <v>88.711134271321797</v>
      </c>
      <c r="D1121" s="56">
        <f t="shared" si="53"/>
        <v>24.641981742033835</v>
      </c>
      <c r="E1121" s="56">
        <f t="shared" si="54"/>
        <v>-0.19813564508282269</v>
      </c>
      <c r="F1121">
        <f t="shared" si="52"/>
        <v>46.266715105932711</v>
      </c>
    </row>
    <row r="1122" spans="2:6">
      <c r="B1122" s="56">
        <v>1281.9552767930099</v>
      </c>
      <c r="C1122" s="56">
        <v>87.243355914538796</v>
      </c>
      <c r="D1122" s="56">
        <f t="shared" si="53"/>
        <v>24.234265531816334</v>
      </c>
      <c r="E1122" s="56">
        <f t="shared" si="54"/>
        <v>-0.16751768547561871</v>
      </c>
      <c r="F1122">
        <f t="shared" si="52"/>
        <v>58.983043324550046</v>
      </c>
    </row>
    <row r="1123" spans="2:6">
      <c r="B1123" s="56">
        <v>1284.59776383965</v>
      </c>
      <c r="C1123" s="56">
        <v>85.443807538648599</v>
      </c>
      <c r="D1123" s="56">
        <f t="shared" si="53"/>
        <v>23.734390982957944</v>
      </c>
      <c r="E1123" s="56">
        <f t="shared" si="54"/>
        <v>-0.18916821162623162</v>
      </c>
      <c r="F1123">
        <f t="shared" si="52"/>
        <v>62.717820732357929</v>
      </c>
    </row>
    <row r="1124" spans="2:6">
      <c r="B1124" s="56">
        <v>1286.47532042541</v>
      </c>
      <c r="C1124" s="56">
        <v>84.0733020670488</v>
      </c>
      <c r="D1124" s="56">
        <f t="shared" si="53"/>
        <v>23.353695018624666</v>
      </c>
      <c r="E1124" s="56">
        <f t="shared" si="54"/>
        <v>-0.20276137998748181</v>
      </c>
      <c r="F1124">
        <f t="shared" si="52"/>
        <v>43.847883884048684</v>
      </c>
    </row>
    <row r="1125" spans="2:6">
      <c r="B1125" s="56">
        <v>1289.60458140169</v>
      </c>
      <c r="C1125" s="56">
        <v>82.744484974813204</v>
      </c>
      <c r="D1125" s="56">
        <f t="shared" si="53"/>
        <v>22.984579159670336</v>
      </c>
      <c r="E1125" s="56">
        <f t="shared" si="54"/>
        <v>-0.11795624006826426</v>
      </c>
      <c r="F1125">
        <f t="shared" si="52"/>
        <v>71.924746620574155</v>
      </c>
    </row>
    <row r="1126" spans="2:6">
      <c r="B1126" s="56">
        <v>1291.5516771202599</v>
      </c>
      <c r="C1126" s="56">
        <v>81.129060274448506</v>
      </c>
      <c r="D1126" s="56">
        <f t="shared" si="53"/>
        <v>22.535850076235697</v>
      </c>
      <c r="E1126" s="56">
        <f t="shared" si="54"/>
        <v>-0.23046072114226349</v>
      </c>
      <c r="F1126">
        <f t="shared" si="52"/>
        <v>43.879457197772268</v>
      </c>
    </row>
    <row r="1127" spans="2:6">
      <c r="B1127" s="56">
        <v>1294.47232069811</v>
      </c>
      <c r="C1127" s="56">
        <v>79.800243182212895</v>
      </c>
      <c r="D1127" s="56">
        <f t="shared" si="53"/>
        <v>22.166734217281363</v>
      </c>
      <c r="E1127" s="56">
        <f t="shared" si="54"/>
        <v>-0.12638168578791129</v>
      </c>
      <c r="F1127">
        <f t="shared" si="52"/>
        <v>64.741129933613195</v>
      </c>
    </row>
    <row r="1128" spans="2:6">
      <c r="B1128" s="56">
        <v>1297.25388601036</v>
      </c>
      <c r="C1128" s="56">
        <v>78.575647038387999</v>
      </c>
      <c r="D1128" s="56">
        <f t="shared" si="53"/>
        <v>21.826568621774442</v>
      </c>
      <c r="E1128" s="56">
        <f t="shared" si="54"/>
        <v>-0.12229286654130819</v>
      </c>
      <c r="F1128">
        <f t="shared" si="52"/>
        <v>60.712026163771974</v>
      </c>
    </row>
    <row r="1129" spans="2:6">
      <c r="B1129" s="56">
        <v>1300.73084265066</v>
      </c>
      <c r="C1129" s="56">
        <v>77.429216605871105</v>
      </c>
      <c r="D1129" s="56">
        <f t="shared" si="53"/>
        <v>21.508115723853084</v>
      </c>
      <c r="E1129" s="56">
        <f t="shared" si="54"/>
        <v>-9.1589551112114767E-2</v>
      </c>
      <c r="F1129">
        <f t="shared" si="52"/>
        <v>74.782785786390349</v>
      </c>
    </row>
    <row r="1130" spans="2:6">
      <c r="B1130" s="56">
        <v>1305.4992403287999</v>
      </c>
      <c r="C1130" s="56">
        <v>76.171120871485599</v>
      </c>
      <c r="D1130" s="56">
        <f t="shared" si="53"/>
        <v>21.158644686523779</v>
      </c>
      <c r="E1130" s="56">
        <f t="shared" si="54"/>
        <v>-7.3288987395368307E-2</v>
      </c>
      <c r="F1130">
        <f t="shared" si="52"/>
        <v>100.89283219580904</v>
      </c>
    </row>
    <row r="1131" spans="2:6">
      <c r="B1131" s="56">
        <v>1312.5524952277001</v>
      </c>
      <c r="C1131" s="56">
        <v>75.292687163453195</v>
      </c>
      <c r="D1131" s="56">
        <f t="shared" si="53"/>
        <v>20.914635323181443</v>
      </c>
      <c r="E1131" s="56">
        <f t="shared" si="54"/>
        <v>-3.4595284991101843E-2</v>
      </c>
      <c r="F1131">
        <f t="shared" si="52"/>
        <v>147.51625405193963</v>
      </c>
    </row>
    <row r="1132" spans="2:6">
      <c r="B1132" s="56">
        <v>1318.1156258521901</v>
      </c>
      <c r="C1132" s="56">
        <v>73.875282265068606</v>
      </c>
      <c r="D1132" s="56">
        <f t="shared" si="53"/>
        <v>20.520911740296832</v>
      </c>
      <c r="E1132" s="56">
        <f t="shared" si="54"/>
        <v>-7.0773744041055464E-2</v>
      </c>
      <c r="F1132">
        <f t="shared" si="52"/>
        <v>114.16051254490139</v>
      </c>
    </row>
    <row r="1133" spans="2:6">
      <c r="B1133" s="56">
        <v>1322.28797382056</v>
      </c>
      <c r="C1133" s="56">
        <v>75.900642695848504</v>
      </c>
      <c r="D1133" s="56">
        <f t="shared" si="53"/>
        <v>21.08351185995792</v>
      </c>
      <c r="E1133" s="56">
        <f t="shared" si="54"/>
        <v>0.13484017247029709</v>
      </c>
      <c r="F1133">
        <f t="shared" si="52"/>
        <v>87.967747874997627</v>
      </c>
    </row>
    <row r="1134" spans="2:6">
      <c r="B1134" s="56">
        <v>1323.6787564766801</v>
      </c>
      <c r="C1134" s="56">
        <v>78.158763244745501</v>
      </c>
      <c r="D1134" s="56">
        <f t="shared" si="53"/>
        <v>21.71076756798486</v>
      </c>
      <c r="E1134" s="56">
        <f t="shared" si="54"/>
        <v>0.45100915320356844</v>
      </c>
      <c r="F1134">
        <f t="shared" si="52"/>
        <v>30.194958984608306</v>
      </c>
    </row>
    <row r="1135" spans="2:6">
      <c r="B1135" s="56">
        <v>1324.72184346877</v>
      </c>
      <c r="C1135" s="56">
        <v>79.930519367726205</v>
      </c>
      <c r="D1135" s="56">
        <f t="shared" si="53"/>
        <v>22.202922046590611</v>
      </c>
      <c r="E1135" s="56">
        <f t="shared" si="54"/>
        <v>0.47182496027457821</v>
      </c>
      <c r="F1135">
        <f t="shared" si="52"/>
        <v>23.159579173184976</v>
      </c>
    </row>
    <row r="1136" spans="2:6">
      <c r="B1136" s="56">
        <v>1330.6326697572899</v>
      </c>
      <c r="C1136" s="56">
        <v>80.781657113079703</v>
      </c>
      <c r="D1136" s="56">
        <f t="shared" si="53"/>
        <v>22.439349198077696</v>
      </c>
      <c r="E1136" s="56">
        <f t="shared" si="54"/>
        <v>3.9999001822515971E-2</v>
      </c>
      <c r="F1136">
        <f t="shared" si="52"/>
        <v>132.63509513727686</v>
      </c>
    </row>
    <row r="1137" spans="2:6">
      <c r="B1137" s="56">
        <v>1339.4740737855</v>
      </c>
      <c r="C1137" s="56">
        <v>80.086850790342197</v>
      </c>
      <c r="D1137" s="56">
        <f t="shared" si="53"/>
        <v>22.246347441761721</v>
      </c>
      <c r="E1137" s="56">
        <f t="shared" si="54"/>
        <v>-2.1829310785953248E-2</v>
      </c>
      <c r="F1137">
        <f t="shared" si="52"/>
        <v>196.68894588455211</v>
      </c>
    </row>
    <row r="1138" spans="2:6">
      <c r="B1138" s="56">
        <v>1346.8253535392801</v>
      </c>
      <c r="C1138" s="56">
        <v>80.980173205290399</v>
      </c>
      <c r="D1138" s="56">
        <f t="shared" si="53"/>
        <v>22.494492557025112</v>
      </c>
      <c r="E1138" s="56">
        <f t="shared" si="54"/>
        <v>3.3755362817717904E-2</v>
      </c>
      <c r="F1138">
        <f t="shared" si="52"/>
        <v>165.36330770601563</v>
      </c>
    </row>
    <row r="1139" spans="2:6">
      <c r="B1139" s="56">
        <v>1350.1036269430001</v>
      </c>
      <c r="C1139" s="56">
        <v>79.539690811186304</v>
      </c>
      <c r="D1139" s="56">
        <f t="shared" si="53"/>
        <v>22.094358558662861</v>
      </c>
      <c r="E1139" s="56">
        <f t="shared" si="54"/>
        <v>-0.12205632327925867</v>
      </c>
      <c r="F1139">
        <f t="shared" si="52"/>
        <v>72.431348035118916</v>
      </c>
    </row>
    <row r="1140" spans="2:6">
      <c r="B1140" s="56">
        <v>1350.4513226070301</v>
      </c>
      <c r="C1140" s="56">
        <v>78.054542296334901</v>
      </c>
      <c r="D1140" s="56">
        <f t="shared" si="53"/>
        <v>21.681817304537471</v>
      </c>
      <c r="E1140" s="56">
        <f t="shared" si="54"/>
        <v>-1.1865010030433689</v>
      </c>
      <c r="F1140">
        <f t="shared" si="52"/>
        <v>7.5386738650776595</v>
      </c>
    </row>
    <row r="1141" spans="2:6">
      <c r="B1141" s="56">
        <v>1352.1898009271799</v>
      </c>
      <c r="C1141" s="56">
        <v>76.480805975334306</v>
      </c>
      <c r="D1141" s="56">
        <f t="shared" si="53"/>
        <v>21.244668326481754</v>
      </c>
      <c r="E1141" s="56">
        <f t="shared" si="54"/>
        <v>-0.25145494941693369</v>
      </c>
      <c r="F1141">
        <f t="shared" si="52"/>
        <v>36.933395304362769</v>
      </c>
    </row>
    <row r="1142" spans="2:6">
      <c r="B1142" s="56">
        <v>1353.58058358331</v>
      </c>
      <c r="C1142" s="56">
        <v>75.084245266631896</v>
      </c>
      <c r="D1142" s="56">
        <f t="shared" si="53"/>
        <v>20.856734796286638</v>
      </c>
      <c r="E1142" s="56">
        <f t="shared" si="54"/>
        <v>-0.27893181474850354</v>
      </c>
      <c r="F1142">
        <f t="shared" si="52"/>
        <v>29.007185018180891</v>
      </c>
    </row>
    <row r="1143" spans="2:6">
      <c r="B1143" s="56">
        <v>1354.27597491137</v>
      </c>
      <c r="C1143" s="56">
        <v>73.703317700190993</v>
      </c>
      <c r="D1143" s="56">
        <f t="shared" si="53"/>
        <v>20.473143805608608</v>
      </c>
      <c r="E1143" s="56">
        <f t="shared" si="54"/>
        <v>-0.55161888737986342</v>
      </c>
      <c r="F1143">
        <f t="shared" si="52"/>
        <v>14.236846660544321</v>
      </c>
    </row>
    <row r="1144" spans="2:6">
      <c r="B1144" s="56">
        <v>1354.6932097081999</v>
      </c>
      <c r="C1144" s="56">
        <v>71.957616814312999</v>
      </c>
      <c r="D1144" s="56">
        <f t="shared" si="53"/>
        <v>19.988226892864724</v>
      </c>
      <c r="E1144" s="56">
        <f t="shared" si="54"/>
        <v>-1.1622158948108012</v>
      </c>
      <c r="F1144">
        <f t="shared" si="52"/>
        <v>8.3397837866346833</v>
      </c>
    </row>
    <row r="1145" spans="2:6">
      <c r="B1145" s="56">
        <v>1356.0144532315201</v>
      </c>
      <c r="C1145" s="56">
        <v>68.440159805454201</v>
      </c>
      <c r="D1145" s="56">
        <f t="shared" si="53"/>
        <v>19.011155501515056</v>
      </c>
      <c r="E1145" s="56">
        <f t="shared" si="54"/>
        <v>-0.73950893541137475</v>
      </c>
      <c r="F1145">
        <f t="shared" si="52"/>
        <v>25.118366077209256</v>
      </c>
    </row>
    <row r="1146" spans="2:6">
      <c r="B1146" s="56">
        <v>1356.6403054267701</v>
      </c>
      <c r="C1146" s="56">
        <v>70.123328122285898</v>
      </c>
      <c r="D1146" s="56">
        <f t="shared" si="53"/>
        <v>19.478702256190527</v>
      </c>
      <c r="E1146" s="56">
        <f t="shared" si="54"/>
        <v>0.74705618710614907</v>
      </c>
      <c r="F1146">
        <f t="shared" si="52"/>
        <v>12.190788567657783</v>
      </c>
    </row>
    <row r="1147" spans="2:6">
      <c r="B1147" s="56">
        <v>1358.1006272156999</v>
      </c>
      <c r="C1147" s="56">
        <v>67.059232239013298</v>
      </c>
      <c r="D1147" s="56">
        <f t="shared" si="53"/>
        <v>18.627564510837029</v>
      </c>
      <c r="E1147" s="56">
        <f t="shared" si="54"/>
        <v>-0.58284259798467919</v>
      </c>
      <c r="F1147">
        <f t="shared" si="52"/>
        <v>27.202238329871385</v>
      </c>
    </row>
    <row r="1148" spans="2:6">
      <c r="B1148" s="56">
        <v>1358.4483228797301</v>
      </c>
      <c r="C1148" s="56">
        <v>65.417752301545903</v>
      </c>
      <c r="D1148" s="56">
        <f t="shared" si="53"/>
        <v>18.17159786154053</v>
      </c>
      <c r="E1148" s="56">
        <f t="shared" si="54"/>
        <v>-1.3113958454681738</v>
      </c>
      <c r="F1148">
        <f t="shared" si="52"/>
        <v>6.3181857849580565</v>
      </c>
    </row>
    <row r="1149" spans="2:6">
      <c r="B1149" s="56">
        <v>1359.14371420779</v>
      </c>
      <c r="C1149" s="56">
        <v>64.0368247351051</v>
      </c>
      <c r="D1149" s="56">
        <f t="shared" si="53"/>
        <v>17.788006870862528</v>
      </c>
      <c r="E1149" s="56">
        <f t="shared" si="54"/>
        <v>-0.55161888737982256</v>
      </c>
      <c r="F1149">
        <f t="shared" si="52"/>
        <v>12.369625721468447</v>
      </c>
    </row>
    <row r="1150" spans="2:6">
      <c r="B1150" s="56">
        <v>1361.2298881919801</v>
      </c>
      <c r="C1150" s="56">
        <v>62.508250825082499</v>
      </c>
      <c r="D1150" s="56">
        <f t="shared" si="53"/>
        <v>17.36340300696736</v>
      </c>
      <c r="E1150" s="56">
        <f t="shared" si="54"/>
        <v>-0.20353233580372648</v>
      </c>
      <c r="F1150">
        <f t="shared" si="52"/>
        <v>36.223079630142671</v>
      </c>
    </row>
    <row r="1151" spans="2:6">
      <c r="B1151" s="56">
        <v>1362.6206708481</v>
      </c>
      <c r="C1151" s="56">
        <v>61.196803890915398</v>
      </c>
      <c r="D1151" s="56">
        <f t="shared" si="53"/>
        <v>16.999112191920943</v>
      </c>
      <c r="E1151" s="56">
        <f t="shared" si="54"/>
        <v>-0.26193223897596241</v>
      </c>
      <c r="F1151">
        <f t="shared" si="52"/>
        <v>23.642070405959675</v>
      </c>
    </row>
    <row r="1152" spans="2:6">
      <c r="B1152" s="56">
        <v>1364.5081615956899</v>
      </c>
      <c r="C1152" s="56">
        <v>60.195538350827498</v>
      </c>
      <c r="D1152" s="56">
        <f t="shared" si="53"/>
        <v>16.720982875229861</v>
      </c>
      <c r="E1152" s="56">
        <f t="shared" si="54"/>
        <v>-0.14735400268648449</v>
      </c>
      <c r="F1152">
        <f t="shared" si="52"/>
        <v>31.560700467606132</v>
      </c>
    </row>
    <row r="1153" spans="2:6">
      <c r="B1153" s="56">
        <v>1368.1838014725899</v>
      </c>
      <c r="C1153" s="56">
        <v>62.056626715303103</v>
      </c>
      <c r="D1153" s="56">
        <f t="shared" si="53"/>
        <v>17.237951865361971</v>
      </c>
      <c r="E1153" s="56">
        <f t="shared" si="54"/>
        <v>0.14064734507345419</v>
      </c>
      <c r="F1153">
        <f t="shared" si="52"/>
        <v>63.36050327240806</v>
      </c>
    </row>
    <row r="1154" spans="2:6">
      <c r="B1154" s="56">
        <v>1368.8791928006499</v>
      </c>
      <c r="C1154" s="56">
        <v>60.493312489143598</v>
      </c>
      <c r="D1154" s="56">
        <f t="shared" si="53"/>
        <v>16.803697913651</v>
      </c>
      <c r="E1154" s="56">
        <f t="shared" si="54"/>
        <v>-0.62447421212813836</v>
      </c>
      <c r="F1154">
        <f t="shared" si="52"/>
        <v>11.685145808491827</v>
      </c>
    </row>
    <row r="1155" spans="2:6">
      <c r="B1155" s="56">
        <v>1369.1573493318699</v>
      </c>
      <c r="C1155" s="56">
        <v>58.742400555845002</v>
      </c>
      <c r="D1155" s="56">
        <f t="shared" si="53"/>
        <v>16.317333487734722</v>
      </c>
      <c r="E1155" s="56">
        <f t="shared" si="54"/>
        <v>-1.7485277939836226</v>
      </c>
      <c r="F1155">
        <f t="shared" ref="F1155:F1218" si="55">(B1155-B1154)*(D1155)</f>
        <v>4.538772881708562</v>
      </c>
    </row>
    <row r="1156" spans="2:6">
      <c r="B1156" s="56">
        <v>1372.70384510499</v>
      </c>
      <c r="C1156" s="56">
        <v>57.288518325516698</v>
      </c>
      <c r="D1156" s="56">
        <f t="shared" ref="D1156:D1219" si="56">(C1156*1000)/3600</f>
        <v>15.913477312643527</v>
      </c>
      <c r="E1156" s="56">
        <f t="shared" si="54"/>
        <v>-0.11387470926995978</v>
      </c>
      <c r="F1156">
        <f t="shared" si="55"/>
        <v>56.437080024933096</v>
      </c>
    </row>
    <row r="1157" spans="2:6">
      <c r="B1157" s="56">
        <v>1374.0946277611099</v>
      </c>
      <c r="C1157" s="56">
        <v>54.787215563661597</v>
      </c>
      <c r="D1157" s="56">
        <f t="shared" si="56"/>
        <v>15.218670989906</v>
      </c>
      <c r="E1157" s="56">
        <f t="shared" si="54"/>
        <v>-0.49957936970249128</v>
      </c>
      <c r="F1157">
        <f t="shared" si="55"/>
        <v>21.165863661956056</v>
      </c>
    </row>
    <row r="1158" spans="2:6">
      <c r="B1158" s="56">
        <v>1374.4423234251401</v>
      </c>
      <c r="C1158" s="56">
        <v>56.185513288170903</v>
      </c>
      <c r="D1158" s="56">
        <f t="shared" si="56"/>
        <v>15.607087024491916</v>
      </c>
      <c r="E1158" s="56">
        <f t="shared" si="54"/>
        <v>1.1171149794729145</v>
      </c>
      <c r="F1158">
        <f t="shared" si="55"/>
        <v>5.4265164865578006</v>
      </c>
    </row>
    <row r="1159" spans="2:6">
      <c r="B1159" s="56">
        <v>1375.48541041723</v>
      </c>
      <c r="C1159" s="56">
        <v>49.0029529268716</v>
      </c>
      <c r="D1159" s="56">
        <f t="shared" si="56"/>
        <v>13.611931368575444</v>
      </c>
      <c r="E1159" s="56">
        <f t="shared" si="54"/>
        <v>-1.9127413830739199</v>
      </c>
      <c r="F1159">
        <f t="shared" si="55"/>
        <v>14.198428547781671</v>
      </c>
    </row>
    <row r="1160" spans="2:6">
      <c r="B1160" s="56">
        <v>1375.83310608126</v>
      </c>
      <c r="C1160" s="56">
        <v>51.599791558103099</v>
      </c>
      <c r="D1160" s="56">
        <f t="shared" si="56"/>
        <v>14.333275432806415</v>
      </c>
      <c r="E1160" s="56">
        <f t="shared" si="54"/>
        <v>2.0746421047367249</v>
      </c>
      <c r="F1160">
        <f t="shared" si="55"/>
        <v>4.983617719334088</v>
      </c>
    </row>
    <row r="1161" spans="2:6">
      <c r="B1161" s="56">
        <v>1375.83310608126</v>
      </c>
      <c r="C1161" s="56">
        <v>50.349140177175599</v>
      </c>
      <c r="D1161" s="56">
        <f t="shared" si="56"/>
        <v>13.985872271437666</v>
      </c>
      <c r="E1161" s="56">
        <f t="shared" ref="E1161:E1224" si="57">IF(B1160=B1161, 0, (D1161-D1160)/(B1161-B1160))</f>
        <v>0</v>
      </c>
      <c r="F1161">
        <f t="shared" si="55"/>
        <v>0</v>
      </c>
    </row>
    <row r="1162" spans="2:6">
      <c r="B1162" s="56">
        <v>1376.11126261248</v>
      </c>
      <c r="C1162" s="56">
        <v>53.239534479763698</v>
      </c>
      <c r="D1162" s="56">
        <f t="shared" si="56"/>
        <v>14.788759577712138</v>
      </c>
      <c r="E1162" s="56">
        <f t="shared" si="57"/>
        <v>2.8864585805443261</v>
      </c>
      <c r="F1162">
        <f t="shared" si="55"/>
        <v>4.1135900651832564</v>
      </c>
    </row>
    <row r="1163" spans="2:6">
      <c r="B1163" s="56">
        <v>1377.2238887373801</v>
      </c>
      <c r="C1163" s="56">
        <v>46.110821608476598</v>
      </c>
      <c r="D1163" s="56">
        <f t="shared" si="56"/>
        <v>12.808561557910165</v>
      </c>
      <c r="E1163" s="56">
        <f t="shared" si="57"/>
        <v>-1.7797515045584515</v>
      </c>
      <c r="F1163">
        <f t="shared" si="55"/>
        <v>14.251140211721834</v>
      </c>
    </row>
    <row r="1164" spans="2:6">
      <c r="B1164" s="56">
        <v>1377.2238887373801</v>
      </c>
      <c r="C1164" s="56">
        <v>44.860170227548998</v>
      </c>
      <c r="D1164" s="56">
        <f t="shared" si="56"/>
        <v>12.461158396541387</v>
      </c>
      <c r="E1164" s="56">
        <f t="shared" si="57"/>
        <v>0</v>
      </c>
      <c r="F1164">
        <f t="shared" si="55"/>
        <v>0</v>
      </c>
    </row>
    <row r="1165" spans="2:6">
      <c r="B1165" s="56">
        <v>1377.2238887373801</v>
      </c>
      <c r="C1165" s="56">
        <v>43.609518846621498</v>
      </c>
      <c r="D1165" s="56">
        <f t="shared" si="56"/>
        <v>12.113755235172638</v>
      </c>
      <c r="E1165" s="56">
        <f t="shared" si="57"/>
        <v>0</v>
      </c>
      <c r="F1165">
        <f t="shared" si="55"/>
        <v>0</v>
      </c>
    </row>
    <row r="1166" spans="2:6">
      <c r="B1166" s="56">
        <v>1377.2238887373801</v>
      </c>
      <c r="C1166" s="56">
        <v>42.358867465693898</v>
      </c>
      <c r="D1166" s="56">
        <f t="shared" si="56"/>
        <v>11.76635207380386</v>
      </c>
      <c r="E1166" s="56">
        <f t="shared" si="57"/>
        <v>0</v>
      </c>
      <c r="F1166">
        <f t="shared" si="55"/>
        <v>0</v>
      </c>
    </row>
    <row r="1167" spans="2:6">
      <c r="B1167" s="56">
        <v>1377.5715844014101</v>
      </c>
      <c r="C1167" s="56">
        <v>47.569914886225398</v>
      </c>
      <c r="D1167" s="56">
        <f t="shared" si="56"/>
        <v>13.213865246173722</v>
      </c>
      <c r="E1167" s="56">
        <f t="shared" si="57"/>
        <v>4.1631614141874644</v>
      </c>
      <c r="F1167">
        <f t="shared" si="55"/>
        <v>4.5944036511709205</v>
      </c>
    </row>
    <row r="1168" spans="2:6">
      <c r="B1168" s="56">
        <v>1377.91928006544</v>
      </c>
      <c r="C1168" s="56">
        <v>40.951884662150398</v>
      </c>
      <c r="D1168" s="56">
        <f t="shared" si="56"/>
        <v>11.375523517264</v>
      </c>
      <c r="E1168" s="56">
        <f t="shared" si="57"/>
        <v>-5.2872149960180739</v>
      </c>
      <c r="F1168">
        <f t="shared" si="55"/>
        <v>3.9552202030236514</v>
      </c>
    </row>
    <row r="1169" spans="2:6">
      <c r="B1169" s="56">
        <v>1377.91928006544</v>
      </c>
      <c r="C1169" s="56">
        <v>39.727288518325501</v>
      </c>
      <c r="D1169" s="56">
        <f t="shared" si="56"/>
        <v>11.035357921757083</v>
      </c>
      <c r="E1169" s="56">
        <f t="shared" si="57"/>
        <v>0</v>
      </c>
      <c r="F1169">
        <f t="shared" si="55"/>
        <v>0</v>
      </c>
    </row>
    <row r="1170" spans="2:6">
      <c r="B1170" s="56">
        <v>1378.6146713935</v>
      </c>
      <c r="C1170" s="56">
        <v>38.328990793816203</v>
      </c>
      <c r="D1170" s="56">
        <f t="shared" si="56"/>
        <v>10.646941887171167</v>
      </c>
      <c r="E1170" s="56">
        <f t="shared" si="57"/>
        <v>-0.55855748973682251</v>
      </c>
      <c r="F1170">
        <f t="shared" si="55"/>
        <v>7.4037910586969709</v>
      </c>
    </row>
    <row r="1171" spans="2:6">
      <c r="B1171" s="56">
        <v>1380.0054540496301</v>
      </c>
      <c r="C1171" s="56">
        <v>37.095709570957098</v>
      </c>
      <c r="D1171" s="56">
        <f t="shared" si="56"/>
        <v>10.304363769710307</v>
      </c>
      <c r="E1171" s="56">
        <f t="shared" si="57"/>
        <v>-0.24632038367094117</v>
      </c>
      <c r="F1171">
        <f t="shared" si="55"/>
        <v>14.33113041336861</v>
      </c>
    </row>
    <row r="1172" spans="2:6">
      <c r="B1172" s="56">
        <v>1380.2836105808501</v>
      </c>
      <c r="C1172" s="56">
        <v>28.8518325516762</v>
      </c>
      <c r="D1172" s="56">
        <f t="shared" si="56"/>
        <v>8.0143979310211666</v>
      </c>
      <c r="E1172" s="56">
        <f t="shared" si="57"/>
        <v>-8.2326516966728764</v>
      </c>
      <c r="F1172">
        <f t="shared" si="55"/>
        <v>2.2292571283097531</v>
      </c>
    </row>
    <row r="1173" spans="2:6">
      <c r="B1173" s="56">
        <v>1380.5617671120799</v>
      </c>
      <c r="C1173" s="56">
        <v>35.855480284870502</v>
      </c>
      <c r="D1173" s="56">
        <f t="shared" si="56"/>
        <v>9.9598556346862495</v>
      </c>
      <c r="E1173" s="56">
        <f t="shared" si="57"/>
        <v>6.9941111756885421</v>
      </c>
      <c r="F1173">
        <f t="shared" si="55"/>
        <v>2.7703988948938765</v>
      </c>
    </row>
    <row r="1174" spans="2:6">
      <c r="B1174" s="56">
        <v>1380.70084537769</v>
      </c>
      <c r="C1174" s="56">
        <v>34.663887441375699</v>
      </c>
      <c r="D1174" s="56">
        <f t="shared" si="56"/>
        <v>9.628857622604361</v>
      </c>
      <c r="E1174" s="56">
        <f t="shared" si="57"/>
        <v>-2.379940608475597</v>
      </c>
      <c r="F1174">
        <f t="shared" si="55"/>
        <v>1.3391648179586335</v>
      </c>
    </row>
    <row r="1175" spans="2:6">
      <c r="B1175" s="56">
        <v>1381.04854104172</v>
      </c>
      <c r="C1175" s="56">
        <v>27.5594927913844</v>
      </c>
      <c r="D1175" s="56">
        <f t="shared" si="56"/>
        <v>7.6554146642734446</v>
      </c>
      <c r="E1175" s="56">
        <f t="shared" si="57"/>
        <v>-5.675776728008926</v>
      </c>
      <c r="F1175">
        <f t="shared" si="55"/>
        <v>2.6617544851193284</v>
      </c>
    </row>
    <row r="1176" spans="2:6">
      <c r="B1176" s="56">
        <v>1381.39623670575</v>
      </c>
      <c r="C1176" s="56">
        <v>31.311446934167101</v>
      </c>
      <c r="D1176" s="56">
        <f t="shared" si="56"/>
        <v>8.6976241483797505</v>
      </c>
      <c r="E1176" s="56">
        <f t="shared" si="57"/>
        <v>2.9974762182149912</v>
      </c>
      <c r="F1176">
        <f t="shared" si="55"/>
        <v>3.0241262037540033</v>
      </c>
    </row>
    <row r="1177" spans="2:6">
      <c r="B1177" s="56">
        <v>1381.39623670575</v>
      </c>
      <c r="C1177" s="56">
        <v>30.081639742921599</v>
      </c>
      <c r="D1177" s="56">
        <f t="shared" si="56"/>
        <v>8.3560110397004443</v>
      </c>
      <c r="E1177" s="56">
        <f t="shared" si="57"/>
        <v>0</v>
      </c>
      <c r="F1177">
        <f t="shared" si="55"/>
        <v>0</v>
      </c>
    </row>
    <row r="1178" spans="2:6">
      <c r="B1178" s="56">
        <v>1381.91778020179</v>
      </c>
      <c r="C1178" s="56">
        <v>32.900816397429203</v>
      </c>
      <c r="D1178" s="56">
        <f t="shared" si="56"/>
        <v>9.1391156659525574</v>
      </c>
      <c r="E1178" s="56">
        <f t="shared" si="57"/>
        <v>1.5015135500643877</v>
      </c>
      <c r="F1178">
        <f t="shared" si="55"/>
        <v>4.7664463351354431</v>
      </c>
    </row>
    <row r="1179" spans="2:6">
      <c r="B1179" s="56">
        <v>1385.5685846741201</v>
      </c>
      <c r="C1179" s="56">
        <v>36.7309362515198</v>
      </c>
      <c r="D1179" s="56">
        <f t="shared" si="56"/>
        <v>10.203037847644389</v>
      </c>
      <c r="E1179" s="56">
        <f t="shared" si="57"/>
        <v>0.29142129899189279</v>
      </c>
      <c r="F1179">
        <f t="shared" si="55"/>
        <v>37.249296205532772</v>
      </c>
    </row>
    <row r="1180" spans="2:6">
      <c r="B1180" s="56">
        <v>1385.5685846741201</v>
      </c>
      <c r="C1180" s="56">
        <v>34.959180128539103</v>
      </c>
      <c r="D1180" s="56">
        <f t="shared" si="56"/>
        <v>9.7108833690386405</v>
      </c>
      <c r="E1180" s="56">
        <f t="shared" si="57"/>
        <v>0</v>
      </c>
      <c r="F1180">
        <f t="shared" si="55"/>
        <v>0</v>
      </c>
    </row>
    <row r="1181" spans="2:6">
      <c r="B1181" s="56">
        <v>1386.26397600218</v>
      </c>
      <c r="C1181" s="56">
        <v>37.460482890394303</v>
      </c>
      <c r="D1181" s="56">
        <f t="shared" si="56"/>
        <v>10.405689691776196</v>
      </c>
      <c r="E1181" s="56">
        <f t="shared" si="57"/>
        <v>0.99915873940502342</v>
      </c>
      <c r="F1181">
        <f t="shared" si="55"/>
        <v>7.2360263741438855</v>
      </c>
    </row>
    <row r="1182" spans="2:6">
      <c r="B1182" s="56">
        <v>1386.95936733024</v>
      </c>
      <c r="C1182" s="56">
        <v>38.537432690637402</v>
      </c>
      <c r="D1182" s="56">
        <f t="shared" si="56"/>
        <v>10.704842414065945</v>
      </c>
      <c r="E1182" s="56">
        <f t="shared" si="57"/>
        <v>0.43019334613267285</v>
      </c>
      <c r="F1182">
        <f t="shared" si="55"/>
        <v>7.4440545829897014</v>
      </c>
    </row>
    <row r="1183" spans="2:6">
      <c r="B1183" s="56">
        <v>1387.6547586582999</v>
      </c>
      <c r="C1183" s="56">
        <v>40.291818655549697</v>
      </c>
      <c r="D1183" s="56">
        <f t="shared" si="56"/>
        <v>11.192171848763804</v>
      </c>
      <c r="E1183" s="56">
        <f t="shared" si="57"/>
        <v>0.70079883805489795</v>
      </c>
      <c r="F1183">
        <f t="shared" si="55"/>
        <v>7.7829392457869453</v>
      </c>
    </row>
    <row r="1184" spans="2:6">
      <c r="B1184" s="56">
        <v>1388.3501499863601</v>
      </c>
      <c r="C1184" s="56">
        <v>44.443286433906501</v>
      </c>
      <c r="D1184" s="56">
        <f t="shared" si="56"/>
        <v>12.345357342751806</v>
      </c>
      <c r="E1184" s="56">
        <f t="shared" si="57"/>
        <v>1.6583259633174816</v>
      </c>
      <c r="F1184">
        <f t="shared" si="55"/>
        <v>8.5848544379535277</v>
      </c>
    </row>
    <row r="1185" spans="2:6">
      <c r="B1185" s="56">
        <v>1388.3501499863601</v>
      </c>
      <c r="C1185" s="56">
        <v>43.1926350529789</v>
      </c>
      <c r="D1185" s="56">
        <f t="shared" si="56"/>
        <v>11.997954181383028</v>
      </c>
      <c r="E1185" s="56">
        <f t="shared" si="57"/>
        <v>0</v>
      </c>
      <c r="F1185">
        <f t="shared" si="55"/>
        <v>0</v>
      </c>
    </row>
    <row r="1186" spans="2:6">
      <c r="B1186" s="56">
        <v>1388.3501499863601</v>
      </c>
      <c r="C1186" s="56">
        <v>41.9419836720514</v>
      </c>
      <c r="D1186" s="56">
        <f t="shared" si="56"/>
        <v>11.650551020014278</v>
      </c>
      <c r="E1186" s="56">
        <f t="shared" si="57"/>
        <v>0</v>
      </c>
      <c r="F1186">
        <f t="shared" si="55"/>
        <v>0</v>
      </c>
    </row>
    <row r="1187" spans="2:6">
      <c r="B1187" s="56">
        <v>1389.04554131442</v>
      </c>
      <c r="C1187" s="56">
        <v>45.954490185860699</v>
      </c>
      <c r="D1187" s="56">
        <f t="shared" si="56"/>
        <v>12.765136162739083</v>
      </c>
      <c r="E1187" s="56">
        <f t="shared" si="57"/>
        <v>1.6028171444621899</v>
      </c>
      <c r="F1187">
        <f t="shared" si="55"/>
        <v>8.8767649890731075</v>
      </c>
    </row>
    <row r="1188" spans="2:6">
      <c r="B1188" s="56">
        <v>1389.04554131442</v>
      </c>
      <c r="C1188" s="56">
        <v>46.944589195761601</v>
      </c>
      <c r="D1188" s="56">
        <f t="shared" si="56"/>
        <v>13.040163665489334</v>
      </c>
      <c r="E1188" s="56">
        <f t="shared" si="57"/>
        <v>0</v>
      </c>
      <c r="F1188">
        <f t="shared" si="55"/>
        <v>0</v>
      </c>
    </row>
    <row r="1189" spans="2:6">
      <c r="B1189" s="56">
        <v>1389.7409326424799</v>
      </c>
      <c r="C1189" s="56">
        <v>49.376411325343</v>
      </c>
      <c r="D1189" s="56">
        <f t="shared" si="56"/>
        <v>13.715669812595277</v>
      </c>
      <c r="E1189" s="56">
        <f t="shared" si="57"/>
        <v>0.97140432997708481</v>
      </c>
      <c r="F1189">
        <f t="shared" si="55"/>
        <v>9.5377578462122692</v>
      </c>
    </row>
    <row r="1190" spans="2:6">
      <c r="B1190" s="56">
        <v>1389.7409326424799</v>
      </c>
      <c r="C1190" s="56">
        <v>48.1257599444154</v>
      </c>
      <c r="D1190" s="56">
        <f t="shared" si="56"/>
        <v>13.368266651226499</v>
      </c>
      <c r="E1190" s="56">
        <f t="shared" si="57"/>
        <v>0</v>
      </c>
      <c r="F1190">
        <f t="shared" si="55"/>
        <v>0</v>
      </c>
    </row>
    <row r="1191" spans="2:6">
      <c r="B1191" s="56">
        <v>1390.57540223616</v>
      </c>
      <c r="C1191" s="56">
        <v>50.988361994094099</v>
      </c>
      <c r="D1191" s="56">
        <f t="shared" si="56"/>
        <v>14.163433887248361</v>
      </c>
      <c r="E1191" s="56">
        <f t="shared" si="57"/>
        <v>0.95290139034919152</v>
      </c>
      <c r="F1191">
        <f t="shared" si="55"/>
        <v>11.818954921006661</v>
      </c>
    </row>
    <row r="1192" spans="2:6">
      <c r="B1192" s="56">
        <v>1393.2178892827901</v>
      </c>
      <c r="C1192" s="56">
        <v>51.895084245266602</v>
      </c>
      <c r="D1192" s="56">
        <f t="shared" si="56"/>
        <v>14.415301179240723</v>
      </c>
      <c r="E1192" s="56">
        <f t="shared" si="57"/>
        <v>9.5314485008947347E-2</v>
      </c>
      <c r="F1192">
        <f t="shared" si="55"/>
        <v>38.092246639415137</v>
      </c>
    </row>
    <row r="1193" spans="2:6">
      <c r="B1193" s="56">
        <v>1393.2951549859099</v>
      </c>
      <c r="C1193" s="56">
        <v>53.394707891841797</v>
      </c>
      <c r="D1193" s="56">
        <f t="shared" si="56"/>
        <v>14.831863303289389</v>
      </c>
      <c r="E1193" s="56">
        <f t="shared" si="57"/>
        <v>5.3912940312318121</v>
      </c>
      <c r="F1193">
        <f t="shared" si="55"/>
        <v>1.1459943467053</v>
      </c>
    </row>
    <row r="1194" spans="2:6">
      <c r="B1194" s="56">
        <v>1394.95636760294</v>
      </c>
      <c r="C1194" s="56">
        <v>54.396387007121703</v>
      </c>
      <c r="D1194" s="56">
        <f t="shared" si="56"/>
        <v>15.11010750197825</v>
      </c>
      <c r="E1194" s="56">
        <f t="shared" si="57"/>
        <v>0.16749463364076225</v>
      </c>
      <c r="F1194">
        <f t="shared" si="55"/>
        <v>25.101101226966829</v>
      </c>
    </row>
    <row r="1195" spans="2:6">
      <c r="B1195" s="56">
        <v>1398.7810199072801</v>
      </c>
      <c r="C1195" s="56">
        <v>52.3640785131144</v>
      </c>
      <c r="D1195" s="56">
        <f t="shared" si="56"/>
        <v>14.545577364753999</v>
      </c>
      <c r="E1195" s="56">
        <f t="shared" si="57"/>
        <v>-0.14760299559351689</v>
      </c>
      <c r="F1195">
        <f t="shared" si="55"/>
        <v>55.631775986064078</v>
      </c>
    </row>
    <row r="1196" spans="2:6">
      <c r="B1196" s="56">
        <v>1399.47641123534</v>
      </c>
      <c r="C1196" s="56">
        <v>51.043946499913098</v>
      </c>
      <c r="D1196" s="56">
        <f t="shared" si="56"/>
        <v>14.178874027753638</v>
      </c>
      <c r="E1196" s="56">
        <f t="shared" si="57"/>
        <v>-0.52733377913040691</v>
      </c>
      <c r="F1196">
        <f t="shared" si="55"/>
        <v>9.8598660405542056</v>
      </c>
    </row>
    <row r="1197" spans="2:6">
      <c r="B1197" s="56">
        <v>1400.1718025634</v>
      </c>
      <c r="C1197" s="56">
        <v>49.550112906027401</v>
      </c>
      <c r="D1197" s="56">
        <f t="shared" si="56"/>
        <v>13.763920251674278</v>
      </c>
      <c r="E1197" s="56">
        <f t="shared" si="57"/>
        <v>-0.59671980270020231</v>
      </c>
      <c r="F1197">
        <f t="shared" si="55"/>
        <v>9.5713107831228914</v>
      </c>
    </row>
    <row r="1198" spans="2:6">
      <c r="B1198" s="56">
        <v>1400.5194982274299</v>
      </c>
      <c r="C1198" s="56">
        <v>46.866423484453698</v>
      </c>
      <c r="D1198" s="56">
        <f t="shared" si="56"/>
        <v>13.018450967903805</v>
      </c>
      <c r="E1198" s="56">
        <f t="shared" si="57"/>
        <v>-2.1440281283065303</v>
      </c>
      <c r="F1198">
        <f t="shared" si="55"/>
        <v>4.5264589539269249</v>
      </c>
    </row>
    <row r="1199" spans="2:6">
      <c r="B1199" s="56">
        <v>1400.8671938914599</v>
      </c>
      <c r="C1199" s="56">
        <v>48.195240576689201</v>
      </c>
      <c r="D1199" s="56">
        <f t="shared" si="56"/>
        <v>13.387566826858112</v>
      </c>
      <c r="E1199" s="56">
        <f t="shared" si="57"/>
        <v>1.0616061606177831</v>
      </c>
      <c r="F1199">
        <f t="shared" si="55"/>
        <v>4.6547989376100354</v>
      </c>
    </row>
    <row r="1200" spans="2:6">
      <c r="B1200" s="56">
        <v>1401.9102808835501</v>
      </c>
      <c r="C1200" s="56">
        <v>42.697585548028499</v>
      </c>
      <c r="D1200" s="56">
        <f t="shared" si="56"/>
        <v>11.860440430007918</v>
      </c>
      <c r="E1200" s="56">
        <f t="shared" si="57"/>
        <v>-1.4640450973222638</v>
      </c>
      <c r="F1200">
        <f t="shared" si="55"/>
        <v>12.371471133001229</v>
      </c>
    </row>
    <row r="1201" spans="2:6">
      <c r="B1201" s="56">
        <v>1402.25797654758</v>
      </c>
      <c r="C1201" s="56">
        <v>44.026402640264003</v>
      </c>
      <c r="D1201" s="56">
        <f t="shared" si="56"/>
        <v>12.229556288962222</v>
      </c>
      <c r="E1201" s="56">
        <f t="shared" si="57"/>
        <v>1.0616061606177729</v>
      </c>
      <c r="F1201">
        <f t="shared" si="55"/>
        <v>4.2521636946826202</v>
      </c>
    </row>
    <row r="1202" spans="2:6">
      <c r="B1202" s="56">
        <v>1402.60567221161</v>
      </c>
      <c r="C1202" s="56">
        <v>45.485495918012802</v>
      </c>
      <c r="D1202" s="56">
        <f t="shared" si="56"/>
        <v>12.634859977225778</v>
      </c>
      <c r="E1202" s="56">
        <f t="shared" si="57"/>
        <v>1.1656851959724763</v>
      </c>
      <c r="F1202">
        <f t="shared" si="55"/>
        <v>4.3930860297072138</v>
      </c>
    </row>
    <row r="1203" spans="2:6">
      <c r="B1203" s="56">
        <v>1403.3010635396699</v>
      </c>
      <c r="C1203" s="56">
        <v>35.871113427132201</v>
      </c>
      <c r="D1203" s="56">
        <f t="shared" si="56"/>
        <v>9.9641981742033892</v>
      </c>
      <c r="E1203" s="56">
        <f t="shared" si="57"/>
        <v>-3.840516404587929</v>
      </c>
      <c r="F1203">
        <f t="shared" si="55"/>
        <v>6.9290170014117329</v>
      </c>
    </row>
    <row r="1204" spans="2:6">
      <c r="B1204" s="56">
        <v>1403.6487592036999</v>
      </c>
      <c r="C1204" s="56">
        <v>39.788084071565002</v>
      </c>
      <c r="D1204" s="56">
        <f t="shared" si="56"/>
        <v>11.052245575434723</v>
      </c>
      <c r="E1204" s="56">
        <f t="shared" si="57"/>
        <v>3.1293096629975437</v>
      </c>
      <c r="F1204">
        <f t="shared" si="55"/>
        <v>3.8428178643730786</v>
      </c>
    </row>
    <row r="1205" spans="2:6">
      <c r="B1205" s="56">
        <v>1403.6487592036999</v>
      </c>
      <c r="C1205" s="56">
        <v>38.537432690637402</v>
      </c>
      <c r="D1205" s="56">
        <f t="shared" si="56"/>
        <v>10.704842414065945</v>
      </c>
      <c r="E1205" s="56">
        <f t="shared" si="57"/>
        <v>0</v>
      </c>
      <c r="F1205">
        <f t="shared" si="55"/>
        <v>0</v>
      </c>
    </row>
    <row r="1206" spans="2:6">
      <c r="B1206" s="56">
        <v>1403.6487592036999</v>
      </c>
      <c r="C1206" s="56">
        <v>37.286781309709902</v>
      </c>
      <c r="D1206" s="56">
        <f t="shared" si="56"/>
        <v>10.357439252697194</v>
      </c>
      <c r="E1206" s="56">
        <f t="shared" si="57"/>
        <v>0</v>
      </c>
      <c r="F1206">
        <f t="shared" si="55"/>
        <v>0</v>
      </c>
    </row>
    <row r="1207" spans="2:6">
      <c r="B1207" s="56">
        <v>1403.9964548677301</v>
      </c>
      <c r="C1207" s="56">
        <v>41.264547507382296</v>
      </c>
      <c r="D1207" s="56">
        <f t="shared" si="56"/>
        <v>11.462374307606193</v>
      </c>
      <c r="E1207" s="56">
        <f t="shared" si="57"/>
        <v>3.1778798794943683</v>
      </c>
      <c r="F1207">
        <f t="shared" si="55"/>
        <v>3.9854178462458143</v>
      </c>
    </row>
    <row r="1208" spans="2:6">
      <c r="B1208" s="56">
        <v>1405.03954185983</v>
      </c>
      <c r="C1208" s="56">
        <v>34.715997915580999</v>
      </c>
      <c r="D1208" s="56">
        <f t="shared" si="56"/>
        <v>9.6433327543280551</v>
      </c>
      <c r="E1208" s="56">
        <f t="shared" si="57"/>
        <v>-1.7439020590373684</v>
      </c>
      <c r="F1208">
        <f t="shared" si="55"/>
        <v>10.058834956530646</v>
      </c>
    </row>
    <row r="1209" spans="2:6">
      <c r="B1209" s="56">
        <v>1405.03954185983</v>
      </c>
      <c r="C1209" s="56">
        <v>33.465346534653399</v>
      </c>
      <c r="D1209" s="56">
        <f t="shared" si="56"/>
        <v>9.2959295929592773</v>
      </c>
      <c r="E1209" s="56">
        <f t="shared" si="57"/>
        <v>0</v>
      </c>
      <c r="F1209">
        <f t="shared" si="55"/>
        <v>0</v>
      </c>
    </row>
    <row r="1210" spans="2:6">
      <c r="B1210" s="56">
        <v>1405.03954185983</v>
      </c>
      <c r="C1210" s="56">
        <v>32.214695153725899</v>
      </c>
      <c r="D1210" s="56">
        <f t="shared" si="56"/>
        <v>8.9485264315905262</v>
      </c>
      <c r="E1210" s="56">
        <f t="shared" si="57"/>
        <v>0</v>
      </c>
      <c r="F1210">
        <f t="shared" si="55"/>
        <v>0</v>
      </c>
    </row>
    <row r="1211" spans="2:6">
      <c r="B1211" s="56">
        <v>1405.03954185983</v>
      </c>
      <c r="C1211" s="56">
        <v>30.964043772798298</v>
      </c>
      <c r="D1211" s="56">
        <f t="shared" si="56"/>
        <v>8.6011232702217484</v>
      </c>
      <c r="E1211" s="56">
        <f t="shared" si="57"/>
        <v>0</v>
      </c>
      <c r="F1211">
        <f t="shared" si="55"/>
        <v>0</v>
      </c>
    </row>
    <row r="1212" spans="2:6">
      <c r="B1212" s="56">
        <v>1405.73493318789</v>
      </c>
      <c r="C1212" s="56">
        <v>29.6178565224943</v>
      </c>
      <c r="D1212" s="56">
        <f t="shared" si="56"/>
        <v>8.2271823673595286</v>
      </c>
      <c r="E1212" s="56">
        <f t="shared" si="57"/>
        <v>-0.53774168266588895</v>
      </c>
      <c r="F1212">
        <f t="shared" si="55"/>
        <v>5.7211112726294706</v>
      </c>
    </row>
    <row r="1213" spans="2:6">
      <c r="B1213" s="56">
        <v>1407.82110717207</v>
      </c>
      <c r="C1213" s="56">
        <v>27.702796595449001</v>
      </c>
      <c r="D1213" s="56">
        <f t="shared" si="56"/>
        <v>7.6952212765136121</v>
      </c>
      <c r="E1213" s="56">
        <f t="shared" si="57"/>
        <v>-0.2549936366189508</v>
      </c>
      <c r="F1213">
        <f t="shared" si="55"/>
        <v>16.053570429571494</v>
      </c>
    </row>
    <row r="1214" spans="2:6">
      <c r="B1214" s="56">
        <v>1411.9934551404399</v>
      </c>
      <c r="C1214" s="56">
        <v>27.0383880493312</v>
      </c>
      <c r="D1214" s="56">
        <f t="shared" si="56"/>
        <v>7.5106633470364441</v>
      </c>
      <c r="E1214" s="56">
        <f t="shared" si="57"/>
        <v>-4.4233590025635892E-2</v>
      </c>
      <c r="F1214">
        <f t="shared" si="55"/>
        <v>31.33710095711761</v>
      </c>
    </row>
    <row r="1215" spans="2:6">
      <c r="B1215" s="56">
        <v>1414.7750204526801</v>
      </c>
      <c r="C1215" s="56">
        <v>30.2692374500608</v>
      </c>
      <c r="D1215" s="56">
        <f t="shared" si="56"/>
        <v>8.4081215139057779</v>
      </c>
      <c r="E1215" s="56">
        <f t="shared" si="57"/>
        <v>0.32264500959948289</v>
      </c>
      <c r="F1215">
        <f t="shared" si="55"/>
        <v>23.387739144181023</v>
      </c>
    </row>
    <row r="1216" spans="2:6">
      <c r="B1216" s="56">
        <v>1414.7750204526801</v>
      </c>
      <c r="C1216" s="56">
        <v>29.0185860691332</v>
      </c>
      <c r="D1216" s="56">
        <f t="shared" si="56"/>
        <v>8.0607183525370001</v>
      </c>
      <c r="E1216" s="56">
        <f t="shared" si="57"/>
        <v>0</v>
      </c>
      <c r="F1216">
        <f t="shared" si="55"/>
        <v>0</v>
      </c>
    </row>
    <row r="1217" spans="2:6">
      <c r="B1217" s="56">
        <v>1414.7750204526801</v>
      </c>
      <c r="C1217" s="56">
        <v>28.184818481848101</v>
      </c>
      <c r="D1217" s="56">
        <f t="shared" si="56"/>
        <v>7.829116244957806</v>
      </c>
      <c r="E1217" s="56">
        <f t="shared" si="57"/>
        <v>0</v>
      </c>
      <c r="F1217">
        <f t="shared" si="55"/>
        <v>0</v>
      </c>
    </row>
    <row r="1218" spans="2:6">
      <c r="B1218" s="56">
        <v>1414.7750204526801</v>
      </c>
      <c r="C1218" s="56">
        <v>33.604307799200903</v>
      </c>
      <c r="D1218" s="56">
        <f t="shared" si="56"/>
        <v>9.3345299442224743</v>
      </c>
      <c r="E1218" s="56">
        <f t="shared" si="57"/>
        <v>0</v>
      </c>
      <c r="F1218">
        <f t="shared" si="55"/>
        <v>0</v>
      </c>
    </row>
    <row r="1219" spans="2:6">
      <c r="B1219" s="56">
        <v>1415.4704117807401</v>
      </c>
      <c r="C1219" s="56">
        <v>32.075733889178302</v>
      </c>
      <c r="D1219" s="56">
        <f t="shared" si="56"/>
        <v>8.9099260803273062</v>
      </c>
      <c r="E1219" s="56">
        <f t="shared" si="57"/>
        <v>-0.61059700741417422</v>
      </c>
      <c r="F1219">
        <f t="shared" ref="F1219:F1282" si="58">(B1219-B1218)*(D1219)</f>
        <v>6.1958853299147085</v>
      </c>
    </row>
    <row r="1220" spans="2:6">
      <c r="B1220" s="56">
        <v>1417.5565857649301</v>
      </c>
      <c r="C1220" s="56">
        <v>34.359909675178002</v>
      </c>
      <c r="D1220" s="56">
        <f t="shared" ref="D1220:D1283" si="59">(C1220*1000)/3600</f>
        <v>9.544419354216112</v>
      </c>
      <c r="E1220" s="56">
        <f t="shared" si="57"/>
        <v>0.30414206997943383</v>
      </c>
      <c r="F1220">
        <f t="shared" si="58"/>
        <v>19.911319350965691</v>
      </c>
    </row>
    <row r="1221" spans="2:6">
      <c r="B1221" s="56">
        <v>1418.1128988273699</v>
      </c>
      <c r="C1221" s="56">
        <v>35.542817439638597</v>
      </c>
      <c r="D1221" s="56">
        <f t="shared" si="59"/>
        <v>9.8730048443440541</v>
      </c>
      <c r="E1221" s="56">
        <f t="shared" si="57"/>
        <v>0.59064852564645953</v>
      </c>
      <c r="F1221">
        <f t="shared" si="58"/>
        <v>5.4924815604401473</v>
      </c>
    </row>
    <row r="1222" spans="2:6">
      <c r="B1222" s="56">
        <v>1418.5301336242101</v>
      </c>
      <c r="C1222" s="56">
        <v>37.272885183255099</v>
      </c>
      <c r="D1222" s="56">
        <f t="shared" si="59"/>
        <v>10.353579217570861</v>
      </c>
      <c r="E1222" s="56">
        <f t="shared" si="57"/>
        <v>1.1518079912470129</v>
      </c>
      <c r="F1222">
        <f t="shared" si="58"/>
        <v>4.3198735214115587</v>
      </c>
    </row>
    <row r="1223" spans="2:6">
      <c r="B1223" s="56">
        <v>1419.22552495227</v>
      </c>
      <c r="C1223" s="56">
        <v>38.7736668403682</v>
      </c>
      <c r="D1223" s="56">
        <f t="shared" si="59"/>
        <v>10.770463011213389</v>
      </c>
      <c r="E1223" s="56">
        <f t="shared" si="57"/>
        <v>0.59949524364300644</v>
      </c>
      <c r="F1223">
        <f t="shared" si="58"/>
        <v>7.4896865771881478</v>
      </c>
    </row>
    <row r="1224" spans="2:6">
      <c r="B1224" s="56">
        <v>1419.29506408508</v>
      </c>
      <c r="C1224" s="56">
        <v>40.482890394302601</v>
      </c>
      <c r="D1224" s="56">
        <f t="shared" si="59"/>
        <v>11.245247331750722</v>
      </c>
      <c r="E1224" s="56">
        <f t="shared" si="57"/>
        <v>6.827584718879268</v>
      </c>
      <c r="F1224">
        <f t="shared" si="58"/>
        <v>0.78198474768335369</v>
      </c>
    </row>
    <row r="1225" spans="2:6">
      <c r="B1225" s="56">
        <v>1423.1197163894101</v>
      </c>
      <c r="C1225" s="56">
        <v>34.542296334896598</v>
      </c>
      <c r="D1225" s="56">
        <f t="shared" si="59"/>
        <v>9.595082315249055</v>
      </c>
      <c r="E1225" s="56">
        <f t="shared" ref="E1225:E1288" si="60">IF(B1224=B1225, 0, (D1225-D1224)/(B1225-B1224))</f>
        <v>-0.43145491019756527</v>
      </c>
      <c r="F1225">
        <f t="shared" si="58"/>
        <v>36.697853687254572</v>
      </c>
    </row>
    <row r="1226" spans="2:6">
      <c r="B1226" s="56">
        <v>1423.58331060812</v>
      </c>
      <c r="C1226" s="56">
        <v>41.386138613861398</v>
      </c>
      <c r="D1226" s="56">
        <f t="shared" si="59"/>
        <v>11.496149614961499</v>
      </c>
      <c r="E1226" s="56">
        <f t="shared" si="60"/>
        <v>4.1007139929458827</v>
      </c>
      <c r="F1226">
        <f t="shared" si="58"/>
        <v>5.3295484989200359</v>
      </c>
    </row>
    <row r="1227" spans="2:6">
      <c r="B1227" s="56">
        <v>1425.9012817016601</v>
      </c>
      <c r="C1227" s="56">
        <v>35.125933645996099</v>
      </c>
      <c r="D1227" s="56">
        <f t="shared" si="59"/>
        <v>9.7572037905544722</v>
      </c>
      <c r="E1227" s="56">
        <f t="shared" si="60"/>
        <v>-0.75020168683433908</v>
      </c>
      <c r="F1227">
        <f t="shared" si="58"/>
        <v>22.616916340285247</v>
      </c>
    </row>
    <row r="1228" spans="2:6">
      <c r="B1228" s="56">
        <v>1426.59667302972</v>
      </c>
      <c r="C1228" s="56">
        <v>36.7309362515198</v>
      </c>
      <c r="D1228" s="56">
        <f t="shared" si="59"/>
        <v>10.203037847644389</v>
      </c>
      <c r="E1228" s="56">
        <f t="shared" si="60"/>
        <v>0.64112685778486833</v>
      </c>
      <c r="F1228">
        <f t="shared" si="58"/>
        <v>7.0951040391192723</v>
      </c>
    </row>
    <row r="1229" spans="2:6">
      <c r="B1229" s="56">
        <v>1427.9874556858399</v>
      </c>
      <c r="C1229" s="56">
        <v>38.433211742226803</v>
      </c>
      <c r="D1229" s="56">
        <f t="shared" si="59"/>
        <v>10.675892150618557</v>
      </c>
      <c r="E1229" s="56">
        <f t="shared" si="60"/>
        <v>0.33999151549198608</v>
      </c>
      <c r="F1229">
        <f t="shared" si="58"/>
        <v>14.847845641686673</v>
      </c>
    </row>
    <row r="1230" spans="2:6">
      <c r="B1230" s="56">
        <v>1428.5437687482899</v>
      </c>
      <c r="C1230" s="56">
        <v>40.149383359388501</v>
      </c>
      <c r="D1230" s="56">
        <f t="shared" si="59"/>
        <v>11.152606488719028</v>
      </c>
      <c r="E1230" s="56">
        <f t="shared" si="60"/>
        <v>0.85691739108369258</v>
      </c>
      <c r="F1230">
        <f t="shared" si="58"/>
        <v>6.2043406700395209</v>
      </c>
    </row>
    <row r="1231" spans="2:6">
      <c r="B1231" s="56">
        <v>1428.6828470139001</v>
      </c>
      <c r="C1231" s="56">
        <v>42.150425568872599</v>
      </c>
      <c r="D1231" s="56">
        <f t="shared" si="59"/>
        <v>11.708451546909055</v>
      </c>
      <c r="E1231" s="56">
        <f t="shared" si="60"/>
        <v>3.9966349576735443</v>
      </c>
      <c r="F1231">
        <f t="shared" si="58"/>
        <v>1.6283911341242814</v>
      </c>
    </row>
    <row r="1232" spans="2:6">
      <c r="B1232" s="56">
        <v>1431.4644123261501</v>
      </c>
      <c r="C1232" s="56">
        <v>34.646517283307197</v>
      </c>
      <c r="D1232" s="56">
        <f t="shared" si="59"/>
        <v>9.6240325786964434</v>
      </c>
      <c r="E1232" s="56">
        <f t="shared" si="60"/>
        <v>-0.74936905455099123</v>
      </c>
      <c r="F1232">
        <f t="shared" si="58"/>
        <v>26.769875184865899</v>
      </c>
    </row>
    <row r="1233" spans="2:6">
      <c r="B1233" s="56">
        <v>1431.81210799018</v>
      </c>
      <c r="C1233" s="56">
        <v>33.395865902379697</v>
      </c>
      <c r="D1233" s="56">
        <f t="shared" si="59"/>
        <v>9.2766294173276922</v>
      </c>
      <c r="E1233" s="56">
        <f t="shared" si="60"/>
        <v>-0.99915873940494682</v>
      </c>
      <c r="F1233">
        <f t="shared" si="58"/>
        <v>3.2254438252177096</v>
      </c>
    </row>
    <row r="1234" spans="2:6">
      <c r="B1234" s="56">
        <v>1432.15980365421</v>
      </c>
      <c r="C1234" s="56">
        <v>31.910717387528202</v>
      </c>
      <c r="D1234" s="56">
        <f t="shared" si="59"/>
        <v>8.864088163202279</v>
      </c>
      <c r="E1234" s="56">
        <f t="shared" si="60"/>
        <v>-1.1865010030434353</v>
      </c>
      <c r="F1234">
        <f t="shared" si="58"/>
        <v>3.0820050199248175</v>
      </c>
    </row>
    <row r="1235" spans="2:6">
      <c r="B1235" s="56">
        <v>1432.15980365421</v>
      </c>
      <c r="C1235" s="56">
        <v>35.584505819002899</v>
      </c>
      <c r="D1235" s="56">
        <f t="shared" si="59"/>
        <v>9.8845849497230276</v>
      </c>
      <c r="E1235" s="56">
        <f t="shared" si="60"/>
        <v>0</v>
      </c>
      <c r="F1235">
        <f t="shared" si="58"/>
        <v>0</v>
      </c>
    </row>
    <row r="1236" spans="2:6">
      <c r="B1236" s="56">
        <v>1432.3916007635601</v>
      </c>
      <c r="C1236" s="56">
        <v>37.147820045162398</v>
      </c>
      <c r="D1236" s="56">
        <f t="shared" si="59"/>
        <v>10.318838901434001</v>
      </c>
      <c r="E1236" s="56">
        <f t="shared" si="60"/>
        <v>1.8734226364107627</v>
      </c>
      <c r="F1236">
        <f t="shared" si="58"/>
        <v>2.3918770292012943</v>
      </c>
    </row>
    <row r="1237" spans="2:6">
      <c r="B1237" s="56">
        <v>1432.8551949822699</v>
      </c>
      <c r="C1237" s="56">
        <v>30.547159979155801</v>
      </c>
      <c r="D1237" s="56">
        <f t="shared" si="59"/>
        <v>8.4853222164321664</v>
      </c>
      <c r="E1237" s="56">
        <f t="shared" si="60"/>
        <v>-3.9550033434503096</v>
      </c>
      <c r="F1237">
        <f t="shared" si="58"/>
        <v>3.9337463234285108</v>
      </c>
    </row>
    <row r="1238" spans="2:6">
      <c r="B1238" s="56">
        <v>1432.8551949822699</v>
      </c>
      <c r="C1238" s="56">
        <v>29.296508598228201</v>
      </c>
      <c r="D1238" s="56">
        <f t="shared" si="59"/>
        <v>8.1379190550633886</v>
      </c>
      <c r="E1238" s="56">
        <f t="shared" si="60"/>
        <v>0</v>
      </c>
      <c r="F1238">
        <f t="shared" si="58"/>
        <v>0</v>
      </c>
    </row>
    <row r="1239" spans="2:6">
      <c r="B1239" s="56">
        <v>1432.8551949822699</v>
      </c>
      <c r="C1239" s="56">
        <v>28.0458572173006</v>
      </c>
      <c r="D1239" s="56">
        <f t="shared" si="59"/>
        <v>7.7905158936946108</v>
      </c>
      <c r="E1239" s="56">
        <f t="shared" si="60"/>
        <v>0</v>
      </c>
      <c r="F1239">
        <f t="shared" si="58"/>
        <v>0</v>
      </c>
    </row>
    <row r="1240" spans="2:6">
      <c r="B1240" s="56">
        <v>1432.8551949822699</v>
      </c>
      <c r="C1240" s="56">
        <v>26.7952058363731</v>
      </c>
      <c r="D1240" s="56">
        <f t="shared" si="59"/>
        <v>7.4431127323258615</v>
      </c>
      <c r="E1240" s="56">
        <f t="shared" si="60"/>
        <v>0</v>
      </c>
      <c r="F1240">
        <f t="shared" si="58"/>
        <v>0</v>
      </c>
    </row>
    <row r="1241" spans="2:6">
      <c r="B1241" s="56">
        <v>1432.8551949822699</v>
      </c>
      <c r="C1241" s="56">
        <v>25.5445544554455</v>
      </c>
      <c r="D1241" s="56">
        <f t="shared" si="59"/>
        <v>7.0957095709570837</v>
      </c>
      <c r="E1241" s="56">
        <f t="shared" si="60"/>
        <v>0</v>
      </c>
      <c r="F1241">
        <f t="shared" si="58"/>
        <v>0</v>
      </c>
    </row>
    <row r="1242" spans="2:6">
      <c r="B1242" s="56">
        <v>1433.5505863103299</v>
      </c>
      <c r="C1242" s="56">
        <v>24.224422442244201</v>
      </c>
      <c r="D1242" s="56">
        <f t="shared" si="59"/>
        <v>6.7290062339567225</v>
      </c>
      <c r="E1242" s="56">
        <f t="shared" si="60"/>
        <v>-0.52733377913040691</v>
      </c>
      <c r="F1242">
        <f t="shared" si="58"/>
        <v>4.6792925815547868</v>
      </c>
    </row>
    <row r="1243" spans="2:6">
      <c r="B1243" s="56">
        <v>1435.4380770579201</v>
      </c>
      <c r="C1243" s="56">
        <v>19.653589419092299</v>
      </c>
      <c r="D1243" s="56">
        <f t="shared" si="59"/>
        <v>5.459330394192305</v>
      </c>
      <c r="E1243" s="56">
        <f t="shared" si="60"/>
        <v>-0.67267923902962934</v>
      </c>
      <c r="F1243">
        <f t="shared" si="58"/>
        <v>10.304435607075737</v>
      </c>
    </row>
    <row r="1244" spans="2:6">
      <c r="B1244" s="56">
        <v>1436.0341267676899</v>
      </c>
      <c r="C1244" s="56">
        <v>22.259113129357999</v>
      </c>
      <c r="D1244" s="56">
        <f t="shared" si="59"/>
        <v>6.1830869803772224</v>
      </c>
      <c r="E1244" s="56">
        <f t="shared" si="60"/>
        <v>1.2142554124627192</v>
      </c>
      <c r="F1244">
        <f t="shared" si="58"/>
        <v>3.6854272001358059</v>
      </c>
    </row>
    <row r="1245" spans="2:6">
      <c r="B1245" s="56">
        <v>1436.3321516225701</v>
      </c>
      <c r="C1245" s="56">
        <v>20.889352093104002</v>
      </c>
      <c r="D1245" s="56">
        <f t="shared" si="59"/>
        <v>5.8025978036400003</v>
      </c>
      <c r="E1245" s="56">
        <f t="shared" si="60"/>
        <v>-1.2767028336955706</v>
      </c>
      <c r="F1245">
        <f t="shared" si="58"/>
        <v>1.7293183683577942</v>
      </c>
    </row>
    <row r="1246" spans="2:6">
      <c r="B1246" s="56">
        <v>1441.1998909189999</v>
      </c>
      <c r="C1246" s="56">
        <v>21.723119680389001</v>
      </c>
      <c r="D1246" s="56">
        <f t="shared" si="59"/>
        <v>6.0341999112191669</v>
      </c>
      <c r="E1246" s="56">
        <f t="shared" si="60"/>
        <v>4.7578987590611563E-2</v>
      </c>
      <c r="F1246">
        <f t="shared" si="58"/>
        <v>29.372912030354858</v>
      </c>
    </row>
    <row r="1247" spans="2:6">
      <c r="B1247" s="56">
        <v>1441.8952822470601</v>
      </c>
      <c r="C1247" s="56">
        <v>20.4724682994615</v>
      </c>
      <c r="D1247" s="56">
        <f t="shared" si="59"/>
        <v>5.6867967498504166</v>
      </c>
      <c r="E1247" s="56">
        <f t="shared" si="60"/>
        <v>-0.49957936970230876</v>
      </c>
      <c r="F1247">
        <f t="shared" si="58"/>
        <v>3.9545491442867293</v>
      </c>
    </row>
    <row r="1248" spans="2:6">
      <c r="B1248" s="56">
        <v>1442.93836923916</v>
      </c>
      <c r="C1248" s="56">
        <v>18.5704359909675</v>
      </c>
      <c r="D1248" s="56">
        <f t="shared" si="59"/>
        <v>5.158454441935417</v>
      </c>
      <c r="E1248" s="56">
        <f t="shared" si="60"/>
        <v>-0.50651797205461702</v>
      </c>
      <c r="F1248">
        <f t="shared" si="58"/>
        <v>5.3807167277228638</v>
      </c>
    </row>
    <row r="1249" spans="2:6">
      <c r="B1249" s="56">
        <v>1446.4153258794599</v>
      </c>
      <c r="C1249" s="56">
        <v>14.141045683515699</v>
      </c>
      <c r="D1249" s="56">
        <f t="shared" si="59"/>
        <v>3.9280682454210272</v>
      </c>
      <c r="E1249" s="56">
        <f t="shared" si="60"/>
        <v>-0.35386872020591359</v>
      </c>
      <c r="F1249">
        <f t="shared" si="58"/>
        <v>13.657722969467942</v>
      </c>
    </row>
    <row r="1250" spans="2:6">
      <c r="B1250" s="56">
        <v>1446.7630215434899</v>
      </c>
      <c r="C1250" s="56">
        <v>15.539343408024999</v>
      </c>
      <c r="D1250" s="56">
        <f t="shared" si="59"/>
        <v>4.3164842800069438</v>
      </c>
      <c r="E1250" s="56">
        <f t="shared" si="60"/>
        <v>1.1171149794736475</v>
      </c>
      <c r="F1250">
        <f t="shared" si="58"/>
        <v>1.5008228680119431</v>
      </c>
    </row>
    <row r="1251" spans="2:6">
      <c r="B1251" s="56">
        <v>1447.1107172075201</v>
      </c>
      <c r="C1251" s="56">
        <v>16.981066527705401</v>
      </c>
      <c r="D1251" s="56">
        <f t="shared" si="59"/>
        <v>4.7169629243626119</v>
      </c>
      <c r="E1251" s="56">
        <f t="shared" si="60"/>
        <v>1.1518079912577972</v>
      </c>
      <c r="F1251">
        <f t="shared" si="58"/>
        <v>1.6400675561920821</v>
      </c>
    </row>
    <row r="1252" spans="2:6">
      <c r="B1252" s="56">
        <v>1447.8061085355801</v>
      </c>
      <c r="C1252" s="56">
        <v>6.29841931561577</v>
      </c>
      <c r="D1252" s="56">
        <f t="shared" si="59"/>
        <v>1.7495609210043805</v>
      </c>
      <c r="E1252" s="56">
        <f t="shared" si="60"/>
        <v>-4.2672404495421743</v>
      </c>
      <c r="F1252">
        <f t="shared" si="58"/>
        <v>1.2166294923790095</v>
      </c>
    </row>
    <row r="1253" spans="2:6">
      <c r="B1253" s="56">
        <v>1448.15380419961</v>
      </c>
      <c r="C1253" s="56">
        <v>11.370505471599801</v>
      </c>
      <c r="D1253" s="56">
        <f t="shared" si="59"/>
        <v>3.158473742111056</v>
      </c>
      <c r="E1253" s="56">
        <f t="shared" si="60"/>
        <v>4.0521437764758295</v>
      </c>
      <c r="F1253">
        <f t="shared" si="58"/>
        <v>1.0981876250845293</v>
      </c>
    </row>
    <row r="1254" spans="2:6">
      <c r="B1254" s="56">
        <v>1448.15380419961</v>
      </c>
      <c r="C1254" s="56">
        <v>10.119854090672201</v>
      </c>
      <c r="D1254" s="56">
        <f t="shared" si="59"/>
        <v>2.8110705807422782</v>
      </c>
      <c r="E1254" s="56">
        <f t="shared" si="60"/>
        <v>0</v>
      </c>
      <c r="F1254">
        <f t="shared" si="58"/>
        <v>0</v>
      </c>
    </row>
    <row r="1255" spans="2:6">
      <c r="B1255" s="56">
        <v>1448.15380419961</v>
      </c>
      <c r="C1255" s="56">
        <v>8.8692027097446804</v>
      </c>
      <c r="D1255" s="56">
        <f t="shared" si="59"/>
        <v>2.4636674193735226</v>
      </c>
      <c r="E1255" s="56">
        <f t="shared" si="60"/>
        <v>0</v>
      </c>
      <c r="F1255">
        <f t="shared" si="58"/>
        <v>0</v>
      </c>
    </row>
    <row r="1256" spans="2:6">
      <c r="B1256" s="56">
        <v>1448.15380419961</v>
      </c>
      <c r="C1256" s="56">
        <v>7.6185513288171096</v>
      </c>
      <c r="D1256" s="56">
        <f t="shared" si="59"/>
        <v>2.1162642580047528</v>
      </c>
      <c r="E1256" s="56">
        <f t="shared" si="60"/>
        <v>0</v>
      </c>
      <c r="F1256">
        <f t="shared" si="58"/>
        <v>0</v>
      </c>
    </row>
    <row r="1257" spans="2:6">
      <c r="B1257" s="56">
        <v>1448.50149986364</v>
      </c>
      <c r="C1257" s="56">
        <v>12.8122285912801</v>
      </c>
      <c r="D1257" s="56">
        <f t="shared" si="59"/>
        <v>3.5589523864666943</v>
      </c>
      <c r="E1257" s="56">
        <f t="shared" si="60"/>
        <v>4.1492842094734481</v>
      </c>
      <c r="F1257">
        <f t="shared" si="58"/>
        <v>1.2374323132635852</v>
      </c>
    </row>
    <row r="1258" spans="2:6">
      <c r="B1258" s="56">
        <v>1449.1968911917099</v>
      </c>
      <c r="C1258" s="56">
        <v>2.0253604307799198</v>
      </c>
      <c r="D1258" s="56">
        <f t="shared" si="59"/>
        <v>0.5626001196610888</v>
      </c>
      <c r="E1258" s="56">
        <f t="shared" si="60"/>
        <v>-4.3088720636220241</v>
      </c>
      <c r="F1258">
        <f t="shared" si="58"/>
        <v>0.3912272443834347</v>
      </c>
    </row>
    <row r="1259" spans="2:6">
      <c r="B1259" s="56">
        <v>1449.5445868557399</v>
      </c>
      <c r="C1259" s="56">
        <v>3.4497133923918799</v>
      </c>
      <c r="D1259" s="56">
        <f t="shared" si="59"/>
        <v>0.95825372010885557</v>
      </c>
      <c r="E1259" s="56">
        <f t="shared" si="60"/>
        <v>1.1379307865445871</v>
      </c>
      <c r="F1259">
        <f t="shared" si="58"/>
        <v>0.33318066352243797</v>
      </c>
    </row>
    <row r="1260" spans="2:6">
      <c r="B1260" s="56">
        <v>1449.8922825197701</v>
      </c>
      <c r="C1260" s="56">
        <v>4.9435469862775898</v>
      </c>
      <c r="D1260" s="56">
        <f t="shared" si="59"/>
        <v>1.3732074961882195</v>
      </c>
      <c r="E1260" s="56">
        <f t="shared" si="60"/>
        <v>1.1934396053996366</v>
      </c>
      <c r="F1260">
        <f t="shared" si="58"/>
        <v>0.4774582922384083</v>
      </c>
    </row>
    <row r="1261" spans="2:6">
      <c r="B1261" s="56">
        <v>1452.3261521679799</v>
      </c>
      <c r="C1261" s="56">
        <v>0.28834462393606902</v>
      </c>
      <c r="D1261" s="56">
        <f t="shared" si="59"/>
        <v>8.0095728871130284E-2</v>
      </c>
      <c r="E1261" s="56">
        <f t="shared" si="60"/>
        <v>-0.53129869476297698</v>
      </c>
      <c r="F1261">
        <f t="shared" si="58"/>
        <v>0.19494256345068484</v>
      </c>
    </row>
    <row r="1262" spans="2:6">
      <c r="B1262" s="56">
        <v>1461.36623943277</v>
      </c>
      <c r="C1262" s="56">
        <v>0.14938335938859301</v>
      </c>
      <c r="D1262" s="56">
        <f t="shared" si="59"/>
        <v>4.1495377607942509E-2</v>
      </c>
      <c r="E1262" s="56">
        <f t="shared" si="60"/>
        <v>-4.2699091427502757E-3</v>
      </c>
      <c r="F1262">
        <f t="shared" si="58"/>
        <v>0.37512183466121923</v>
      </c>
    </row>
    <row r="1263" spans="2:6">
      <c r="B1263" s="56">
        <v>1469.71093536951</v>
      </c>
      <c r="C1263" s="56">
        <v>0.14938335938859301</v>
      </c>
      <c r="D1263" s="56">
        <f t="shared" si="59"/>
        <v>4.1495377607942509E-2</v>
      </c>
      <c r="E1263" s="56">
        <f t="shared" si="60"/>
        <v>0</v>
      </c>
      <c r="F1263">
        <f t="shared" si="58"/>
        <v>0.34626630891848909</v>
      </c>
    </row>
    <row r="1264" spans="2:6">
      <c r="B1264" s="56">
        <v>1477.12844286883</v>
      </c>
      <c r="C1264" s="56">
        <v>0.270974465867652</v>
      </c>
      <c r="D1264" s="56">
        <f t="shared" si="59"/>
        <v>7.5270684963236661E-2</v>
      </c>
      <c r="E1264" s="56">
        <f t="shared" si="60"/>
        <v>4.5534577967586264E-3</v>
      </c>
      <c r="F1264">
        <f t="shared" si="58"/>
        <v>0.55832087019375964</v>
      </c>
    </row>
    <row r="1265" spans="2:6">
      <c r="B1265" s="56">
        <v>1478.05563130624</v>
      </c>
      <c r="C1265" s="56">
        <v>1.7387528226506901</v>
      </c>
      <c r="D1265" s="56">
        <f t="shared" si="59"/>
        <v>0.48298689518074728</v>
      </c>
      <c r="E1265" s="56">
        <f t="shared" si="60"/>
        <v>0.43973392437509623</v>
      </c>
      <c r="F1265">
        <f t="shared" si="58"/>
        <v>0.44781986463214235</v>
      </c>
    </row>
    <row r="1266" spans="2:6">
      <c r="B1266" s="56">
        <v>1478.7510226342999</v>
      </c>
      <c r="C1266" s="56">
        <v>2.9633489664755901</v>
      </c>
      <c r="D1266" s="56">
        <f t="shared" si="59"/>
        <v>0.82315249068766394</v>
      </c>
      <c r="E1266" s="56">
        <f t="shared" si="60"/>
        <v>0.48917146616702606</v>
      </c>
      <c r="F1266">
        <f t="shared" si="58"/>
        <v>0.57241310369514276</v>
      </c>
    </row>
    <row r="1267" spans="2:6">
      <c r="B1267" s="56">
        <v>1478.7510226342999</v>
      </c>
      <c r="C1267" s="56">
        <v>5.6730936251520001</v>
      </c>
      <c r="D1267" s="56">
        <f t="shared" si="59"/>
        <v>1.5758593403199999</v>
      </c>
      <c r="E1267" s="56">
        <f t="shared" si="60"/>
        <v>0</v>
      </c>
      <c r="F1267">
        <f t="shared" si="58"/>
        <v>0</v>
      </c>
    </row>
    <row r="1268" spans="2:6">
      <c r="B1268" s="56">
        <v>1479.58549222797</v>
      </c>
      <c r="C1268" s="56">
        <v>4.6100399513635697</v>
      </c>
      <c r="D1268" s="56">
        <f t="shared" si="59"/>
        <v>1.2805666531565469</v>
      </c>
      <c r="E1268" s="56">
        <f t="shared" si="60"/>
        <v>-0.35386872020672661</v>
      </c>
      <c r="F1268">
        <f t="shared" si="58"/>
        <v>1.0685939347269782</v>
      </c>
    </row>
    <row r="1269" spans="2:6">
      <c r="B1269" s="56">
        <v>1480.83719661848</v>
      </c>
      <c r="C1269" s="56">
        <v>7.0974465867639598</v>
      </c>
      <c r="D1269" s="56">
        <f t="shared" si="59"/>
        <v>1.9715129407677667</v>
      </c>
      <c r="E1269" s="56">
        <f t="shared" si="60"/>
        <v>0.55200436528764241</v>
      </c>
      <c r="F1269">
        <f t="shared" si="58"/>
        <v>2.4677514039062665</v>
      </c>
    </row>
    <row r="1270" spans="2:6">
      <c r="B1270" s="56">
        <v>1481.8802836105799</v>
      </c>
      <c r="C1270" s="56">
        <v>8.9560535000868509</v>
      </c>
      <c r="D1270" s="56">
        <f t="shared" si="59"/>
        <v>2.4877926389130143</v>
      </c>
      <c r="E1270" s="56">
        <f t="shared" si="60"/>
        <v>0.49495363479309296</v>
      </c>
      <c r="F1270">
        <f t="shared" si="58"/>
        <v>2.5949841406920879</v>
      </c>
    </row>
    <row r="1271" spans="2:6">
      <c r="B1271" s="56">
        <v>1483.7578401963401</v>
      </c>
      <c r="C1271" s="56">
        <v>10.654854959180099</v>
      </c>
      <c r="D1271" s="56">
        <f t="shared" si="59"/>
        <v>2.9596819331055828</v>
      </c>
      <c r="E1271" s="56">
        <f t="shared" si="60"/>
        <v>0.25133159648634795</v>
      </c>
      <c r="F1271">
        <f t="shared" si="58"/>
        <v>5.5569703052578765</v>
      </c>
    </row>
    <row r="1272" spans="2:6">
      <c r="B1272" s="56">
        <v>1485.0095445868501</v>
      </c>
      <c r="C1272" s="56">
        <v>12.4214000347403</v>
      </c>
      <c r="D1272" s="56">
        <f t="shared" si="59"/>
        <v>3.4503888985389723</v>
      </c>
      <c r="E1272" s="56">
        <f t="shared" si="60"/>
        <v>0.39203103316866966</v>
      </c>
      <c r="F1272">
        <f t="shared" si="58"/>
        <v>4.3188669332681444</v>
      </c>
    </row>
    <row r="1273" spans="2:6">
      <c r="B1273" s="56">
        <v>1485.0095445868501</v>
      </c>
      <c r="C1273" s="56">
        <v>13.4896647559492</v>
      </c>
      <c r="D1273" s="56">
        <f t="shared" si="59"/>
        <v>3.7471290988747774</v>
      </c>
      <c r="E1273" s="56">
        <f t="shared" si="60"/>
        <v>0</v>
      </c>
      <c r="F1273">
        <f t="shared" si="58"/>
        <v>0</v>
      </c>
    </row>
    <row r="1274" spans="2:6">
      <c r="B1274" s="56">
        <v>1486.40032724297</v>
      </c>
      <c r="C1274" s="56">
        <v>15.0529789821087</v>
      </c>
      <c r="D1274" s="56">
        <f t="shared" si="59"/>
        <v>4.1813830505857501</v>
      </c>
      <c r="E1274" s="56">
        <f t="shared" si="60"/>
        <v>0.31223710606407012</v>
      </c>
      <c r="F1274">
        <f t="shared" si="58"/>
        <v>5.8153950253483035</v>
      </c>
    </row>
    <row r="1275" spans="2:6">
      <c r="B1275" s="56">
        <v>1487.0957185710299</v>
      </c>
      <c r="C1275" s="56">
        <v>16.651033524405001</v>
      </c>
      <c r="D1275" s="56">
        <f t="shared" si="59"/>
        <v>4.6252870901124998</v>
      </c>
      <c r="E1275" s="56">
        <f t="shared" si="60"/>
        <v>0.63835141684206675</v>
      </c>
      <c r="F1275">
        <f t="shared" si="58"/>
        <v>3.2163845322518307</v>
      </c>
    </row>
    <row r="1276" spans="2:6">
      <c r="B1276" s="56">
        <v>1487.7911098991001</v>
      </c>
      <c r="C1276" s="56">
        <v>18.4575299635226</v>
      </c>
      <c r="D1276" s="56">
        <f t="shared" si="59"/>
        <v>5.1270916565340556</v>
      </c>
      <c r="E1276" s="56">
        <f t="shared" si="60"/>
        <v>0.72161464511521511</v>
      </c>
      <c r="F1276">
        <f t="shared" si="58"/>
        <v>3.5653350761747187</v>
      </c>
    </row>
    <row r="1277" spans="2:6">
      <c r="B1277" s="56">
        <v>1488.48650122716</v>
      </c>
      <c r="C1277" s="56">
        <v>21.445197151294</v>
      </c>
      <c r="D1277" s="56">
        <f t="shared" si="59"/>
        <v>5.9569992086927774</v>
      </c>
      <c r="E1277" s="56">
        <f t="shared" si="60"/>
        <v>1.1934396054004084</v>
      </c>
      <c r="F1277">
        <f t="shared" si="58"/>
        <v>4.1424455909848872</v>
      </c>
    </row>
    <row r="1278" spans="2:6">
      <c r="B1278" s="56">
        <v>1488.48650122716</v>
      </c>
      <c r="C1278" s="56">
        <v>20.194545770366499</v>
      </c>
      <c r="D1278" s="56">
        <f t="shared" si="59"/>
        <v>5.6095960473240272</v>
      </c>
      <c r="E1278" s="56">
        <f t="shared" si="60"/>
        <v>0</v>
      </c>
      <c r="F1278">
        <f t="shared" si="58"/>
        <v>0</v>
      </c>
    </row>
    <row r="1279" spans="2:6">
      <c r="B1279" s="56">
        <v>1488.48650122716</v>
      </c>
      <c r="C1279" s="56">
        <v>24.849748132708001</v>
      </c>
      <c r="D1279" s="56">
        <f t="shared" si="59"/>
        <v>6.9027078146411114</v>
      </c>
      <c r="E1279" s="56">
        <f t="shared" si="60"/>
        <v>0</v>
      </c>
      <c r="F1279">
        <f t="shared" si="58"/>
        <v>0</v>
      </c>
    </row>
    <row r="1280" spans="2:6">
      <c r="B1280" s="56">
        <v>1489.18189255522</v>
      </c>
      <c r="C1280" s="56">
        <v>23.2690637484801</v>
      </c>
      <c r="D1280" s="56">
        <f t="shared" si="59"/>
        <v>6.4636288190222499</v>
      </c>
      <c r="E1280" s="56">
        <f t="shared" si="60"/>
        <v>-0.63141281448510389</v>
      </c>
      <c r="F1280">
        <f t="shared" si="58"/>
        <v>4.4947514285463894</v>
      </c>
    </row>
    <row r="1281" spans="2:6">
      <c r="B1281" s="56">
        <v>1489.8772838832799</v>
      </c>
      <c r="C1281" s="56">
        <v>25.475073823171801</v>
      </c>
      <c r="D1281" s="56">
        <f t="shared" si="59"/>
        <v>7.0764093953255003</v>
      </c>
      <c r="E1281" s="56">
        <f t="shared" si="60"/>
        <v>0.88120249933635975</v>
      </c>
      <c r="F1281">
        <f t="shared" si="58"/>
        <v>4.9208737273112426</v>
      </c>
    </row>
    <row r="1282" spans="2:6">
      <c r="B1282" s="56">
        <v>1490.5726752113401</v>
      </c>
      <c r="C1282" s="56">
        <v>27.2815702622893</v>
      </c>
      <c r="D1282" s="56">
        <f t="shared" si="59"/>
        <v>7.5782139617470277</v>
      </c>
      <c r="E1282" s="56">
        <f t="shared" si="60"/>
        <v>0.72161464512555595</v>
      </c>
      <c r="F1282">
        <f t="shared" si="58"/>
        <v>5.2698242711833743</v>
      </c>
    </row>
    <row r="1283" spans="2:6">
      <c r="B1283" s="56">
        <v>1490.5726752113401</v>
      </c>
      <c r="C1283" s="56">
        <v>28.9143651207226</v>
      </c>
      <c r="D1283" s="56">
        <f t="shared" si="59"/>
        <v>8.0317680890896117</v>
      </c>
      <c r="E1283" s="56">
        <f t="shared" si="60"/>
        <v>0</v>
      </c>
      <c r="F1283">
        <f t="shared" ref="F1283:F1346" si="61">(B1283-B1282)*(D1283)</f>
        <v>0</v>
      </c>
    </row>
    <row r="1284" spans="2:6">
      <c r="B1284" s="56">
        <v>1491.2680665394</v>
      </c>
      <c r="C1284" s="56">
        <v>31.172485669619601</v>
      </c>
      <c r="D1284" s="56">
        <f t="shared" ref="D1284:D1347" si="62">(C1284*1000)/3600</f>
        <v>8.6590237971165553</v>
      </c>
      <c r="E1284" s="56">
        <f t="shared" si="60"/>
        <v>0.90201830640728942</v>
      </c>
      <c r="F1284">
        <f t="shared" si="61"/>
        <v>6.0214100579795131</v>
      </c>
    </row>
    <row r="1285" spans="2:6">
      <c r="B1285" s="56">
        <v>1491.2680665394</v>
      </c>
      <c r="C1285" s="56">
        <v>29.921834288692001</v>
      </c>
      <c r="D1285" s="56">
        <f t="shared" si="62"/>
        <v>8.3116206357477775</v>
      </c>
      <c r="E1285" s="56">
        <f t="shared" si="60"/>
        <v>0</v>
      </c>
      <c r="F1285">
        <f t="shared" si="61"/>
        <v>0</v>
      </c>
    </row>
    <row r="1286" spans="2:6">
      <c r="B1286" s="56">
        <v>1491.96345786746</v>
      </c>
      <c r="C1286" s="56">
        <v>32.909501476463397</v>
      </c>
      <c r="D1286" s="56">
        <f t="shared" si="62"/>
        <v>9.1415281879064985</v>
      </c>
      <c r="E1286" s="56">
        <f t="shared" si="60"/>
        <v>1.1934396054004073</v>
      </c>
      <c r="F1286">
        <f t="shared" si="61"/>
        <v>6.3569394270856847</v>
      </c>
    </row>
    <row r="1287" spans="2:6">
      <c r="B1287" s="56">
        <v>1492.6588491955199</v>
      </c>
      <c r="C1287" s="56">
        <v>35.758207399687301</v>
      </c>
      <c r="D1287" s="56">
        <f t="shared" si="62"/>
        <v>9.9328353888020278</v>
      </c>
      <c r="E1287" s="56">
        <f t="shared" si="60"/>
        <v>1.1379307865445811</v>
      </c>
      <c r="F1287">
        <f t="shared" si="61"/>
        <v>6.9072075924198213</v>
      </c>
    </row>
    <row r="1288" spans="2:6">
      <c r="B1288" s="56">
        <v>1492.6588491955199</v>
      </c>
      <c r="C1288" s="56">
        <v>34.507556018759701</v>
      </c>
      <c r="D1288" s="56">
        <f t="shared" si="62"/>
        <v>9.58543222743325</v>
      </c>
      <c r="E1288" s="56">
        <f t="shared" si="60"/>
        <v>0</v>
      </c>
      <c r="F1288">
        <f t="shared" si="61"/>
        <v>0</v>
      </c>
    </row>
    <row r="1289" spans="2:6">
      <c r="B1289" s="56">
        <v>1493.3542405235801</v>
      </c>
      <c r="C1289" s="56">
        <v>37.512593364599603</v>
      </c>
      <c r="D1289" s="56">
        <f t="shared" si="62"/>
        <v>10.42016482349989</v>
      </c>
      <c r="E1289" s="56">
        <f t="shared" ref="E1289:E1352" si="63">IF(B1288=B1289, 0, (D1289-D1288)/(B1289-B1288))</f>
        <v>1.2003782077570224</v>
      </c>
      <c r="F1289">
        <f t="shared" si="61"/>
        <v>7.2460922552194376</v>
      </c>
    </row>
    <row r="1290" spans="2:6">
      <c r="B1290" s="56">
        <v>1494.04963185164</v>
      </c>
      <c r="C1290" s="56">
        <v>40.343929129755097</v>
      </c>
      <c r="D1290" s="56">
        <f t="shared" si="62"/>
        <v>11.206646980487527</v>
      </c>
      <c r="E1290" s="56">
        <f t="shared" si="63"/>
        <v>1.1309921841876118</v>
      </c>
      <c r="F1290">
        <f t="shared" si="61"/>
        <v>7.7930051268601472</v>
      </c>
    </row>
    <row r="1291" spans="2:6">
      <c r="B1291" s="56">
        <v>1494.04963185164</v>
      </c>
      <c r="C1291" s="56">
        <v>39.093277748827497</v>
      </c>
      <c r="D1291" s="56">
        <f t="shared" si="62"/>
        <v>10.859243819118749</v>
      </c>
      <c r="E1291" s="56">
        <f t="shared" si="63"/>
        <v>0</v>
      </c>
      <c r="F1291">
        <f t="shared" si="61"/>
        <v>0</v>
      </c>
    </row>
    <row r="1292" spans="2:6">
      <c r="B1292" s="56">
        <v>1494.74502317971</v>
      </c>
      <c r="C1292" s="56">
        <v>42.098315094667299</v>
      </c>
      <c r="D1292" s="56">
        <f t="shared" si="62"/>
        <v>11.693976415185361</v>
      </c>
      <c r="E1292" s="56">
        <f t="shared" si="63"/>
        <v>1.2003782077401044</v>
      </c>
      <c r="F1292">
        <f t="shared" si="61"/>
        <v>8.1318897897743661</v>
      </c>
    </row>
    <row r="1293" spans="2:6">
      <c r="B1293" s="56">
        <v>1495.4404145077699</v>
      </c>
      <c r="C1293" s="56">
        <v>43.748480111169002</v>
      </c>
      <c r="D1293" s="56">
        <f t="shared" si="62"/>
        <v>12.152355586435835</v>
      </c>
      <c r="E1293" s="56">
        <f t="shared" si="63"/>
        <v>0.65916722391304117</v>
      </c>
      <c r="F1293">
        <f t="shared" si="61"/>
        <v>8.450642690308257</v>
      </c>
    </row>
    <row r="1294" spans="2:6">
      <c r="B1294" s="56">
        <v>1496.1358058358301</v>
      </c>
      <c r="C1294" s="56">
        <v>45.572346708354999</v>
      </c>
      <c r="D1294" s="56">
        <f t="shared" si="62"/>
        <v>12.658985196765277</v>
      </c>
      <c r="E1294" s="56">
        <f t="shared" si="63"/>
        <v>0.72855324748255501</v>
      </c>
      <c r="F1294">
        <f t="shared" si="61"/>
        <v>8.8029485278726156</v>
      </c>
    </row>
    <row r="1295" spans="2:6">
      <c r="B1295" s="56">
        <v>1497.52658849195</v>
      </c>
      <c r="C1295" s="56">
        <v>47.847837415320498</v>
      </c>
      <c r="D1295" s="56">
        <f t="shared" si="62"/>
        <v>13.291065948700139</v>
      </c>
      <c r="E1295" s="56">
        <f t="shared" si="63"/>
        <v>0.45447845438214723</v>
      </c>
      <c r="F1295">
        <f t="shared" si="61"/>
        <v>18.484984002797695</v>
      </c>
    </row>
    <row r="1296" spans="2:6">
      <c r="B1296" s="56">
        <v>1499.05644941368</v>
      </c>
      <c r="C1296" s="56">
        <v>49.9878408893521</v>
      </c>
      <c r="D1296" s="56">
        <f t="shared" si="62"/>
        <v>13.88551135815336</v>
      </c>
      <c r="E1296" s="56">
        <f t="shared" si="63"/>
        <v>0.38856173199130284</v>
      </c>
      <c r="F1296">
        <f t="shared" si="61"/>
        <v>21.242901205076958</v>
      </c>
    </row>
    <row r="1297" spans="2:6">
      <c r="B1297" s="56">
        <v>1500.3081538041899</v>
      </c>
      <c r="C1297" s="56">
        <v>51.478200451624097</v>
      </c>
      <c r="D1297" s="56">
        <f t="shared" si="62"/>
        <v>14.299500125451139</v>
      </c>
      <c r="E1297" s="56">
        <f t="shared" si="63"/>
        <v>0.3307400456821169</v>
      </c>
      <c r="F1297">
        <f t="shared" si="61"/>
        <v>17.898747089125276</v>
      </c>
    </row>
    <row r="1298" spans="2:6">
      <c r="B1298" s="56">
        <v>1502.95064085083</v>
      </c>
      <c r="C1298" s="56">
        <v>53.114469341670997</v>
      </c>
      <c r="D1298" s="56">
        <f t="shared" si="62"/>
        <v>14.754019261575278</v>
      </c>
      <c r="E1298" s="56">
        <f t="shared" si="63"/>
        <v>0.17200430053273352</v>
      </c>
      <c r="F1298">
        <f t="shared" si="61"/>
        <v>38.987304784591188</v>
      </c>
    </row>
    <row r="1299" spans="2:6">
      <c r="B1299" s="56">
        <v>1505.52358876465</v>
      </c>
      <c r="C1299" s="56">
        <v>54.656939378148302</v>
      </c>
      <c r="D1299" s="56">
        <f t="shared" si="62"/>
        <v>15.18248316059675</v>
      </c>
      <c r="E1299" s="56">
        <f t="shared" si="63"/>
        <v>0.1665264565676163</v>
      </c>
      <c r="F1299">
        <f t="shared" si="61"/>
        <v>39.063738374663423</v>
      </c>
    </row>
    <row r="1300" spans="2:6">
      <c r="B1300" s="56">
        <v>1508.51377147532</v>
      </c>
      <c r="C1300" s="56">
        <v>56.366162932082602</v>
      </c>
      <c r="D1300" s="56">
        <f t="shared" si="62"/>
        <v>15.657267481134056</v>
      </c>
      <c r="E1300" s="56">
        <f t="shared" si="63"/>
        <v>0.15878103998230672</v>
      </c>
      <c r="F1300">
        <f t="shared" si="61"/>
        <v>46.818090518423759</v>
      </c>
    </row>
    <row r="1301" spans="2:6">
      <c r="B1301" s="56">
        <v>1509.9045541314399</v>
      </c>
      <c r="C1301" s="56">
        <v>58.200451624109697</v>
      </c>
      <c r="D1301" s="56">
        <f t="shared" si="62"/>
        <v>16.166792117808249</v>
      </c>
      <c r="E1301" s="56">
        <f t="shared" si="63"/>
        <v>0.36635820444849837</v>
      </c>
      <c r="F1301">
        <f t="shared" si="61"/>
        <v>22.484494082543325</v>
      </c>
    </row>
    <row r="1302" spans="2:6">
      <c r="B1302" s="56">
        <v>1511.4344150531699</v>
      </c>
      <c r="C1302" s="56">
        <v>60.198019801980202</v>
      </c>
      <c r="D1302" s="56">
        <f t="shared" si="62"/>
        <v>16.721672167216724</v>
      </c>
      <c r="E1302" s="56">
        <f t="shared" si="63"/>
        <v>0.36269966866073161</v>
      </c>
      <c r="F1302">
        <f t="shared" si="61"/>
        <v>25.581832794605155</v>
      </c>
    </row>
    <row r="1303" spans="2:6">
      <c r="B1303" s="56">
        <v>1512.1298063812301</v>
      </c>
      <c r="C1303" s="56">
        <v>61.882925134618702</v>
      </c>
      <c r="D1303" s="56">
        <f t="shared" si="62"/>
        <v>17.189701426282973</v>
      </c>
      <c r="E1303" s="56">
        <f t="shared" si="63"/>
        <v>0.67304442862674441</v>
      </c>
      <c r="F1303">
        <f t="shared" si="61"/>
        <v>11.953569303780684</v>
      </c>
    </row>
    <row r="1304" spans="2:6">
      <c r="B1304" s="56">
        <v>1512.82519770929</v>
      </c>
      <c r="C1304" s="56">
        <v>63.619940941462502</v>
      </c>
      <c r="D1304" s="56">
        <f t="shared" si="62"/>
        <v>17.672205817072918</v>
      </c>
      <c r="E1304" s="56">
        <f t="shared" si="63"/>
        <v>0.69386023569789801</v>
      </c>
      <c r="F1304">
        <f t="shared" si="61"/>
        <v>12.289098672882949</v>
      </c>
    </row>
    <row r="1305" spans="2:6">
      <c r="B1305" s="56">
        <v>1513.52058903736</v>
      </c>
      <c r="C1305" s="56">
        <v>65.217995483758898</v>
      </c>
      <c r="D1305" s="56">
        <f t="shared" si="62"/>
        <v>18.116109856599692</v>
      </c>
      <c r="E1305" s="56">
        <f t="shared" si="63"/>
        <v>0.63835141683291874</v>
      </c>
      <c r="F1305">
        <f t="shared" si="61"/>
        <v>12.597785692641887</v>
      </c>
    </row>
    <row r="1306" spans="2:6">
      <c r="B1306" s="56">
        <v>1513.52058903736</v>
      </c>
      <c r="C1306" s="56">
        <v>67.997220774709007</v>
      </c>
      <c r="D1306" s="56">
        <f t="shared" si="62"/>
        <v>18.88811688186361</v>
      </c>
      <c r="E1306" s="56">
        <f t="shared" si="63"/>
        <v>0</v>
      </c>
      <c r="F1306">
        <f t="shared" si="61"/>
        <v>0</v>
      </c>
    </row>
    <row r="1307" spans="2:6">
      <c r="B1307" s="56">
        <v>1514.35505863103</v>
      </c>
      <c r="C1307" s="56">
        <v>66.809101962827796</v>
      </c>
      <c r="D1307" s="56">
        <f t="shared" si="62"/>
        <v>18.558083878563277</v>
      </c>
      <c r="E1307" s="56">
        <f t="shared" si="63"/>
        <v>-0.39550033434869797</v>
      </c>
      <c r="F1307">
        <f t="shared" si="61"/>
        <v>15.486156713439673</v>
      </c>
    </row>
    <row r="1308" spans="2:6">
      <c r="B1308" s="56">
        <v>1515.60676302154</v>
      </c>
      <c r="C1308" s="56">
        <v>69.195761681431307</v>
      </c>
      <c r="D1308" s="56">
        <f t="shared" si="62"/>
        <v>19.221044911508695</v>
      </c>
      <c r="E1308" s="56">
        <f t="shared" si="63"/>
        <v>0.52964664658187066</v>
      </c>
      <c r="F1308">
        <f t="shared" si="61"/>
        <v>24.059066305925047</v>
      </c>
    </row>
    <row r="1309" spans="2:6">
      <c r="B1309" s="56">
        <v>1517.13662394327</v>
      </c>
      <c r="C1309" s="56">
        <v>71.144693416710098</v>
      </c>
      <c r="D1309" s="56">
        <f t="shared" si="62"/>
        <v>19.762414837975026</v>
      </c>
      <c r="E1309" s="56">
        <f t="shared" si="63"/>
        <v>0.3538687202063675</v>
      </c>
      <c r="F1309">
        <f t="shared" si="61"/>
        <v>30.233746179635208</v>
      </c>
    </row>
    <row r="1310" spans="2:6">
      <c r="B1310" s="56">
        <v>1520.27581908138</v>
      </c>
      <c r="C1310" s="56">
        <v>72.434055435618703</v>
      </c>
      <c r="D1310" s="56">
        <f t="shared" si="62"/>
        <v>20.120570954338529</v>
      </c>
      <c r="E1310" s="56">
        <f t="shared" si="63"/>
        <v>0.11409170204664139</v>
      </c>
      <c r="F1310">
        <f t="shared" si="61"/>
        <v>63.162398515855308</v>
      </c>
    </row>
    <row r="1311" spans="2:6">
      <c r="B1311" s="56">
        <v>1521.8652849740899</v>
      </c>
      <c r="C1311" s="56">
        <v>73.666840368247307</v>
      </c>
      <c r="D1311" s="56">
        <f t="shared" si="62"/>
        <v>20.463011213402027</v>
      </c>
      <c r="E1311" s="56">
        <f t="shared" si="63"/>
        <v>0.21544360318398934</v>
      </c>
      <c r="F1311">
        <f t="shared" si="61"/>
        <v>32.525258385844701</v>
      </c>
    </row>
    <row r="1312" spans="2:6">
      <c r="B1312" s="56">
        <v>1525.5740387237499</v>
      </c>
      <c r="C1312" s="56">
        <v>71.888136182039204</v>
      </c>
      <c r="D1312" s="56">
        <f t="shared" si="62"/>
        <v>19.968926717233114</v>
      </c>
      <c r="E1312" s="56">
        <f t="shared" si="63"/>
        <v>-0.1332211652537485</v>
      </c>
      <c r="F1312">
        <f t="shared" si="61"/>
        <v>74.059831839223875</v>
      </c>
    </row>
    <row r="1313" spans="2:6">
      <c r="B1313" s="56">
        <v>1525.6899372784201</v>
      </c>
      <c r="C1313" s="56">
        <v>67.710613166579805</v>
      </c>
      <c r="D1313" s="56">
        <f t="shared" si="62"/>
        <v>18.808503657383277</v>
      </c>
      <c r="E1313" s="56">
        <f t="shared" si="63"/>
        <v>-10.012403201683926</v>
      </c>
      <c r="F1313">
        <f t="shared" si="61"/>
        <v>2.1798783893987408</v>
      </c>
    </row>
    <row r="1314" spans="2:6">
      <c r="B1314" s="56">
        <v>1526.03763294245</v>
      </c>
      <c r="C1314" s="56">
        <v>70.290081639742894</v>
      </c>
      <c r="D1314" s="56">
        <f t="shared" si="62"/>
        <v>19.52502267770636</v>
      </c>
      <c r="E1314" s="56">
        <f t="shared" si="63"/>
        <v>2.0607649000228014</v>
      </c>
      <c r="F1314">
        <f t="shared" si="61"/>
        <v>6.7887657251253444</v>
      </c>
    </row>
    <row r="1315" spans="2:6">
      <c r="B1315" s="56">
        <v>1526.03763294245</v>
      </c>
      <c r="C1315" s="56">
        <v>69.039430258815301</v>
      </c>
      <c r="D1315" s="56">
        <f t="shared" si="62"/>
        <v>19.177619516337586</v>
      </c>
      <c r="E1315" s="56">
        <f t="shared" si="63"/>
        <v>0</v>
      </c>
      <c r="F1315">
        <f t="shared" si="61"/>
        <v>0</v>
      </c>
    </row>
    <row r="1316" spans="2:6">
      <c r="B1316" s="56">
        <v>1527.08071993455</v>
      </c>
      <c r="C1316" s="56">
        <v>64.245266631926299</v>
      </c>
      <c r="D1316" s="56">
        <f t="shared" si="62"/>
        <v>17.845907397757305</v>
      </c>
      <c r="E1316" s="56">
        <f t="shared" si="63"/>
        <v>-1.2767028336719191</v>
      </c>
      <c r="F1316">
        <f t="shared" si="61"/>
        <v>18.614833868820302</v>
      </c>
    </row>
    <row r="1317" spans="2:6">
      <c r="B1317" s="56">
        <v>1527.7065721298</v>
      </c>
      <c r="C1317" s="56">
        <v>65.954490185860706</v>
      </c>
      <c r="D1317" s="56">
        <f t="shared" si="62"/>
        <v>18.32069171829464</v>
      </c>
      <c r="E1317" s="56">
        <f t="shared" si="63"/>
        <v>0.75862052436787741</v>
      </c>
      <c r="F1317">
        <f t="shared" si="61"/>
        <v>11.46604513039302</v>
      </c>
    </row>
    <row r="1318" spans="2:6">
      <c r="B1318" s="56">
        <v>1530.9826379420001</v>
      </c>
      <c r="C1318" s="56">
        <v>62.415609982050803</v>
      </c>
      <c r="D1318" s="56">
        <f t="shared" si="62"/>
        <v>17.337669439458555</v>
      </c>
      <c r="E1318" s="56">
        <f t="shared" si="63"/>
        <v>-0.30006182268234144</v>
      </c>
      <c r="F1318">
        <f t="shared" si="61"/>
        <v>56.799346113837657</v>
      </c>
    </row>
    <row r="1319" spans="2:6">
      <c r="B1319" s="56">
        <v>1532.1223070629901</v>
      </c>
      <c r="C1319" s="56">
        <v>60.688726767413598</v>
      </c>
      <c r="D1319" s="56">
        <f t="shared" si="62"/>
        <v>16.857979657614891</v>
      </c>
      <c r="E1319" s="56">
        <f t="shared" si="63"/>
        <v>-0.42090267517906732</v>
      </c>
      <c r="F1319">
        <f t="shared" si="61"/>
        <v>19.212518858061141</v>
      </c>
    </row>
    <row r="1320" spans="2:6">
      <c r="B1320" s="56">
        <v>1535.7731115353099</v>
      </c>
      <c r="C1320" s="56">
        <v>63.793642522146897</v>
      </c>
      <c r="D1320" s="56">
        <f t="shared" si="62"/>
        <v>17.720456256151916</v>
      </c>
      <c r="E1320" s="56">
        <f t="shared" si="63"/>
        <v>0.23624288977300056</v>
      </c>
      <c r="F1320">
        <f t="shared" si="61"/>
        <v>64.693920951506897</v>
      </c>
    </row>
    <row r="1321" spans="2:6">
      <c r="B1321" s="56">
        <v>1535.7731115353099</v>
      </c>
      <c r="C1321" s="56">
        <v>62.369289560535002</v>
      </c>
      <c r="D1321" s="56">
        <f t="shared" si="62"/>
        <v>17.324802655704165</v>
      </c>
      <c r="E1321" s="56">
        <f t="shared" si="63"/>
        <v>0</v>
      </c>
      <c r="F1321">
        <f t="shared" si="61"/>
        <v>0</v>
      </c>
    </row>
    <row r="1322" spans="2:6">
      <c r="B1322" s="56">
        <v>1536.4685028633701</v>
      </c>
      <c r="C1322" s="56">
        <v>65.548028487059199</v>
      </c>
      <c r="D1322" s="56">
        <f t="shared" si="62"/>
        <v>18.207785690849779</v>
      </c>
      <c r="E1322" s="56">
        <f t="shared" si="63"/>
        <v>1.2697642313267592</v>
      </c>
      <c r="F1322">
        <f t="shared" si="61"/>
        <v>12.661536272594955</v>
      </c>
    </row>
    <row r="1323" spans="2:6">
      <c r="B1323" s="56">
        <v>1537.16389419143</v>
      </c>
      <c r="C1323" s="56">
        <v>68.483585200625299</v>
      </c>
      <c r="D1323" s="56">
        <f t="shared" si="62"/>
        <v>19.023218111284805</v>
      </c>
      <c r="E1323" s="56">
        <f t="shared" si="63"/>
        <v>1.1726237983294763</v>
      </c>
      <c r="F1323">
        <f t="shared" si="61"/>
        <v>13.228580906380261</v>
      </c>
    </row>
    <row r="1324" spans="2:6">
      <c r="B1324" s="56">
        <v>1537.16389419143</v>
      </c>
      <c r="C1324" s="56">
        <v>67.232933819697706</v>
      </c>
      <c r="D1324" s="56">
        <f t="shared" si="62"/>
        <v>18.675814949916028</v>
      </c>
      <c r="E1324" s="56">
        <f t="shared" si="63"/>
        <v>0</v>
      </c>
      <c r="F1324">
        <f t="shared" si="61"/>
        <v>0</v>
      </c>
    </row>
    <row r="1325" spans="2:6">
      <c r="B1325" s="56">
        <v>1537.85928551949</v>
      </c>
      <c r="C1325" s="56">
        <v>70.220601007469099</v>
      </c>
      <c r="D1325" s="56">
        <f t="shared" si="62"/>
        <v>19.50572250207475</v>
      </c>
      <c r="E1325" s="56">
        <f t="shared" si="63"/>
        <v>1.1934396054004097</v>
      </c>
      <c r="F1325">
        <f t="shared" si="61"/>
        <v>13.564110275486433</v>
      </c>
    </row>
    <row r="1326" spans="2:6">
      <c r="B1326" s="56">
        <v>1538.5546768475499</v>
      </c>
      <c r="C1326" s="56">
        <v>73.069306930693003</v>
      </c>
      <c r="D1326" s="56">
        <f t="shared" si="62"/>
        <v>20.297029702970278</v>
      </c>
      <c r="E1326" s="56">
        <f t="shared" si="63"/>
        <v>1.1379307865445785</v>
      </c>
      <c r="F1326">
        <f t="shared" si="61"/>
        <v>14.114378440820568</v>
      </c>
    </row>
    <row r="1327" spans="2:6">
      <c r="B1327" s="56">
        <v>1538.5546768475499</v>
      </c>
      <c r="C1327" s="56">
        <v>71.818655549765495</v>
      </c>
      <c r="D1327" s="56">
        <f t="shared" si="62"/>
        <v>19.949626541601525</v>
      </c>
      <c r="E1327" s="56">
        <f t="shared" si="63"/>
        <v>0</v>
      </c>
      <c r="F1327">
        <f t="shared" si="61"/>
        <v>0</v>
      </c>
    </row>
    <row r="1328" spans="2:6">
      <c r="B1328" s="56">
        <v>1538.5546768475499</v>
      </c>
      <c r="C1328" s="56">
        <v>75.918012853916906</v>
      </c>
      <c r="D1328" s="56">
        <f t="shared" si="62"/>
        <v>21.088336903865809</v>
      </c>
      <c r="E1328" s="56">
        <f t="shared" si="63"/>
        <v>0</v>
      </c>
      <c r="F1328">
        <f t="shared" si="61"/>
        <v>0</v>
      </c>
    </row>
    <row r="1329" spans="2:6">
      <c r="B1329" s="56">
        <v>1539.71366239432</v>
      </c>
      <c r="C1329" s="56">
        <v>74.754212263331596</v>
      </c>
      <c r="D1329" s="56">
        <f t="shared" si="62"/>
        <v>20.765058962036552</v>
      </c>
      <c r="E1329" s="56">
        <f t="shared" si="63"/>
        <v>-0.27893181474971096</v>
      </c>
      <c r="F1329">
        <f t="shared" si="61"/>
        <v>24.066403214828352</v>
      </c>
    </row>
    <row r="1330" spans="2:6">
      <c r="B1330" s="56">
        <v>1539.94545950368</v>
      </c>
      <c r="C1330" s="56">
        <v>78.002431822129594</v>
      </c>
      <c r="D1330" s="56">
        <f t="shared" si="62"/>
        <v>21.667342172813779</v>
      </c>
      <c r="E1330" s="56">
        <f t="shared" si="63"/>
        <v>3.8925559221520638</v>
      </c>
      <c r="F1330">
        <f t="shared" si="61"/>
        <v>5.0224272831735348</v>
      </c>
    </row>
    <row r="1331" spans="2:6">
      <c r="B1331" s="56">
        <v>1539.94545950368</v>
      </c>
      <c r="C1331" s="56">
        <v>76.751780441202001</v>
      </c>
      <c r="D1331" s="56">
        <f t="shared" si="62"/>
        <v>21.319939011445001</v>
      </c>
      <c r="E1331" s="56">
        <f t="shared" si="63"/>
        <v>0</v>
      </c>
      <c r="F1331">
        <f t="shared" si="61"/>
        <v>0</v>
      </c>
    </row>
    <row r="1332" spans="2:6">
      <c r="B1332" s="56">
        <v>1539.94545950368</v>
      </c>
      <c r="C1332" s="56">
        <v>81.129060274448506</v>
      </c>
      <c r="D1332" s="56">
        <f t="shared" si="62"/>
        <v>22.535850076235697</v>
      </c>
      <c r="E1332" s="56">
        <f t="shared" si="63"/>
        <v>0</v>
      </c>
      <c r="F1332">
        <f t="shared" si="61"/>
        <v>0</v>
      </c>
    </row>
    <row r="1333" spans="2:6">
      <c r="B1333" s="56">
        <v>1540.64085083174</v>
      </c>
      <c r="C1333" s="56">
        <v>79.791558103178701</v>
      </c>
      <c r="D1333" s="56">
        <f t="shared" si="62"/>
        <v>22.164321695327416</v>
      </c>
      <c r="E1333" s="56">
        <f t="shared" si="63"/>
        <v>-0.53427238148741452</v>
      </c>
      <c r="F1333">
        <f t="shared" si="61"/>
        <v>15.412877099261491</v>
      </c>
    </row>
    <row r="1334" spans="2:6">
      <c r="B1334" s="56">
        <v>1541.3362421597999</v>
      </c>
      <c r="C1334" s="56">
        <v>81.962827861733501</v>
      </c>
      <c r="D1334" s="56">
        <f t="shared" si="62"/>
        <v>22.767452183814861</v>
      </c>
      <c r="E1334" s="56">
        <f t="shared" si="63"/>
        <v>0.86732529462239172</v>
      </c>
      <c r="F1334">
        <f t="shared" si="61"/>
        <v>15.832288810644217</v>
      </c>
    </row>
    <row r="1335" spans="2:6">
      <c r="B1335" s="56">
        <v>1542.0316334878601</v>
      </c>
      <c r="C1335" s="56">
        <v>83.734583984714206</v>
      </c>
      <c r="D1335" s="56">
        <f t="shared" si="62"/>
        <v>23.259606662420612</v>
      </c>
      <c r="E1335" s="56">
        <f t="shared" si="63"/>
        <v>0.70773744041163589</v>
      </c>
      <c r="F1335">
        <f t="shared" si="61"/>
        <v>16.174528767137808</v>
      </c>
    </row>
    <row r="1336" spans="2:6">
      <c r="B1336" s="56">
        <v>1542.72702481592</v>
      </c>
      <c r="C1336" s="56">
        <v>85.367378843147407</v>
      </c>
      <c r="D1336" s="56">
        <f t="shared" si="62"/>
        <v>23.713160789763169</v>
      </c>
      <c r="E1336" s="56">
        <f t="shared" si="63"/>
        <v>0.65222862155603611</v>
      </c>
      <c r="F1336">
        <f t="shared" si="61"/>
        <v>16.489926374092327</v>
      </c>
    </row>
    <row r="1337" spans="2:6">
      <c r="B1337" s="56">
        <v>1543.4224161439799</v>
      </c>
      <c r="C1337" s="56">
        <v>87.121764808059694</v>
      </c>
      <c r="D1337" s="56">
        <f t="shared" si="62"/>
        <v>24.200490224461028</v>
      </c>
      <c r="E1337" s="56">
        <f t="shared" si="63"/>
        <v>0.70079883805489795</v>
      </c>
      <c r="F1337">
        <f t="shared" si="61"/>
        <v>16.828811036889569</v>
      </c>
    </row>
    <row r="1338" spans="2:6">
      <c r="B1338" s="56">
        <v>1544.8131988001001</v>
      </c>
      <c r="C1338" s="56">
        <v>89.293034566614494</v>
      </c>
      <c r="D1338" s="56">
        <f t="shared" si="62"/>
        <v>24.803620712948472</v>
      </c>
      <c r="E1338" s="56">
        <f t="shared" si="63"/>
        <v>0.43366264731112497</v>
      </c>
      <c r="F1338">
        <f t="shared" si="61"/>
        <v>34.49644549655023</v>
      </c>
    </row>
    <row r="1339" spans="2:6">
      <c r="B1339" s="56">
        <v>1547.59476411235</v>
      </c>
      <c r="C1339" s="56">
        <v>91.082160847663701</v>
      </c>
      <c r="D1339" s="56">
        <f t="shared" si="62"/>
        <v>25.300600235462142</v>
      </c>
      <c r="E1339" s="56">
        <f t="shared" si="63"/>
        <v>0.17866901069156088</v>
      </c>
      <c r="F1339">
        <f t="shared" si="61"/>
        <v>70.375271994065557</v>
      </c>
    </row>
    <row r="1340" spans="2:6">
      <c r="B1340" s="56">
        <v>1550.37632942459</v>
      </c>
      <c r="C1340" s="56">
        <v>92.5933645996178</v>
      </c>
      <c r="D1340" s="56">
        <f t="shared" si="62"/>
        <v>25.720379055449389</v>
      </c>
      <c r="E1340" s="56">
        <f t="shared" si="63"/>
        <v>0.15091460126427866</v>
      </c>
      <c r="F1340">
        <f t="shared" si="61"/>
        <v>71.542914198302</v>
      </c>
    </row>
    <row r="1341" spans="2:6">
      <c r="B1341" s="56">
        <v>1553.15789473684</v>
      </c>
      <c r="C1341" s="56">
        <v>94.469341671009204</v>
      </c>
      <c r="D1341" s="56">
        <f t="shared" si="62"/>
        <v>26.241483797502553</v>
      </c>
      <c r="E1341" s="56">
        <f t="shared" si="63"/>
        <v>0.18734226363775214</v>
      </c>
      <c r="F1341">
        <f t="shared" si="61"/>
        <v>72.99240107310338</v>
      </c>
    </row>
    <row r="1342" spans="2:6">
      <c r="B1342" s="56">
        <v>1554.5486773929599</v>
      </c>
      <c r="C1342" s="56">
        <v>95.772103526142104</v>
      </c>
      <c r="D1342" s="56">
        <f t="shared" si="62"/>
        <v>26.603362090595031</v>
      </c>
      <c r="E1342" s="56">
        <f t="shared" si="63"/>
        <v>0.26019758838672519</v>
      </c>
      <c r="F1342">
        <f t="shared" si="61"/>
        <v>36.999494590076729</v>
      </c>
    </row>
    <row r="1343" spans="2:6">
      <c r="B1343" s="56">
        <v>1555.93946004908</v>
      </c>
      <c r="C1343" s="56">
        <v>97.048810144172293</v>
      </c>
      <c r="D1343" s="56">
        <f t="shared" si="62"/>
        <v>26.958002817825637</v>
      </c>
      <c r="E1343" s="56">
        <f t="shared" si="63"/>
        <v>0.25499363661893348</v>
      </c>
      <c r="F1343">
        <f t="shared" si="61"/>
        <v>37.492722762668926</v>
      </c>
    </row>
    <row r="1344" spans="2:6">
      <c r="B1344" s="56">
        <v>1557.3302427051999</v>
      </c>
      <c r="C1344" s="56">
        <v>98.759770713913497</v>
      </c>
      <c r="D1344" s="56">
        <f t="shared" si="62"/>
        <v>27.43326964275375</v>
      </c>
      <c r="E1344" s="56">
        <f t="shared" si="63"/>
        <v>0.34172616608122713</v>
      </c>
      <c r="F1344">
        <f t="shared" si="61"/>
        <v>38.153715619801979</v>
      </c>
    </row>
    <row r="1345" spans="2:6">
      <c r="B1345" s="56">
        <v>1558.72102536133</v>
      </c>
      <c r="C1345" s="56">
        <v>100.965780788605</v>
      </c>
      <c r="D1345" s="56">
        <f t="shared" si="62"/>
        <v>28.046050219056944</v>
      </c>
      <c r="E1345" s="56">
        <f t="shared" si="63"/>
        <v>0.44060124966489816</v>
      </c>
      <c r="F1345">
        <f t="shared" si="61"/>
        <v>39.005960217618572</v>
      </c>
    </row>
    <row r="1346" spans="2:6">
      <c r="B1346" s="56">
        <v>1560.1118080174499</v>
      </c>
      <c r="C1346" s="56">
        <v>103.13705054715901</v>
      </c>
      <c r="D1346" s="56">
        <f t="shared" si="62"/>
        <v>28.649180707544168</v>
      </c>
      <c r="E1346" s="56">
        <f t="shared" si="63"/>
        <v>0.43366264731103749</v>
      </c>
      <c r="F1346">
        <f t="shared" si="61"/>
        <v>39.84478364009675</v>
      </c>
    </row>
    <row r="1347" spans="2:6">
      <c r="B1347" s="56">
        <v>1561.50259067357</v>
      </c>
      <c r="C1347" s="56">
        <v>105.395171096056</v>
      </c>
      <c r="D1347" s="56">
        <f t="shared" si="62"/>
        <v>29.276436415571112</v>
      </c>
      <c r="E1347" s="56">
        <f t="shared" si="63"/>
        <v>0.45100915320357099</v>
      </c>
      <c r="F1347">
        <f t="shared" ref="F1347:F1410" si="64">(B1347-B1346)*(D1347)</f>
        <v>40.717159999779476</v>
      </c>
    </row>
    <row r="1348" spans="2:6">
      <c r="B1348" s="56">
        <v>1562.8933733296899</v>
      </c>
      <c r="C1348" s="56">
        <v>107.314573562619</v>
      </c>
      <c r="D1348" s="56">
        <f t="shared" ref="D1348:D1411" si="65">(C1348*1000)/3600</f>
        <v>29.809603767394165</v>
      </c>
      <c r="E1348" s="56">
        <f t="shared" si="63"/>
        <v>0.38335778022320655</v>
      </c>
      <c r="F1348">
        <f t="shared" si="64"/>
        <v>41.458679905497689</v>
      </c>
    </row>
    <row r="1349" spans="2:6">
      <c r="B1349" s="56">
        <v>1563.5887646577501</v>
      </c>
      <c r="C1349" s="56">
        <v>108.434948758033</v>
      </c>
      <c r="D1349" s="56">
        <f t="shared" si="65"/>
        <v>30.120819099453612</v>
      </c>
      <c r="E1349" s="56">
        <f t="shared" si="63"/>
        <v>0.44753985202490132</v>
      </c>
      <c r="F1349">
        <f t="shared" si="64"/>
        <v>20.945756395829129</v>
      </c>
    </row>
    <row r="1350" spans="2:6">
      <c r="B1350" s="56">
        <v>1564.28415598581</v>
      </c>
      <c r="C1350" s="56">
        <v>109.89404203578199</v>
      </c>
      <c r="D1350" s="56">
        <f t="shared" si="65"/>
        <v>30.52612278771722</v>
      </c>
      <c r="E1350" s="56">
        <f t="shared" si="63"/>
        <v>0.58284259798631222</v>
      </c>
      <c r="F1350">
        <f t="shared" si="64"/>
        <v>21.227601065871504</v>
      </c>
    </row>
    <row r="1351" spans="2:6">
      <c r="B1351" s="56">
        <v>1564.28415598581</v>
      </c>
      <c r="C1351" s="56">
        <v>110.936251519888</v>
      </c>
      <c r="D1351" s="56">
        <f t="shared" si="65"/>
        <v>30.815625422191111</v>
      </c>
      <c r="E1351" s="56">
        <f t="shared" si="63"/>
        <v>0</v>
      </c>
      <c r="F1351">
        <f t="shared" si="64"/>
        <v>0</v>
      </c>
    </row>
    <row r="1352" spans="2:6">
      <c r="B1352" s="56">
        <v>1564.9795473138799</v>
      </c>
      <c r="C1352" s="56">
        <v>113.437554281743</v>
      </c>
      <c r="D1352" s="56">
        <f t="shared" si="65"/>
        <v>31.510431744928614</v>
      </c>
      <c r="E1352" s="56">
        <f t="shared" si="63"/>
        <v>0.99915873939057209</v>
      </c>
      <c r="F1352">
        <f t="shared" si="64"/>
        <v>21.912080979163271</v>
      </c>
    </row>
    <row r="1353" spans="2:6">
      <c r="B1353" s="56">
        <v>1565.81401690755</v>
      </c>
      <c r="C1353" s="56">
        <v>112.39534479763699</v>
      </c>
      <c r="D1353" s="56">
        <f t="shared" si="65"/>
        <v>31.220929110454719</v>
      </c>
      <c r="E1353" s="56">
        <f t="shared" ref="E1353:E1416" si="66">IF(B1352=B1353, 0, (D1353-D1352)/(B1353-B1352))</f>
        <v>-0.34693011784963729</v>
      </c>
      <c r="F1353">
        <f t="shared" si="64"/>
        <v>26.05291602880304</v>
      </c>
    </row>
    <row r="1354" spans="2:6">
      <c r="B1354" s="56">
        <v>1567.06572129806</v>
      </c>
      <c r="C1354" s="56">
        <v>114.948758033698</v>
      </c>
      <c r="D1354" s="56">
        <f t="shared" si="65"/>
        <v>31.930210564916113</v>
      </c>
      <c r="E1354" s="56">
        <f t="shared" si="66"/>
        <v>0.56665252581914261</v>
      </c>
      <c r="F1354">
        <f t="shared" si="64"/>
        <v>39.967184754013822</v>
      </c>
    </row>
    <row r="1355" spans="2:6">
      <c r="B1355" s="56">
        <v>1568.59558221979</v>
      </c>
      <c r="C1355" s="56">
        <v>116.918533958659</v>
      </c>
      <c r="D1355" s="56">
        <f t="shared" si="65"/>
        <v>32.477370544071945</v>
      </c>
      <c r="E1355" s="56">
        <f t="shared" si="66"/>
        <v>0.3576534124011026</v>
      </c>
      <c r="F1355">
        <f t="shared" si="64"/>
        <v>49.685860035920832</v>
      </c>
    </row>
    <row r="1356" spans="2:6">
      <c r="B1356" s="56">
        <v>1569.9863648759199</v>
      </c>
      <c r="C1356" s="56">
        <v>118.586069133229</v>
      </c>
      <c r="D1356" s="56">
        <f t="shared" si="65"/>
        <v>32.94057475923028</v>
      </c>
      <c r="E1356" s="56">
        <f t="shared" si="66"/>
        <v>0.3330529131325865</v>
      </c>
      <c r="F1356">
        <f t="shared" si="64"/>
        <v>45.813180058087376</v>
      </c>
    </row>
    <row r="1357" spans="2:6">
      <c r="B1357" s="56">
        <v>1571.37714753204</v>
      </c>
      <c r="C1357" s="56">
        <v>120.46204620461999</v>
      </c>
      <c r="D1357" s="56">
        <f t="shared" si="65"/>
        <v>33.461679501283335</v>
      </c>
      <c r="E1357" s="56">
        <f t="shared" si="66"/>
        <v>0.37468452727674206</v>
      </c>
      <c r="F1357">
        <f t="shared" si="64"/>
        <v>46.537923495034647</v>
      </c>
    </row>
    <row r="1358" spans="2:6">
      <c r="B1358" s="56">
        <v>1572.62885192255</v>
      </c>
      <c r="C1358" s="56">
        <v>122.00972728851799</v>
      </c>
      <c r="D1358" s="56">
        <f t="shared" si="65"/>
        <v>33.891590913477224</v>
      </c>
      <c r="E1358" s="56">
        <f t="shared" si="66"/>
        <v>0.34346081666992356</v>
      </c>
      <c r="F1358">
        <f t="shared" si="64"/>
        <v>42.422253147767769</v>
      </c>
    </row>
    <row r="1359" spans="2:6">
      <c r="B1359" s="56">
        <v>1577.0992247458</v>
      </c>
      <c r="C1359" s="56">
        <v>122.966326707858</v>
      </c>
      <c r="D1359" s="56">
        <f t="shared" si="65"/>
        <v>34.157312974405002</v>
      </c>
      <c r="E1359" s="56">
        <f t="shared" si="66"/>
        <v>5.9440693524660804E-2</v>
      </c>
      <c r="F1359">
        <f t="shared" si="64"/>
        <v>152.69592363602629</v>
      </c>
    </row>
    <row r="1360" spans="2:6">
      <c r="B1360" s="56">
        <v>1582.2252522497899</v>
      </c>
      <c r="C1360" s="56">
        <v>121.462567309362</v>
      </c>
      <c r="D1360" s="56">
        <f t="shared" si="65"/>
        <v>33.739602030378336</v>
      </c>
      <c r="E1360" s="56">
        <f t="shared" si="66"/>
        <v>-8.148823698303119E-2</v>
      </c>
      <c r="F1360">
        <f t="shared" si="64"/>
        <v>172.95012798139339</v>
      </c>
    </row>
    <row r="1361" spans="2:6">
      <c r="B1361" s="56">
        <v>1584.1028088355599</v>
      </c>
      <c r="C1361" s="56">
        <v>119.768976897689</v>
      </c>
      <c r="D1361" s="56">
        <f t="shared" si="65"/>
        <v>33.269160249358059</v>
      </c>
      <c r="E1361" s="56">
        <f t="shared" si="66"/>
        <v>-0.25056064066764211</v>
      </c>
      <c r="F1361">
        <f t="shared" si="64"/>
        <v>62.464730929219066</v>
      </c>
    </row>
    <row r="1362" spans="2:6">
      <c r="B1362" s="56">
        <v>1585.49359149168</v>
      </c>
      <c r="C1362" s="56">
        <v>118.257773145735</v>
      </c>
      <c r="D1362" s="56">
        <f t="shared" si="65"/>
        <v>32.849381429370837</v>
      </c>
      <c r="E1362" s="56">
        <f t="shared" si="66"/>
        <v>-0.30182920252851475</v>
      </c>
      <c r="F1362">
        <f t="shared" si="64"/>
        <v>45.686349956242957</v>
      </c>
    </row>
    <row r="1363" spans="2:6">
      <c r="B1363" s="56">
        <v>1586.8843741477999</v>
      </c>
      <c r="C1363" s="56">
        <v>116.955011290602</v>
      </c>
      <c r="D1363" s="56">
        <f t="shared" si="65"/>
        <v>32.487503136278335</v>
      </c>
      <c r="E1363" s="56">
        <f t="shared" si="66"/>
        <v>-0.26019758838674306</v>
      </c>
      <c r="F1363">
        <f t="shared" si="64"/>
        <v>45.183055902576172</v>
      </c>
    </row>
    <row r="1364" spans="2:6">
      <c r="B1364" s="56">
        <v>1589.1791655304</v>
      </c>
      <c r="C1364" s="56">
        <v>115.480284870592</v>
      </c>
      <c r="D1364" s="56">
        <f t="shared" si="65"/>
        <v>32.077856908497779</v>
      </c>
      <c r="E1364" s="56">
        <f t="shared" si="66"/>
        <v>-0.17851131518386831</v>
      </c>
      <c r="F1364">
        <f t="shared" si="64"/>
        <v>73.611989605900561</v>
      </c>
    </row>
    <row r="1365" spans="2:6">
      <c r="B1365" s="56">
        <v>1591.4044177802</v>
      </c>
      <c r="C1365" s="56">
        <v>114.23658155289201</v>
      </c>
      <c r="D1365" s="56">
        <f t="shared" si="65"/>
        <v>31.732383764692223</v>
      </c>
      <c r="E1365" s="56">
        <f t="shared" si="66"/>
        <v>-0.15525122773681677</v>
      </c>
      <c r="F1365">
        <f t="shared" si="64"/>
        <v>70.612558363896795</v>
      </c>
    </row>
    <row r="1366" spans="2:6">
      <c r="B1366" s="56">
        <v>1594.8813744204999</v>
      </c>
      <c r="C1366" s="56">
        <v>113.20305714782</v>
      </c>
      <c r="D1366" s="56">
        <f t="shared" si="65"/>
        <v>31.445293652172221</v>
      </c>
      <c r="E1366" s="56">
        <f t="shared" si="66"/>
        <v>-8.2569368048039909E-2</v>
      </c>
      <c r="F1366">
        <f t="shared" si="64"/>
        <v>109.33392257010149</v>
      </c>
    </row>
    <row r="1367" spans="2:6">
      <c r="B1367" s="56">
        <v>1597.6629397327499</v>
      </c>
      <c r="C1367" s="56">
        <v>111.770019107173</v>
      </c>
      <c r="D1367" s="56">
        <f t="shared" si="65"/>
        <v>31.047227529770275</v>
      </c>
      <c r="E1367" s="56">
        <f t="shared" si="66"/>
        <v>-0.14310867361225199</v>
      </c>
      <c r="F1367">
        <f t="shared" si="64"/>
        <v>86.359891138342107</v>
      </c>
    </row>
    <row r="1368" spans="2:6">
      <c r="B1368" s="56">
        <v>1598.9146441232599</v>
      </c>
      <c r="C1368" s="56">
        <v>110.26923745006</v>
      </c>
      <c r="D1368" s="56">
        <f t="shared" si="65"/>
        <v>30.630343736127777</v>
      </c>
      <c r="E1368" s="56">
        <f t="shared" si="66"/>
        <v>-0.33305291313442281</v>
      </c>
      <c r="F1368">
        <f t="shared" si="64"/>
        <v>38.340135737341171</v>
      </c>
    </row>
    <row r="1369" spans="2:6">
      <c r="B1369" s="56">
        <v>1601.6962094354999</v>
      </c>
      <c r="C1369" s="56">
        <v>108.26819524057601</v>
      </c>
      <c r="D1369" s="56">
        <f t="shared" si="65"/>
        <v>30.074498677937779</v>
      </c>
      <c r="E1369" s="56">
        <f t="shared" si="66"/>
        <v>-0.19983174788097174</v>
      </c>
      <c r="F1369">
        <f t="shared" si="64"/>
        <v>83.654182305559189</v>
      </c>
    </row>
    <row r="1370" spans="2:6">
      <c r="B1370" s="56">
        <v>1604.7559312789699</v>
      </c>
      <c r="C1370" s="56">
        <v>106.704881014417</v>
      </c>
      <c r="D1370" s="56">
        <f t="shared" si="65"/>
        <v>29.640244726226943</v>
      </c>
      <c r="E1370" s="56">
        <f t="shared" si="66"/>
        <v>-0.14192595730151442</v>
      </c>
      <c r="F1370">
        <f t="shared" si="64"/>
        <v>90.690904234633493</v>
      </c>
    </row>
    <row r="1371" spans="2:6">
      <c r="B1371" s="56">
        <v>1610.4117807472001</v>
      </c>
      <c r="C1371" s="56">
        <v>106.611082160847</v>
      </c>
      <c r="D1371" s="56">
        <f t="shared" si="65"/>
        <v>29.614189489124165</v>
      </c>
      <c r="E1371" s="56">
        <f t="shared" si="66"/>
        <v>-4.6067769747293371E-3</v>
      </c>
      <c r="F1371">
        <f t="shared" si="64"/>
        <v>167.49339787412964</v>
      </c>
    </row>
    <row r="1372" spans="2:6">
      <c r="B1372" s="56">
        <v>1614.0046359421799</v>
      </c>
      <c r="C1372" s="56">
        <v>108.044120201493</v>
      </c>
      <c r="D1372" s="56">
        <f t="shared" si="65"/>
        <v>30.012255611525834</v>
      </c>
      <c r="E1372" s="56">
        <f t="shared" si="66"/>
        <v>0.11079381182906317</v>
      </c>
      <c r="F1372">
        <f t="shared" si="64"/>
        <v>107.82968848693368</v>
      </c>
    </row>
    <row r="1373" spans="2:6">
      <c r="B1373" s="56">
        <v>1615.8821925279501</v>
      </c>
      <c r="C1373" s="56">
        <v>109.643911759597</v>
      </c>
      <c r="D1373" s="56">
        <f t="shared" si="65"/>
        <v>30.45664215544361</v>
      </c>
      <c r="E1373" s="56">
        <f t="shared" si="66"/>
        <v>0.23668343595379893</v>
      </c>
      <c r="F1373">
        <f t="shared" si="64"/>
        <v>57.184069059399683</v>
      </c>
    </row>
    <row r="1374" spans="2:6">
      <c r="B1374" s="56">
        <v>1617.27297518407</v>
      </c>
      <c r="C1374" s="56">
        <v>111.31144693416699</v>
      </c>
      <c r="D1374" s="56">
        <f t="shared" si="65"/>
        <v>30.919846370601942</v>
      </c>
      <c r="E1374" s="56">
        <f t="shared" si="66"/>
        <v>0.3330529131349797</v>
      </c>
      <c r="F1374">
        <f t="shared" si="64"/>
        <v>43.00278606212445</v>
      </c>
    </row>
    <row r="1375" spans="2:6">
      <c r="B1375" s="56">
        <v>1618.52467957458</v>
      </c>
      <c r="C1375" s="56">
        <v>113.072780962306</v>
      </c>
      <c r="D1375" s="56">
        <f t="shared" si="65"/>
        <v>31.409105822862777</v>
      </c>
      <c r="E1375" s="56">
        <f t="shared" si="66"/>
        <v>0.3908745994423613</v>
      </c>
      <c r="F1375">
        <f t="shared" si="64"/>
        <v>39.314915660470085</v>
      </c>
    </row>
    <row r="1376" spans="2:6">
      <c r="B1376" s="56">
        <v>1621.2069032685299</v>
      </c>
      <c r="C1376" s="56">
        <v>114.643539541924</v>
      </c>
      <c r="D1376" s="56">
        <f t="shared" si="65"/>
        <v>31.845427650534443</v>
      </c>
      <c r="E1376" s="56">
        <f t="shared" si="66"/>
        <v>0.16267167748008485</v>
      </c>
      <c r="F1376">
        <f t="shared" si="64"/>
        <v>85.416560588231931</v>
      </c>
    </row>
    <row r="1377" spans="2:6">
      <c r="B1377" s="56">
        <v>1623.9884685807699</v>
      </c>
      <c r="C1377" s="56">
        <v>115.923968336683</v>
      </c>
      <c r="D1377" s="56">
        <f t="shared" si="65"/>
        <v>32.201102315745281</v>
      </c>
      <c r="E1377" s="56">
        <f t="shared" si="66"/>
        <v>0.12786852915001795</v>
      </c>
      <c r="F1377">
        <f t="shared" si="64"/>
        <v>89.56946921736791</v>
      </c>
    </row>
    <row r="1378" spans="2:6">
      <c r="B1378" s="56">
        <v>1626.86937551131</v>
      </c>
      <c r="C1378" s="56">
        <v>114.375542817439</v>
      </c>
      <c r="D1378" s="56">
        <f t="shared" si="65"/>
        <v>31.770984115955276</v>
      </c>
      <c r="E1378" s="56">
        <f t="shared" si="66"/>
        <v>-0.14929958174989569</v>
      </c>
      <c r="F1378">
        <f t="shared" si="64"/>
        <v>91.529248329733392</v>
      </c>
    </row>
    <row r="1379" spans="2:6">
      <c r="B1379" s="56">
        <v>1627.2170711753399</v>
      </c>
      <c r="C1379" s="56">
        <v>113.020670488101</v>
      </c>
      <c r="D1379" s="56">
        <f t="shared" si="65"/>
        <v>31.39463069113917</v>
      </c>
      <c r="E1379" s="56">
        <f t="shared" si="66"/>
        <v>-1.0824219676885736</v>
      </c>
      <c r="F1379">
        <f t="shared" si="64"/>
        <v>10.915776965131323</v>
      </c>
    </row>
    <row r="1380" spans="2:6">
      <c r="B1380" s="56">
        <v>1628.60785383146</v>
      </c>
      <c r="C1380" s="56">
        <v>109.946152509987</v>
      </c>
      <c r="D1380" s="56">
        <f t="shared" si="65"/>
        <v>30.540597919440835</v>
      </c>
      <c r="E1380" s="56">
        <f t="shared" si="66"/>
        <v>-0.61406630859263511</v>
      </c>
      <c r="F1380">
        <f t="shared" si="64"/>
        <v>42.475333893896199</v>
      </c>
    </row>
    <row r="1381" spans="2:6">
      <c r="B1381" s="56">
        <v>1628.9555494955</v>
      </c>
      <c r="C1381" s="56">
        <v>111.561577210352</v>
      </c>
      <c r="D1381" s="56">
        <f t="shared" si="65"/>
        <v>30.989327002875555</v>
      </c>
      <c r="E1381" s="56">
        <f t="shared" si="66"/>
        <v>1.2905800383611625</v>
      </c>
      <c r="F1381">
        <f t="shared" si="64"/>
        <v>10.774854630416741</v>
      </c>
    </row>
    <row r="1382" spans="2:6">
      <c r="B1382" s="56">
        <v>1630.3463321516199</v>
      </c>
      <c r="C1382" s="56">
        <v>108.209136703144</v>
      </c>
      <c r="D1382" s="56">
        <f t="shared" si="65"/>
        <v>30.058093528651114</v>
      </c>
      <c r="E1382" s="56">
        <f t="shared" si="66"/>
        <v>-0.66957512744836234</v>
      </c>
      <c r="F1382">
        <f t="shared" si="64"/>
        <v>41.804275155677225</v>
      </c>
    </row>
    <row r="1383" spans="2:6">
      <c r="B1383" s="56">
        <v>1632.4325061357999</v>
      </c>
      <c r="C1383" s="56">
        <v>106.072607260726</v>
      </c>
      <c r="D1383" s="56">
        <f t="shared" si="65"/>
        <v>29.464613127979444</v>
      </c>
      <c r="E1383" s="56">
        <f t="shared" si="66"/>
        <v>-0.28448269663612513</v>
      </c>
      <c r="F1383">
        <f t="shared" si="64"/>
        <v>61.468309361520681</v>
      </c>
    </row>
    <row r="1384" spans="2:6">
      <c r="B1384" s="56">
        <v>1638.6910280883501</v>
      </c>
      <c r="C1384" s="56">
        <v>104.92617682820899</v>
      </c>
      <c r="D1384" s="56">
        <f t="shared" si="65"/>
        <v>29.146160230058054</v>
      </c>
      <c r="E1384" s="56">
        <f t="shared" si="66"/>
        <v>-5.0883083951096426E-2</v>
      </c>
      <c r="F1384">
        <f t="shared" si="64"/>
        <v>182.41188363236259</v>
      </c>
    </row>
    <row r="1385" spans="2:6">
      <c r="B1385" s="56">
        <v>1642.16798472866</v>
      </c>
      <c r="C1385" s="56">
        <v>104.14451971512899</v>
      </c>
      <c r="D1385" s="56">
        <f t="shared" si="65"/>
        <v>28.929033254202498</v>
      </c>
      <c r="E1385" s="56">
        <f t="shared" si="66"/>
        <v>-6.2447421212650504E-2</v>
      </c>
      <c r="F1385">
        <f t="shared" si="64"/>
        <v>100.58499427094634</v>
      </c>
    </row>
    <row r="1386" spans="2:6">
      <c r="B1386" s="56">
        <v>1644.2541587128401</v>
      </c>
      <c r="C1386" s="56">
        <v>105.516762202536</v>
      </c>
      <c r="D1386" s="56">
        <f t="shared" si="65"/>
        <v>29.310211722926667</v>
      </c>
      <c r="E1386" s="56">
        <f t="shared" si="66"/>
        <v>0.18271652873381386</v>
      </c>
      <c r="F1386">
        <f t="shared" si="64"/>
        <v>61.146201167178731</v>
      </c>
    </row>
    <row r="1387" spans="2:6">
      <c r="B1387" s="56">
        <v>1646.3403326970199</v>
      </c>
      <c r="C1387" s="56">
        <v>106.715303109258</v>
      </c>
      <c r="D1387" s="56">
        <f t="shared" si="65"/>
        <v>29.643139752571667</v>
      </c>
      <c r="E1387" s="56">
        <f t="shared" si="66"/>
        <v>0.15958785421048691</v>
      </c>
      <c r="F1387">
        <f t="shared" si="64"/>
        <v>61.840746961221711</v>
      </c>
    </row>
    <row r="1388" spans="2:6">
      <c r="B1388" s="56">
        <v>1647.5920370875299</v>
      </c>
      <c r="C1388" s="56">
        <v>108.726767413583</v>
      </c>
      <c r="D1388" s="56">
        <f t="shared" si="65"/>
        <v>30.201879837106389</v>
      </c>
      <c r="E1388" s="56">
        <f t="shared" si="66"/>
        <v>0.44638341829820821</v>
      </c>
      <c r="F1388">
        <f t="shared" si="64"/>
        <v>37.803825593761069</v>
      </c>
    </row>
    <row r="1389" spans="2:6">
      <c r="B1389" s="56">
        <v>1649.1218980092699</v>
      </c>
      <c r="C1389" s="56">
        <v>110.745179781136</v>
      </c>
      <c r="D1389" s="56">
        <f t="shared" si="65"/>
        <v>30.762549939204444</v>
      </c>
      <c r="E1389" s="56">
        <f t="shared" si="66"/>
        <v>0.36648436085312125</v>
      </c>
      <c r="F1389">
        <f t="shared" si="64"/>
        <v>47.062423005064396</v>
      </c>
    </row>
    <row r="1390" spans="2:6">
      <c r="B1390" s="56">
        <v>1650.6517589309999</v>
      </c>
      <c r="C1390" s="56">
        <v>112.60378669445799</v>
      </c>
      <c r="D1390" s="56">
        <f t="shared" si="65"/>
        <v>31.278829637349443</v>
      </c>
      <c r="E1390" s="56">
        <f t="shared" si="66"/>
        <v>0.3374683873624123</v>
      </c>
      <c r="F1390">
        <f t="shared" si="64"/>
        <v>47.852259139631229</v>
      </c>
    </row>
    <row r="1391" spans="2:6">
      <c r="B1391" s="56">
        <v>1652.04254158712</v>
      </c>
      <c r="C1391" s="56">
        <v>114.47976376585</v>
      </c>
      <c r="D1391" s="56">
        <f t="shared" si="65"/>
        <v>31.799934379402774</v>
      </c>
      <c r="E1391" s="56">
        <f t="shared" si="66"/>
        <v>0.37468452727694129</v>
      </c>
      <c r="F1391">
        <f t="shared" si="64"/>
        <v>44.226797200630962</v>
      </c>
    </row>
    <row r="1392" spans="2:6">
      <c r="B1392" s="56">
        <v>1653.29424597763</v>
      </c>
      <c r="C1392" s="56">
        <v>116.14729894042</v>
      </c>
      <c r="D1392" s="56">
        <f t="shared" si="65"/>
        <v>32.263138594561113</v>
      </c>
      <c r="E1392" s="56">
        <f t="shared" si="66"/>
        <v>0.3700587923715869</v>
      </c>
      <c r="F1392">
        <f t="shared" si="64"/>
        <v>40.383912230444302</v>
      </c>
    </row>
    <row r="1393" spans="2:6">
      <c r="B1393" s="56">
        <v>1656.07581128988</v>
      </c>
      <c r="C1393" s="56">
        <v>118.058016327948</v>
      </c>
      <c r="D1393" s="56">
        <f t="shared" si="65"/>
        <v>32.793893424429996</v>
      </c>
      <c r="E1393" s="56">
        <f t="shared" si="66"/>
        <v>0.19081156481619976</v>
      </c>
      <c r="F1393">
        <f t="shared" si="64"/>
        <v>91.218356403017694</v>
      </c>
    </row>
    <row r="1394" spans="2:6">
      <c r="B1394" s="56">
        <v>1658.85737660212</v>
      </c>
      <c r="C1394" s="56">
        <v>120.246656244571</v>
      </c>
      <c r="D1394" s="56">
        <f t="shared" si="65"/>
        <v>33.401848956825276</v>
      </c>
      <c r="E1394" s="56">
        <f t="shared" si="66"/>
        <v>0.21856597424480195</v>
      </c>
      <c r="F1394">
        <f t="shared" si="64"/>
        <v>92.909424422984713</v>
      </c>
    </row>
    <row r="1395" spans="2:6">
      <c r="B1395" s="56">
        <v>1661.7780201799801</v>
      </c>
      <c r="C1395" s="56">
        <v>122.087892999826</v>
      </c>
      <c r="D1395" s="56">
        <f t="shared" si="65"/>
        <v>33.91330361106278</v>
      </c>
      <c r="E1395" s="56">
        <f t="shared" si="66"/>
        <v>0.17511710710426145</v>
      </c>
      <c r="F1395">
        <f t="shared" si="64"/>
        <v>99.048672395670891</v>
      </c>
    </row>
    <row r="1396" spans="2:6">
      <c r="B1396" s="56">
        <v>1663.0297245704901</v>
      </c>
      <c r="C1396" s="56">
        <v>123.573041514677</v>
      </c>
      <c r="D1396" s="56">
        <f t="shared" si="65"/>
        <v>34.325844865188053</v>
      </c>
      <c r="E1396" s="56">
        <f t="shared" si="66"/>
        <v>0.3295836119558469</v>
      </c>
      <c r="F1396">
        <f t="shared" si="64"/>
        <v>42.965810725720523</v>
      </c>
    </row>
    <row r="1397" spans="2:6">
      <c r="B1397" s="56">
        <v>1665.95036814835</v>
      </c>
      <c r="C1397" s="56">
        <v>125.026923745006</v>
      </c>
      <c r="D1397" s="56">
        <f t="shared" si="65"/>
        <v>34.729701040279444</v>
      </c>
      <c r="E1397" s="56">
        <f t="shared" si="66"/>
        <v>0.13827643268519535</v>
      </c>
      <c r="F1397">
        <f t="shared" si="64"/>
        <v>101.43307830428616</v>
      </c>
    </row>
    <row r="1398" spans="2:6">
      <c r="B1398" s="56">
        <v>1671.3744205072201</v>
      </c>
      <c r="C1398" s="56">
        <v>126.465172833072</v>
      </c>
      <c r="D1398" s="56">
        <f t="shared" si="65"/>
        <v>35.129214675853333</v>
      </c>
      <c r="E1398" s="56">
        <f t="shared" si="66"/>
        <v>7.365593271247739E-2</v>
      </c>
      <c r="F1398">
        <f t="shared" si="64"/>
        <v>190.54269972781589</v>
      </c>
    </row>
    <row r="1399" spans="2:6">
      <c r="B1399" s="56">
        <v>1679.71911644395</v>
      </c>
      <c r="C1399" s="56">
        <v>126.08302935556701</v>
      </c>
      <c r="D1399" s="56">
        <f t="shared" si="65"/>
        <v>35.023063709879722</v>
      </c>
      <c r="E1399" s="56">
        <f t="shared" si="66"/>
        <v>-1.2720770987757398E-2</v>
      </c>
      <c r="F1399">
        <f t="shared" si="64"/>
        <v>292.25681743166842</v>
      </c>
    </row>
    <row r="1400" spans="2:6">
      <c r="B1400" s="56">
        <v>1683.19607308426</v>
      </c>
      <c r="C1400" s="56">
        <v>125.77036651033499</v>
      </c>
      <c r="D1400" s="56">
        <f t="shared" si="65"/>
        <v>34.936212919537496</v>
      </c>
      <c r="E1400" s="56">
        <f t="shared" si="66"/>
        <v>-2.497896848506102E-2</v>
      </c>
      <c r="F1400">
        <f t="shared" si="64"/>
        <v>121.47169749786768</v>
      </c>
    </row>
    <row r="1401" spans="2:6">
      <c r="B1401" s="56">
        <v>1686.6730297245699</v>
      </c>
      <c r="C1401" s="56">
        <v>127.064443286433</v>
      </c>
      <c r="D1401" s="56">
        <f t="shared" si="65"/>
        <v>35.295678690675835</v>
      </c>
      <c r="E1401" s="56">
        <f t="shared" si="66"/>
        <v>0.10338517511863372</v>
      </c>
      <c r="F1401">
        <f t="shared" si="64"/>
        <v>122.72154439779126</v>
      </c>
    </row>
    <row r="1402" spans="2:6">
      <c r="B1402" s="56">
        <v>1693.62694300518</v>
      </c>
      <c r="C1402" s="56">
        <v>128.13270800764201</v>
      </c>
      <c r="D1402" s="56">
        <f t="shared" si="65"/>
        <v>35.592418891011668</v>
      </c>
      <c r="E1402" s="56">
        <f t="shared" si="66"/>
        <v>4.2672404495357585E-2</v>
      </c>
      <c r="F1402">
        <f t="shared" si="64"/>
        <v>247.50659441524368</v>
      </c>
    </row>
    <row r="1403" spans="2:6">
      <c r="B1403" s="56">
        <v>1701.27624761385</v>
      </c>
      <c r="C1403" s="56">
        <v>127.92426611082099</v>
      </c>
      <c r="D1403" s="56">
        <f t="shared" si="65"/>
        <v>35.534518364116941</v>
      </c>
      <c r="E1403" s="56">
        <f t="shared" si="66"/>
        <v>-7.5693843894123636E-3</v>
      </c>
      <c r="F1403">
        <f t="shared" si="64"/>
        <v>271.81435508950977</v>
      </c>
    </row>
    <row r="1404" spans="2:6">
      <c r="B1404" s="56">
        <v>1708.9255522225201</v>
      </c>
      <c r="C1404" s="56">
        <v>126.916796942852</v>
      </c>
      <c r="D1404" s="56">
        <f t="shared" si="65"/>
        <v>35.254665817458886</v>
      </c>
      <c r="E1404" s="56">
        <f t="shared" si="66"/>
        <v>-3.658535788218701E-2</v>
      </c>
      <c r="F1404">
        <f t="shared" si="64"/>
        <v>269.67367771461022</v>
      </c>
    </row>
    <row r="1405" spans="2:6">
      <c r="B1405" s="56">
        <v>1715.4158712844201</v>
      </c>
      <c r="C1405" s="56">
        <v>127.854785478547</v>
      </c>
      <c r="D1405" s="56">
        <f t="shared" si="65"/>
        <v>35.515218188485278</v>
      </c>
      <c r="E1405" s="56">
        <f t="shared" si="66"/>
        <v>4.0144770779592165E-2</v>
      </c>
      <c r="F1405">
        <f t="shared" si="64"/>
        <v>230.50509759626294</v>
      </c>
    </row>
    <row r="1406" spans="2:6">
      <c r="B1406" s="56">
        <v>1718.6610308153799</v>
      </c>
      <c r="C1406" s="56">
        <v>129.461525099878</v>
      </c>
      <c r="D1406" s="56">
        <f t="shared" si="65"/>
        <v>35.961534749966113</v>
      </c>
      <c r="E1406" s="56">
        <f t="shared" si="66"/>
        <v>0.13753301100387483</v>
      </c>
      <c r="F1406">
        <f t="shared" si="64"/>
        <v>116.70091724179751</v>
      </c>
    </row>
    <row r="1407" spans="2:6">
      <c r="B1407" s="56">
        <v>1723.5287701118</v>
      </c>
      <c r="C1407" s="56">
        <v>130.36043077991999</v>
      </c>
      <c r="D1407" s="56">
        <f t="shared" si="65"/>
        <v>36.211230772199997</v>
      </c>
      <c r="E1407" s="56">
        <f t="shared" si="66"/>
        <v>5.1296095996250693E-2</v>
      </c>
      <c r="F1407">
        <f t="shared" si="64"/>
        <v>176.26683100157254</v>
      </c>
    </row>
    <row r="1408" spans="2:6">
      <c r="B1408" s="56">
        <v>1727.14480501772</v>
      </c>
      <c r="C1408" s="56">
        <v>128.63296856001301</v>
      </c>
      <c r="D1408" s="56">
        <f t="shared" si="65"/>
        <v>35.731380155559172</v>
      </c>
      <c r="E1408" s="56">
        <f t="shared" si="66"/>
        <v>-0.13270077007697798</v>
      </c>
      <c r="F1408">
        <f t="shared" si="64"/>
        <v>129.20591787920131</v>
      </c>
    </row>
    <row r="1409" spans="2:6">
      <c r="B1409" s="56">
        <v>1728.39650940823</v>
      </c>
      <c r="C1409" s="56">
        <v>126.395692200799</v>
      </c>
      <c r="D1409" s="56">
        <f t="shared" si="65"/>
        <v>35.109914500221947</v>
      </c>
      <c r="E1409" s="56">
        <f t="shared" si="66"/>
        <v>-0.49649554643170951</v>
      </c>
      <c r="F1409">
        <f t="shared" si="64"/>
        <v>43.947234130358012</v>
      </c>
    </row>
    <row r="1410" spans="2:6">
      <c r="B1410" s="56">
        <v>1728.74420507226</v>
      </c>
      <c r="C1410" s="56">
        <v>123.156157721035</v>
      </c>
      <c r="D1410" s="56">
        <f t="shared" si="65"/>
        <v>34.210043811398613</v>
      </c>
      <c r="E1410" s="56">
        <f t="shared" si="66"/>
        <v>-2.58809867915341</v>
      </c>
      <c r="F1410">
        <f t="shared" si="64"/>
        <v>11.894683899498622</v>
      </c>
    </row>
    <row r="1411" spans="2:6">
      <c r="B1411" s="56">
        <v>1729.09190073629</v>
      </c>
      <c r="C1411" s="56">
        <v>124.55445544554399</v>
      </c>
      <c r="D1411" s="56">
        <f t="shared" si="65"/>
        <v>34.598459845984443</v>
      </c>
      <c r="E1411" s="56">
        <f t="shared" si="66"/>
        <v>1.1171149794733997</v>
      </c>
      <c r="F1411">
        <f t="shared" ref="F1411:F1474" si="67">(B1411-B1410)*(D1411)</f>
        <v>12.029734470563829</v>
      </c>
    </row>
    <row r="1412" spans="2:6">
      <c r="B1412" s="56">
        <v>1730.4826833924101</v>
      </c>
      <c r="C1412" s="56">
        <v>120.385617509119</v>
      </c>
      <c r="D1412" s="56">
        <f t="shared" ref="D1412:D1475" si="68">(C1412*1000)/3600</f>
        <v>33.44044930808861</v>
      </c>
      <c r="E1412" s="56">
        <f t="shared" si="66"/>
        <v>-0.83263228283731694</v>
      </c>
      <c r="F1412">
        <f t="shared" si="67"/>
        <v>46.508396910553344</v>
      </c>
    </row>
    <row r="1413" spans="2:6">
      <c r="B1413" s="56">
        <v>1730.8303790564401</v>
      </c>
      <c r="C1413" s="56">
        <v>121.775230154594</v>
      </c>
      <c r="D1413" s="56">
        <f t="shared" si="68"/>
        <v>33.826452820720554</v>
      </c>
      <c r="E1413" s="56">
        <f t="shared" si="66"/>
        <v>1.1101763771166042</v>
      </c>
      <c r="F1413">
        <f t="shared" si="67"/>
        <v>11.761310975278899</v>
      </c>
    </row>
    <row r="1414" spans="2:6">
      <c r="B1414" s="56">
        <v>1731.17807472048</v>
      </c>
      <c r="C1414" s="56">
        <v>118.961264547507</v>
      </c>
      <c r="D1414" s="56">
        <f t="shared" si="68"/>
        <v>33.044795707640837</v>
      </c>
      <c r="E1414" s="56">
        <f t="shared" si="66"/>
        <v>-2.2481071635965222</v>
      </c>
      <c r="F1414">
        <f t="shared" si="67"/>
        <v>11.489532186633491</v>
      </c>
    </row>
    <row r="1415" spans="2:6">
      <c r="B1415" s="56">
        <v>1731.52577038451</v>
      </c>
      <c r="C1415" s="56">
        <v>116.19940941462499</v>
      </c>
      <c r="D1415" s="56">
        <f t="shared" si="68"/>
        <v>32.27761372628472</v>
      </c>
      <c r="E1415" s="56">
        <f t="shared" si="66"/>
        <v>-2.2064755495196171</v>
      </c>
      <c r="F1415">
        <f t="shared" si="67"/>
        <v>11.222786337863454</v>
      </c>
    </row>
    <row r="1416" spans="2:6">
      <c r="B1416" s="56">
        <v>1731.87346604854</v>
      </c>
      <c r="C1416" s="56">
        <v>117.536911585895</v>
      </c>
      <c r="D1416" s="56">
        <f t="shared" si="68"/>
        <v>32.649142107193057</v>
      </c>
      <c r="E1416" s="56">
        <f t="shared" si="66"/>
        <v>1.0685447629749925</v>
      </c>
      <c r="F1416">
        <f t="shared" si="67"/>
        <v>11.351965144969357</v>
      </c>
    </row>
    <row r="1417" spans="2:6">
      <c r="B1417" s="56">
        <v>1732.9165530406301</v>
      </c>
      <c r="C1417" s="56">
        <v>113.046725725204</v>
      </c>
      <c r="D1417" s="56">
        <f t="shared" si="68"/>
        <v>31.401868257001112</v>
      </c>
      <c r="E1417" s="56">
        <f t="shared" ref="E1417:E1480" si="69">IF(B1416=B1417, 0, (D1417-D1416)/(B1417-B1416))</f>
        <v>-1.1957524728523905</v>
      </c>
      <c r="F1417">
        <f t="shared" si="67"/>
        <v>32.754880306206097</v>
      </c>
    </row>
    <row r="1418" spans="2:6">
      <c r="B1418" s="56">
        <v>1733.61194436869</v>
      </c>
      <c r="C1418" s="56">
        <v>114.58398471426</v>
      </c>
      <c r="D1418" s="56">
        <f t="shared" si="68"/>
        <v>31.828884642850003</v>
      </c>
      <c r="E1418" s="56">
        <f t="shared" si="69"/>
        <v>0.61406630859233702</v>
      </c>
      <c r="F1418">
        <f t="shared" si="67"/>
        <v>22.133530362458121</v>
      </c>
    </row>
    <row r="1419" spans="2:6">
      <c r="B1419" s="56">
        <v>1734.65503136078</v>
      </c>
      <c r="C1419" s="56">
        <v>111.908980371721</v>
      </c>
      <c r="D1419" s="56">
        <f t="shared" si="68"/>
        <v>31.085827881033612</v>
      </c>
      <c r="E1419" s="56">
        <f t="shared" si="69"/>
        <v>-0.71236317531638926</v>
      </c>
      <c r="F1419">
        <f t="shared" si="67"/>
        <v>32.42522270105205</v>
      </c>
    </row>
    <row r="1420" spans="2:6">
      <c r="B1420" s="56">
        <v>1734.65503136078</v>
      </c>
      <c r="C1420" s="56">
        <v>110.658328990793</v>
      </c>
      <c r="D1420" s="56">
        <f t="shared" si="68"/>
        <v>30.738424719664721</v>
      </c>
      <c r="E1420" s="56">
        <f t="shared" si="69"/>
        <v>0</v>
      </c>
      <c r="F1420">
        <f t="shared" si="67"/>
        <v>0</v>
      </c>
    </row>
    <row r="1421" spans="2:6">
      <c r="B1421" s="56">
        <v>1735.3504226888399</v>
      </c>
      <c r="C1421" s="56">
        <v>109.29477158242101</v>
      </c>
      <c r="D1421" s="56">
        <f t="shared" si="68"/>
        <v>30.359658772894722</v>
      </c>
      <c r="E1421" s="56">
        <f t="shared" si="69"/>
        <v>-0.54468028502269483</v>
      </c>
      <c r="F1421">
        <f t="shared" si="67"/>
        <v>21.111843433529895</v>
      </c>
    </row>
    <row r="1422" spans="2:6">
      <c r="B1422" s="56">
        <v>1736.0458140169001</v>
      </c>
      <c r="C1422" s="56">
        <v>107.705402119159</v>
      </c>
      <c r="D1422" s="56">
        <f t="shared" si="68"/>
        <v>29.918167255321944</v>
      </c>
      <c r="E1422" s="56">
        <f t="shared" si="69"/>
        <v>-0.63488211566333874</v>
      </c>
      <c r="F1422">
        <f t="shared" si="67"/>
        <v>20.804834060804566</v>
      </c>
    </row>
    <row r="1423" spans="2:6">
      <c r="B1423" s="56">
        <v>1736.74120534496</v>
      </c>
      <c r="C1423" s="56">
        <v>105.985756470383</v>
      </c>
      <c r="D1423" s="56">
        <f t="shared" si="68"/>
        <v>29.440487908439721</v>
      </c>
      <c r="E1423" s="56">
        <f t="shared" si="69"/>
        <v>-0.68692163334117395</v>
      </c>
      <c r="F1423">
        <f t="shared" si="67"/>
        <v>20.472659985382528</v>
      </c>
    </row>
    <row r="1424" spans="2:6">
      <c r="B1424" s="56">
        <v>1737.08890100899</v>
      </c>
      <c r="C1424" s="56">
        <v>102.859128018064</v>
      </c>
      <c r="D1424" s="56">
        <f t="shared" si="68"/>
        <v>28.571980005017778</v>
      </c>
      <c r="E1424" s="56">
        <f t="shared" si="69"/>
        <v>-2.4978968485125534</v>
      </c>
      <c r="F1424">
        <f t="shared" si="67"/>
        <v>9.9343535604956941</v>
      </c>
    </row>
    <row r="1425" spans="2:6">
      <c r="B1425" s="56">
        <v>1737.4365966730199</v>
      </c>
      <c r="C1425" s="56">
        <v>104.422442244224</v>
      </c>
      <c r="D1425" s="56">
        <f t="shared" si="68"/>
        <v>29.006233956728888</v>
      </c>
      <c r="E1425" s="56">
        <f t="shared" si="69"/>
        <v>1.2489484242566753</v>
      </c>
      <c r="F1425">
        <f t="shared" si="67"/>
        <v>10.085341776593527</v>
      </c>
    </row>
    <row r="1426" spans="2:6">
      <c r="B1426" s="56">
        <v>1738.8273793291501</v>
      </c>
      <c r="C1426" s="56">
        <v>101.035261420878</v>
      </c>
      <c r="D1426" s="56">
        <f t="shared" si="68"/>
        <v>28.065350394688334</v>
      </c>
      <c r="E1426" s="56">
        <f t="shared" si="69"/>
        <v>-0.67651372980058966</v>
      </c>
      <c r="F1426">
        <f t="shared" si="67"/>
        <v>39.032802567146973</v>
      </c>
    </row>
    <row r="1427" spans="2:6">
      <c r="B1427" s="56">
        <v>1740.2181619852699</v>
      </c>
      <c r="C1427" s="56">
        <v>98.811881188118804</v>
      </c>
      <c r="D1427" s="56">
        <f t="shared" si="68"/>
        <v>27.447744774477446</v>
      </c>
      <c r="E1427" s="56">
        <f t="shared" si="69"/>
        <v>-0.44407055084648123</v>
      </c>
      <c r="F1427">
        <f t="shared" si="67"/>
        <v>38.173847381948349</v>
      </c>
    </row>
    <row r="1428" spans="2:6">
      <c r="B1428" s="56">
        <v>1741.6089446413901</v>
      </c>
      <c r="C1428" s="56">
        <v>96.536390481153305</v>
      </c>
      <c r="D1428" s="56">
        <f t="shared" si="68"/>
        <v>26.815664022542585</v>
      </c>
      <c r="E1428" s="56">
        <f t="shared" si="69"/>
        <v>-0.45447845438207296</v>
      </c>
      <c r="F1428">
        <f t="shared" si="67"/>
        <v>37.294760434896226</v>
      </c>
    </row>
    <row r="1429" spans="2:6">
      <c r="B1429" s="56">
        <v>1743.3474229615399</v>
      </c>
      <c r="C1429" s="56">
        <v>94.703838804933099</v>
      </c>
      <c r="D1429" s="56">
        <f t="shared" si="68"/>
        <v>26.306621890259194</v>
      </c>
      <c r="E1429" s="56">
        <f t="shared" si="69"/>
        <v>-0.29280901946451215</v>
      </c>
      <c r="F1429">
        <f t="shared" si="67"/>
        <v>45.733491832595135</v>
      </c>
    </row>
    <row r="1430" spans="2:6">
      <c r="B1430" s="56">
        <v>1744.73820561767</v>
      </c>
      <c r="C1430" s="56">
        <v>93.062358867465704</v>
      </c>
      <c r="D1430" s="56">
        <f t="shared" si="68"/>
        <v>25.850655240962695</v>
      </c>
      <c r="E1430" s="56">
        <f t="shared" si="69"/>
        <v>-0.32784896136484587</v>
      </c>
      <c r="F1430">
        <f t="shared" si="67"/>
        <v>35.952642958729939</v>
      </c>
    </row>
    <row r="1431" spans="2:6">
      <c r="B1431" s="56">
        <v>1746.61576220343</v>
      </c>
      <c r="C1431" s="56">
        <v>91.446934167100906</v>
      </c>
      <c r="D1431" s="56">
        <f t="shared" si="68"/>
        <v>25.401926157528028</v>
      </c>
      <c r="E1431" s="56">
        <f t="shared" si="69"/>
        <v>-0.23899630340730099</v>
      </c>
      <c r="F1431">
        <f t="shared" si="67"/>
        <v>47.693553748055344</v>
      </c>
    </row>
    <row r="1432" spans="2:6">
      <c r="B1432" s="56">
        <v>1749.2582492500601</v>
      </c>
      <c r="C1432" s="56">
        <v>89.466736147298903</v>
      </c>
      <c r="D1432" s="56">
        <f t="shared" si="68"/>
        <v>24.851871152027471</v>
      </c>
      <c r="E1432" s="56">
        <f t="shared" si="69"/>
        <v>-0.20815807070919418</v>
      </c>
      <c r="F1432">
        <f t="shared" si="67"/>
        <v>65.670747603752716</v>
      </c>
    </row>
    <row r="1433" spans="2:6">
      <c r="B1433" s="56">
        <v>1753.2915189528201</v>
      </c>
      <c r="C1433" s="56">
        <v>87.569914886225405</v>
      </c>
      <c r="D1433" s="56">
        <f t="shared" si="68"/>
        <v>24.324976357284836</v>
      </c>
      <c r="E1433" s="56">
        <f t="shared" si="69"/>
        <v>-0.13063713403100191</v>
      </c>
      <c r="F1433">
        <f t="shared" si="67"/>
        <v>98.109190162189762</v>
      </c>
    </row>
    <row r="1434" spans="2:6">
      <c r="B1434" s="56">
        <v>1756.21216253067</v>
      </c>
      <c r="C1434" s="56">
        <v>86.053500086850804</v>
      </c>
      <c r="D1434" s="56">
        <f t="shared" si="68"/>
        <v>23.903750024125223</v>
      </c>
      <c r="E1434" s="56">
        <f t="shared" si="69"/>
        <v>-0.14422380613443772</v>
      </c>
      <c r="F1434">
        <f t="shared" si="67"/>
        <v>69.814333994490411</v>
      </c>
    </row>
    <row r="1435" spans="2:6">
      <c r="B1435" s="56">
        <v>1758.99372784292</v>
      </c>
      <c r="C1435" s="56">
        <v>84.516241097793994</v>
      </c>
      <c r="D1435" s="56">
        <f t="shared" si="68"/>
        <v>23.476733638276109</v>
      </c>
      <c r="E1435" s="56">
        <f t="shared" si="69"/>
        <v>-0.1535165771476</v>
      </c>
      <c r="F1435">
        <f t="shared" si="67"/>
        <v>65.302067933161453</v>
      </c>
    </row>
    <row r="1436" spans="2:6">
      <c r="B1436" s="56">
        <v>1761.7752931551599</v>
      </c>
      <c r="C1436" s="56">
        <v>82.952926871634503</v>
      </c>
      <c r="D1436" s="56">
        <f t="shared" si="68"/>
        <v>23.042479686565137</v>
      </c>
      <c r="E1436" s="56">
        <f t="shared" si="69"/>
        <v>-0.15611855303202182</v>
      </c>
      <c r="F1436">
        <f t="shared" si="67"/>
        <v>64.094162204144197</v>
      </c>
    </row>
    <row r="1437" spans="2:6">
      <c r="B1437" s="56">
        <v>1763.0269975456699</v>
      </c>
      <c r="C1437" s="56">
        <v>81.566788257773098</v>
      </c>
      <c r="D1437" s="56">
        <f t="shared" si="68"/>
        <v>22.657441182714749</v>
      </c>
      <c r="E1437" s="56">
        <f t="shared" si="69"/>
        <v>-0.30761137115889753</v>
      </c>
      <c r="F1437">
        <f t="shared" si="67"/>
        <v>28.360418606125808</v>
      </c>
    </row>
    <row r="1438" spans="2:6">
      <c r="B1438" s="56">
        <v>1765.94764112353</v>
      </c>
      <c r="C1438" s="56">
        <v>79.739447628973394</v>
      </c>
      <c r="D1438" s="56">
        <f t="shared" si="68"/>
        <v>22.149846563603724</v>
      </c>
      <c r="E1438" s="56">
        <f t="shared" si="69"/>
        <v>-0.17379546856002415</v>
      </c>
      <c r="F1438">
        <f t="shared" si="67"/>
        <v>64.691807116576243</v>
      </c>
    </row>
    <row r="1439" spans="2:6">
      <c r="B1439" s="56">
        <v>1767.3384237796499</v>
      </c>
      <c r="C1439" s="56">
        <v>77.715824214000307</v>
      </c>
      <c r="D1439" s="56">
        <f t="shared" si="68"/>
        <v>21.587728948333421</v>
      </c>
      <c r="E1439" s="56">
        <f t="shared" si="69"/>
        <v>-0.40417358729403791</v>
      </c>
      <c r="F1439">
        <f t="shared" si="67"/>
        <v>30.023839006359218</v>
      </c>
    </row>
    <row r="1440" spans="2:6">
      <c r="B1440" s="56">
        <v>1768.0338151077101</v>
      </c>
      <c r="C1440" s="56">
        <v>76.404377279833199</v>
      </c>
      <c r="D1440" s="56">
        <f t="shared" si="68"/>
        <v>21.223438133286997</v>
      </c>
      <c r="E1440" s="56">
        <f t="shared" si="69"/>
        <v>-0.52386447795176372</v>
      </c>
      <c r="F1440">
        <f t="shared" si="67"/>
        <v>14.758594829509263</v>
      </c>
    </row>
    <row r="1441" spans="2:6">
      <c r="B1441" s="56">
        <v>1768.0338151077101</v>
      </c>
      <c r="C1441" s="56">
        <v>75.153725898905606</v>
      </c>
      <c r="D1441" s="56">
        <f t="shared" si="68"/>
        <v>20.876034971918223</v>
      </c>
      <c r="E1441" s="56">
        <f t="shared" si="69"/>
        <v>0</v>
      </c>
      <c r="F1441">
        <f t="shared" si="67"/>
        <v>0</v>
      </c>
    </row>
    <row r="1442" spans="2:6">
      <c r="B1442" s="56">
        <v>1768.72920643577</v>
      </c>
      <c r="C1442" s="56">
        <v>73.781483411498996</v>
      </c>
      <c r="D1442" s="56">
        <f t="shared" si="68"/>
        <v>20.494856503194164</v>
      </c>
      <c r="E1442" s="56">
        <f t="shared" si="69"/>
        <v>-0.54814958620134291</v>
      </c>
      <c r="F1442">
        <f t="shared" si="67"/>
        <v>14.251945482154106</v>
      </c>
    </row>
    <row r="1443" spans="2:6">
      <c r="B1443" s="56">
        <v>1769.0769020998</v>
      </c>
      <c r="C1443" s="56">
        <v>69.795032134792393</v>
      </c>
      <c r="D1443" s="56">
        <f t="shared" si="68"/>
        <v>19.387508926331218</v>
      </c>
      <c r="E1443" s="56">
        <f t="shared" si="69"/>
        <v>-3.1848184818534158</v>
      </c>
      <c r="F1443">
        <f t="shared" si="67"/>
        <v>6.7409527900277117</v>
      </c>
    </row>
    <row r="1444" spans="2:6">
      <c r="B1444" s="56">
        <v>1769.42459776383</v>
      </c>
      <c r="C1444" s="56">
        <v>72.374500607955497</v>
      </c>
      <c r="D1444" s="56">
        <f t="shared" si="68"/>
        <v>20.104027946654305</v>
      </c>
      <c r="E1444" s="56">
        <f t="shared" si="69"/>
        <v>2.0607649000228117</v>
      </c>
      <c r="F1444">
        <f t="shared" si="67"/>
        <v>6.9900833465890519</v>
      </c>
    </row>
    <row r="1445" spans="2:6">
      <c r="B1445" s="56">
        <v>1769.42459776383</v>
      </c>
      <c r="C1445" s="56">
        <v>71.123849227027904</v>
      </c>
      <c r="D1445" s="56">
        <f t="shared" si="68"/>
        <v>19.756624785285531</v>
      </c>
      <c r="E1445" s="56">
        <f t="shared" si="69"/>
        <v>0</v>
      </c>
      <c r="F1445">
        <f t="shared" si="67"/>
        <v>0</v>
      </c>
    </row>
    <row r="1446" spans="2:6">
      <c r="B1446" s="56">
        <v>1770.4676847559299</v>
      </c>
      <c r="C1446" s="56">
        <v>65.105089456314005</v>
      </c>
      <c r="D1446" s="56">
        <f t="shared" si="68"/>
        <v>18.084747071198333</v>
      </c>
      <c r="E1446" s="56">
        <f t="shared" si="69"/>
        <v>-1.6028171444468093</v>
      </c>
      <c r="F1446">
        <f t="shared" si="67"/>
        <v>18.86396442538403</v>
      </c>
    </row>
    <row r="1447" spans="2:6">
      <c r="B1447" s="56">
        <v>1770.8153804199601</v>
      </c>
      <c r="C1447" s="56">
        <v>66.399166232412696</v>
      </c>
      <c r="D1447" s="56">
        <f t="shared" si="68"/>
        <v>18.44421284233686</v>
      </c>
      <c r="E1447" s="56">
        <f t="shared" si="69"/>
        <v>1.0338517511892451</v>
      </c>
      <c r="F1447">
        <f t="shared" si="67"/>
        <v>6.4129728317306167</v>
      </c>
    </row>
    <row r="1448" spans="2:6">
      <c r="B1448" s="56">
        <v>1771.0935369511801</v>
      </c>
      <c r="C1448" s="56">
        <v>68.038909154073295</v>
      </c>
      <c r="D1448" s="56">
        <f t="shared" si="68"/>
        <v>18.899696987242582</v>
      </c>
      <c r="E1448" s="56">
        <f t="shared" si="69"/>
        <v>1.6375101562703784</v>
      </c>
      <c r="F1448">
        <f t="shared" si="67"/>
        <v>5.2570741550808595</v>
      </c>
    </row>
    <row r="1449" spans="2:6">
      <c r="B1449" s="56">
        <v>1771.85846741205</v>
      </c>
      <c r="C1449" s="56">
        <v>61.691853395865898</v>
      </c>
      <c r="D1449" s="56">
        <f t="shared" si="68"/>
        <v>17.136625943296082</v>
      </c>
      <c r="E1449" s="56">
        <f t="shared" si="69"/>
        <v>-2.3048775465700593</v>
      </c>
      <c r="F1449">
        <f t="shared" si="67"/>
        <v>13.108327180560407</v>
      </c>
    </row>
    <row r="1450" spans="2:6">
      <c r="B1450" s="56">
        <v>1772.4843196073</v>
      </c>
      <c r="C1450" s="56">
        <v>63.494875803369801</v>
      </c>
      <c r="D1450" s="56">
        <f t="shared" si="68"/>
        <v>17.637465500936056</v>
      </c>
      <c r="E1450" s="56">
        <f t="shared" si="69"/>
        <v>0.80025213850998611</v>
      </c>
      <c r="F1450">
        <f t="shared" si="67"/>
        <v>11.038446502406803</v>
      </c>
    </row>
    <row r="1451" spans="2:6">
      <c r="B1451" s="56">
        <v>1773.5969457322001</v>
      </c>
      <c r="C1451" s="56">
        <v>58.408893520931002</v>
      </c>
      <c r="D1451" s="56">
        <f t="shared" si="68"/>
        <v>16.224692644703055</v>
      </c>
      <c r="E1451" s="56">
        <f t="shared" si="69"/>
        <v>-1.2697642313224171</v>
      </c>
      <c r="F1451">
        <f t="shared" si="67"/>
        <v>18.052016904970937</v>
      </c>
    </row>
    <row r="1452" spans="2:6">
      <c r="B1452" s="56">
        <v>1773.8751022634301</v>
      </c>
      <c r="C1452" s="56">
        <v>60.0764286955011</v>
      </c>
      <c r="D1452" s="56">
        <f t="shared" si="68"/>
        <v>16.687896859861414</v>
      </c>
      <c r="E1452" s="56">
        <f t="shared" si="69"/>
        <v>1.6652645656387919</v>
      </c>
      <c r="F1452">
        <f t="shared" si="67"/>
        <v>4.6418475040634695</v>
      </c>
    </row>
    <row r="1453" spans="2:6">
      <c r="B1453" s="56">
        <v>1774.29233706026</v>
      </c>
      <c r="C1453" s="56">
        <v>57.001910717387503</v>
      </c>
      <c r="D1453" s="56">
        <f t="shared" si="68"/>
        <v>15.833864088163194</v>
      </c>
      <c r="E1453" s="56">
        <f t="shared" si="69"/>
        <v>-2.0468876953385129</v>
      </c>
      <c r="F1453">
        <f t="shared" si="67"/>
        <v>6.6064390658572796</v>
      </c>
    </row>
    <row r="1454" spans="2:6">
      <c r="B1454" s="56">
        <v>1774.64003272429</v>
      </c>
      <c r="C1454" s="56">
        <v>54.161889873197801</v>
      </c>
      <c r="D1454" s="56">
        <f t="shared" si="68"/>
        <v>15.044969409221613</v>
      </c>
      <c r="E1454" s="56">
        <f t="shared" si="69"/>
        <v>-2.2689229707321878</v>
      </c>
      <c r="F1454">
        <f t="shared" si="67"/>
        <v>5.2310706290499009</v>
      </c>
    </row>
    <row r="1455" spans="2:6">
      <c r="B1455" s="56">
        <v>1774.98772838832</v>
      </c>
      <c r="C1455" s="56">
        <v>55.560187597707099</v>
      </c>
      <c r="D1455" s="56">
        <f t="shared" si="68"/>
        <v>15.433385443807527</v>
      </c>
      <c r="E1455" s="56">
        <f t="shared" si="69"/>
        <v>1.1171149794736399</v>
      </c>
      <c r="F1455">
        <f t="shared" si="67"/>
        <v>5.3661212001151384</v>
      </c>
    </row>
    <row r="1456" spans="2:6">
      <c r="B1456" s="56">
        <v>1776.0308153804201</v>
      </c>
      <c r="C1456" s="56">
        <v>50.4099357304151</v>
      </c>
      <c r="D1456" s="56">
        <f t="shared" si="68"/>
        <v>14.002759925115305</v>
      </c>
      <c r="E1456" s="56">
        <f t="shared" si="69"/>
        <v>-1.3715303992160925</v>
      </c>
      <c r="F1456">
        <f t="shared" si="67"/>
        <v>14.606096731388948</v>
      </c>
    </row>
    <row r="1457" spans="2:6">
      <c r="B1457" s="56">
        <v>1776.3785110444501</v>
      </c>
      <c r="C1457" s="56">
        <v>53.058884835851998</v>
      </c>
      <c r="D1457" s="56">
        <f t="shared" si="68"/>
        <v>14.73857912107</v>
      </c>
      <c r="E1457" s="56">
        <f t="shared" si="69"/>
        <v>2.1162737188786735</v>
      </c>
      <c r="F1457">
        <f t="shared" si="67"/>
        <v>5.1245400543586914</v>
      </c>
    </row>
    <row r="1458" spans="2:6">
      <c r="B1458" s="56">
        <v>1776.3785110444501</v>
      </c>
      <c r="C1458" s="56">
        <v>51.808233454924398</v>
      </c>
      <c r="D1458" s="56">
        <f t="shared" si="68"/>
        <v>14.391175959701222</v>
      </c>
      <c r="E1458" s="56">
        <f t="shared" si="69"/>
        <v>0</v>
      </c>
      <c r="F1458">
        <f t="shared" si="67"/>
        <v>0</v>
      </c>
    </row>
    <row r="1459" spans="2:6">
      <c r="B1459" s="56">
        <v>1777.42159803654</v>
      </c>
      <c r="C1459" s="56">
        <v>47.126975855480197</v>
      </c>
      <c r="D1459" s="56">
        <f t="shared" si="68"/>
        <v>13.090826626522276</v>
      </c>
      <c r="E1459" s="56">
        <f t="shared" si="69"/>
        <v>-1.2466355568039331</v>
      </c>
      <c r="F1459">
        <f t="shared" si="67"/>
        <v>13.654870969829641</v>
      </c>
    </row>
    <row r="1460" spans="2:6">
      <c r="B1460" s="56">
        <v>1778.04745023179</v>
      </c>
      <c r="C1460" s="56">
        <v>48.862254646517201</v>
      </c>
      <c r="D1460" s="56">
        <f t="shared" si="68"/>
        <v>13.572848512921444</v>
      </c>
      <c r="E1460" s="56">
        <f t="shared" si="69"/>
        <v>0.77018486162955757</v>
      </c>
      <c r="F1460">
        <f t="shared" si="67"/>
        <v>8.4945970376074555</v>
      </c>
    </row>
    <row r="1461" spans="2:6">
      <c r="B1461" s="56">
        <v>1778.8123806926601</v>
      </c>
      <c r="C1461" s="56">
        <v>42.775751259336403</v>
      </c>
      <c r="D1461" s="56">
        <f t="shared" si="68"/>
        <v>11.882153127593444</v>
      </c>
      <c r="E1461" s="56">
        <f t="shared" si="69"/>
        <v>-2.2102602417019868</v>
      </c>
      <c r="F1461">
        <f t="shared" si="67"/>
        <v>9.0890208680193751</v>
      </c>
    </row>
    <row r="1462" spans="2:6">
      <c r="B1462" s="56">
        <v>1779.1600763566901</v>
      </c>
      <c r="C1462" s="56">
        <v>44.234844537085202</v>
      </c>
      <c r="D1462" s="56">
        <f t="shared" si="68"/>
        <v>12.287456815857</v>
      </c>
      <c r="E1462" s="56">
        <f t="shared" si="69"/>
        <v>1.1656851959724763</v>
      </c>
      <c r="F1462">
        <f t="shared" si="67"/>
        <v>4.2722954568289859</v>
      </c>
    </row>
    <row r="1463" spans="2:6">
      <c r="B1463" s="56">
        <v>1779.50777202072</v>
      </c>
      <c r="C1463" s="56">
        <v>45.693937814834101</v>
      </c>
      <c r="D1463" s="56">
        <f t="shared" si="68"/>
        <v>12.692760504120583</v>
      </c>
      <c r="E1463" s="56">
        <f t="shared" si="69"/>
        <v>1.1656851959725529</v>
      </c>
      <c r="F1463">
        <f t="shared" si="67"/>
        <v>4.4132177918535884</v>
      </c>
    </row>
    <row r="1464" spans="2:6">
      <c r="B1464" s="56">
        <v>1780.55085901281</v>
      </c>
      <c r="C1464" s="56">
        <v>41.525099878408902</v>
      </c>
      <c r="D1464" s="56">
        <f t="shared" si="68"/>
        <v>11.534749966224695</v>
      </c>
      <c r="E1464" s="56">
        <f t="shared" si="69"/>
        <v>-1.1101763771166568</v>
      </c>
      <c r="F1464">
        <f t="shared" si="67"/>
        <v>12.031747646778523</v>
      </c>
    </row>
    <row r="1465" spans="2:6">
      <c r="B1465" s="56">
        <v>1780.55085901281</v>
      </c>
      <c r="C1465" s="56">
        <v>40.274448497481302</v>
      </c>
      <c r="D1465" s="56">
        <f t="shared" si="68"/>
        <v>11.187346804855917</v>
      </c>
      <c r="E1465" s="56">
        <f t="shared" si="69"/>
        <v>0</v>
      </c>
      <c r="F1465">
        <f t="shared" si="67"/>
        <v>0</v>
      </c>
    </row>
    <row r="1466" spans="2:6">
      <c r="B1466" s="56">
        <v>1780.55085901281</v>
      </c>
      <c r="C1466" s="56">
        <v>39.023797116553702</v>
      </c>
      <c r="D1466" s="56">
        <f t="shared" si="68"/>
        <v>10.839943643487139</v>
      </c>
      <c r="E1466" s="56">
        <f t="shared" si="69"/>
        <v>0</v>
      </c>
      <c r="F1466">
        <f t="shared" si="67"/>
        <v>0</v>
      </c>
    </row>
    <row r="1467" spans="2:6">
      <c r="B1467" s="56">
        <v>1780.55085901281</v>
      </c>
      <c r="C1467" s="56">
        <v>37.773145735626201</v>
      </c>
      <c r="D1467" s="56">
        <f t="shared" si="68"/>
        <v>10.49254048211839</v>
      </c>
      <c r="E1467" s="56">
        <f t="shared" si="69"/>
        <v>0</v>
      </c>
      <c r="F1467">
        <f t="shared" si="67"/>
        <v>0</v>
      </c>
    </row>
    <row r="1468" spans="2:6">
      <c r="B1468" s="56">
        <v>1781.2462503408699</v>
      </c>
      <c r="C1468" s="56">
        <v>36.444328643390598</v>
      </c>
      <c r="D1468" s="56">
        <f t="shared" si="68"/>
        <v>10.123424623164054</v>
      </c>
      <c r="E1468" s="56">
        <f t="shared" si="69"/>
        <v>-0.53080308030893242</v>
      </c>
      <c r="F1468">
        <f t="shared" si="67"/>
        <v>7.039741693216758</v>
      </c>
    </row>
    <row r="1469" spans="2:6">
      <c r="B1469" s="56">
        <v>1781.9416416689301</v>
      </c>
      <c r="C1469" s="56">
        <v>34.993920444676</v>
      </c>
      <c r="D1469" s="56">
        <f t="shared" si="68"/>
        <v>9.7205334568544437</v>
      </c>
      <c r="E1469" s="56">
        <f t="shared" si="69"/>
        <v>-0.579373296807564</v>
      </c>
      <c r="F1469">
        <f t="shared" si="67"/>
        <v>6.7595746700153096</v>
      </c>
    </row>
    <row r="1470" spans="2:6">
      <c r="B1470" s="56">
        <v>1781.9416416689301</v>
      </c>
      <c r="C1470" s="56">
        <v>33.7432690637484</v>
      </c>
      <c r="D1470" s="56">
        <f t="shared" si="68"/>
        <v>9.3731302954856659</v>
      </c>
      <c r="E1470" s="56">
        <f t="shared" si="69"/>
        <v>0</v>
      </c>
      <c r="F1470">
        <f t="shared" si="67"/>
        <v>0</v>
      </c>
    </row>
    <row r="1471" spans="2:6">
      <c r="B1471" s="56">
        <v>1782.637032997</v>
      </c>
      <c r="C1471" s="56">
        <v>32.327601181170699</v>
      </c>
      <c r="D1471" s="56">
        <f t="shared" si="68"/>
        <v>8.9798892169918609</v>
      </c>
      <c r="E1471" s="56">
        <f t="shared" si="69"/>
        <v>-0.56549609208565099</v>
      </c>
      <c r="F1471">
        <f t="shared" si="67"/>
        <v>6.2445370885249512</v>
      </c>
    </row>
    <row r="1472" spans="2:6">
      <c r="B1472" s="56">
        <v>1782.98472866103</v>
      </c>
      <c r="C1472" s="56">
        <v>29.539690811186301</v>
      </c>
      <c r="D1472" s="56">
        <f t="shared" si="68"/>
        <v>8.2054696697739722</v>
      </c>
      <c r="E1472" s="56">
        <f t="shared" si="69"/>
        <v>-2.2272913565903307</v>
      </c>
      <c r="F1472">
        <f t="shared" si="67"/>
        <v>2.8530062255098434</v>
      </c>
    </row>
    <row r="1473" spans="2:6">
      <c r="B1473" s="56">
        <v>1783.3324243250599</v>
      </c>
      <c r="C1473" s="56">
        <v>30.964043772798298</v>
      </c>
      <c r="D1473" s="56">
        <f t="shared" si="68"/>
        <v>8.6011232702217484</v>
      </c>
      <c r="E1473" s="56">
        <f t="shared" si="69"/>
        <v>1.1379307865446142</v>
      </c>
      <c r="F1473">
        <f t="shared" si="67"/>
        <v>2.9905732668433815</v>
      </c>
    </row>
    <row r="1474" spans="2:6">
      <c r="B1474" s="56">
        <v>1784.3755113171501</v>
      </c>
      <c r="C1474" s="56">
        <v>26.8820566267153</v>
      </c>
      <c r="D1474" s="56">
        <f t="shared" si="68"/>
        <v>7.4672379518653615</v>
      </c>
      <c r="E1474" s="56">
        <f t="shared" si="69"/>
        <v>-1.0870477025931522</v>
      </c>
      <c r="F1474">
        <f t="shared" si="67"/>
        <v>7.788978774432568</v>
      </c>
    </row>
    <row r="1475" spans="2:6">
      <c r="B1475" s="56">
        <v>1784.7232069811801</v>
      </c>
      <c r="C1475" s="56">
        <v>28.254299114121899</v>
      </c>
      <c r="D1475" s="56">
        <f t="shared" si="68"/>
        <v>7.848416420589416</v>
      </c>
      <c r="E1475" s="56">
        <f t="shared" si="69"/>
        <v>1.0962991724026732</v>
      </c>
      <c r="F1475">
        <f t="shared" ref="F1475:F1494" si="70">(B1475-B1474)*(D1475)</f>
        <v>2.7288603589405609</v>
      </c>
    </row>
    <row r="1476" spans="2:6">
      <c r="B1476" s="56">
        <v>1786.39214616853</v>
      </c>
      <c r="C1476" s="56">
        <v>25.2249435469862</v>
      </c>
      <c r="D1476" s="56">
        <f t="shared" ref="D1476:D1494" si="71">(C1476*1000)/3600</f>
        <v>7.0069287630517225</v>
      </c>
      <c r="E1476" s="56">
        <f t="shared" si="69"/>
        <v>-0.50420510460532975</v>
      </c>
      <c r="F1476">
        <f t="shared" si="70"/>
        <v>11.694137995626225</v>
      </c>
    </row>
    <row r="1477" spans="2:6">
      <c r="B1477" s="56">
        <v>1786.8093809653601</v>
      </c>
      <c r="C1477" s="56">
        <v>23.494875803369801</v>
      </c>
      <c r="D1477" s="56">
        <f t="shared" si="71"/>
        <v>6.5263543898249443</v>
      </c>
      <c r="E1477" s="56">
        <f t="shared" si="69"/>
        <v>-1.1518079912745629</v>
      </c>
      <c r="F1477">
        <f t="shared" si="70"/>
        <v>2.7230221478801275</v>
      </c>
    </row>
    <row r="1478" spans="2:6">
      <c r="B1478" s="56">
        <v>1787.2266157622</v>
      </c>
      <c r="C1478" s="56">
        <v>21.577210352614198</v>
      </c>
      <c r="D1478" s="56">
        <f t="shared" si="71"/>
        <v>5.9936695423928326</v>
      </c>
      <c r="E1478" s="56">
        <f t="shared" si="69"/>
        <v>-1.2767028336720565</v>
      </c>
      <c r="F1478">
        <f t="shared" si="70"/>
        <v>2.5007674938458946</v>
      </c>
    </row>
    <row r="1479" spans="2:6">
      <c r="B1479" s="56">
        <v>1788.54785928551</v>
      </c>
      <c r="C1479" s="56">
        <v>17.9451103005037</v>
      </c>
      <c r="D1479" s="56">
        <f t="shared" si="71"/>
        <v>4.9847528612510281</v>
      </c>
      <c r="E1479" s="56">
        <f t="shared" si="69"/>
        <v>-0.76361144886773258</v>
      </c>
      <c r="F1479">
        <f t="shared" si="70"/>
        <v>6.5860724332285701</v>
      </c>
    </row>
    <row r="1480" spans="2:6">
      <c r="B1480" s="56">
        <v>1789.17371148077</v>
      </c>
      <c r="C1480" s="56">
        <v>19.805454229633401</v>
      </c>
      <c r="D1480" s="56">
        <f t="shared" si="71"/>
        <v>5.501515063787056</v>
      </c>
      <c r="E1480" s="56">
        <f t="shared" si="69"/>
        <v>0.82569368047251435</v>
      </c>
      <c r="F1480">
        <f t="shared" si="70"/>
        <v>3.44313527992706</v>
      </c>
    </row>
    <row r="1481" spans="2:6">
      <c r="B1481" s="56">
        <v>1790.28633760567</v>
      </c>
      <c r="C1481" s="56">
        <v>16.720514156678799</v>
      </c>
      <c r="D1481" s="56">
        <f t="shared" si="71"/>
        <v>4.6445872657441116</v>
      </c>
      <c r="E1481" s="56">
        <f t="shared" ref="E1481:E1494" si="72">IF(B1480=B1481, 0, (D1481-D1480)/(B1481-B1480))</f>
        <v>-0.7701848616217728</v>
      </c>
      <c r="F1481">
        <f t="shared" si="70"/>
        <v>5.1676891312451714</v>
      </c>
    </row>
    <row r="1482" spans="2:6">
      <c r="B1482" s="56">
        <v>1790.28633760567</v>
      </c>
      <c r="C1482" s="56">
        <v>15.469862775751199</v>
      </c>
      <c r="D1482" s="56">
        <f t="shared" si="71"/>
        <v>4.2971841043753329</v>
      </c>
      <c r="E1482" s="56">
        <f t="shared" si="72"/>
        <v>0</v>
      </c>
      <c r="F1482">
        <f t="shared" si="70"/>
        <v>0</v>
      </c>
    </row>
    <row r="1483" spans="2:6">
      <c r="B1483" s="56">
        <v>1790.28633760567</v>
      </c>
      <c r="C1483" s="56">
        <v>14.2192113948237</v>
      </c>
      <c r="D1483" s="56">
        <f t="shared" si="71"/>
        <v>3.9497809430065836</v>
      </c>
      <c r="E1483" s="56">
        <f t="shared" si="72"/>
        <v>0</v>
      </c>
      <c r="F1483">
        <f t="shared" si="70"/>
        <v>0</v>
      </c>
    </row>
    <row r="1484" spans="2:6">
      <c r="B1484" s="56">
        <v>1790.98172893373</v>
      </c>
      <c r="C1484" s="56">
        <v>12.890394302588099</v>
      </c>
      <c r="D1484" s="56">
        <f t="shared" si="71"/>
        <v>3.5806650840522498</v>
      </c>
      <c r="E1484" s="56">
        <f t="shared" si="72"/>
        <v>-0.5308030803089292</v>
      </c>
      <c r="F1484">
        <f t="shared" si="70"/>
        <v>2.4899634481369537</v>
      </c>
    </row>
    <row r="1485" spans="2:6">
      <c r="B1485" s="56">
        <v>1791.32942459776</v>
      </c>
      <c r="C1485" s="56">
        <v>9.6856001389612594</v>
      </c>
      <c r="D1485" s="56">
        <f t="shared" si="71"/>
        <v>2.6904444830447942</v>
      </c>
      <c r="E1485" s="56">
        <f t="shared" si="72"/>
        <v>-2.5603442697252645</v>
      </c>
      <c r="F1485">
        <f t="shared" si="70"/>
        <v>0.93545588106803024</v>
      </c>
    </row>
    <row r="1486" spans="2:6">
      <c r="B1486" s="56">
        <v>1791.6771202617899</v>
      </c>
      <c r="C1486" s="56">
        <v>11.248914365120701</v>
      </c>
      <c r="D1486" s="56">
        <f t="shared" si="71"/>
        <v>3.1246984347557505</v>
      </c>
      <c r="E1486" s="56">
        <f t="shared" si="72"/>
        <v>1.2489484242562332</v>
      </c>
      <c r="F1486">
        <f t="shared" si="70"/>
        <v>1.0864440971658098</v>
      </c>
    </row>
    <row r="1487" spans="2:6">
      <c r="B1487" s="56">
        <v>1792.7202072538801</v>
      </c>
      <c r="C1487" s="56">
        <v>3.6668403682473598</v>
      </c>
      <c r="D1487" s="56">
        <f t="shared" si="71"/>
        <v>1.0185667689575999</v>
      </c>
      <c r="E1487" s="56">
        <f t="shared" si="72"/>
        <v>-2.0191332858804825</v>
      </c>
      <c r="F1487">
        <f t="shared" si="70"/>
        <v>1.062453747274954</v>
      </c>
    </row>
    <row r="1488" spans="2:6">
      <c r="B1488" s="56">
        <v>1793.06790291791</v>
      </c>
      <c r="C1488" s="56">
        <v>6.29841931561577</v>
      </c>
      <c r="D1488" s="56">
        <f t="shared" si="71"/>
        <v>1.7495609210043805</v>
      </c>
      <c r="E1488" s="56">
        <f t="shared" si="72"/>
        <v>2.1023965141646714</v>
      </c>
      <c r="F1488">
        <f t="shared" si="70"/>
        <v>0.60831474618950476</v>
      </c>
    </row>
    <row r="1489" spans="2:6">
      <c r="B1489" s="56">
        <v>1793.06790291791</v>
      </c>
      <c r="C1489" s="56">
        <v>5.0477679346882098</v>
      </c>
      <c r="D1489" s="56">
        <f t="shared" si="71"/>
        <v>1.4021577596356138</v>
      </c>
      <c r="E1489" s="56">
        <f t="shared" si="72"/>
        <v>0</v>
      </c>
      <c r="F1489">
        <f t="shared" si="70"/>
        <v>0</v>
      </c>
    </row>
    <row r="1490" spans="2:6">
      <c r="B1490" s="56">
        <v>1793.3460594491401</v>
      </c>
      <c r="C1490" s="56">
        <v>7.9659544901858697</v>
      </c>
      <c r="D1490" s="56">
        <f t="shared" si="71"/>
        <v>2.2127651361627416</v>
      </c>
      <c r="E1490" s="56">
        <f t="shared" si="72"/>
        <v>2.9142129898678792</v>
      </c>
      <c r="F1490">
        <f t="shared" si="70"/>
        <v>0.61549507470176101</v>
      </c>
    </row>
    <row r="1491" spans="2:6">
      <c r="B1491" s="56">
        <v>1794.1109899099999</v>
      </c>
      <c r="C1491" s="56">
        <v>0.69654333854438699</v>
      </c>
      <c r="D1491" s="56">
        <f t="shared" si="71"/>
        <v>0.19348426070677416</v>
      </c>
      <c r="E1491" s="56">
        <f t="shared" si="72"/>
        <v>-2.6398228058352111</v>
      </c>
      <c r="F1491">
        <f t="shared" si="70"/>
        <v>0.14800200471156724</v>
      </c>
    </row>
    <row r="1492" spans="2:6">
      <c r="B1492" s="56">
        <v>1794.8063812380601</v>
      </c>
      <c r="C1492" s="56">
        <v>2.2338023276011798</v>
      </c>
      <c r="D1492" s="56">
        <f t="shared" si="71"/>
        <v>0.62050064655588333</v>
      </c>
      <c r="E1492" s="56">
        <f t="shared" si="72"/>
        <v>0.61406630859245037</v>
      </c>
      <c r="F1492">
        <f t="shared" si="70"/>
        <v>0.43149076867068875</v>
      </c>
    </row>
    <row r="1493" spans="2:6">
      <c r="B1493" s="56">
        <v>1797.5879465503101</v>
      </c>
      <c r="C1493" s="56">
        <v>0.123328122285926</v>
      </c>
      <c r="D1493" s="56">
        <f t="shared" si="71"/>
        <v>3.4257811746090557E-2</v>
      </c>
      <c r="E1493" s="56">
        <f t="shared" si="72"/>
        <v>-0.21076004659246475</v>
      </c>
      <c r="F1493">
        <f t="shared" si="70"/>
        <v>9.529034082651594E-2</v>
      </c>
    </row>
    <row r="1494" spans="2:6">
      <c r="B1494" s="56">
        <v>1800</v>
      </c>
      <c r="C1494" s="56">
        <v>0</v>
      </c>
      <c r="D1494" s="56">
        <f t="shared" si="71"/>
        <v>0</v>
      </c>
      <c r="E1494" s="56">
        <f t="shared" si="72"/>
        <v>-1.4202758131456389E-2</v>
      </c>
      <c r="F1494">
        <f t="shared" si="7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0487-0105-4568-8F1F-1AB261EBD0D3}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 DATA</vt:lpstr>
      <vt:lpstr>batteries in dev</vt:lpstr>
      <vt:lpstr>EV Data</vt:lpstr>
      <vt:lpstr>WLTP Acc</vt:lpstr>
      <vt:lpstr>Test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2025-03-16T16:24:09Z</dcterms:modified>
</cp:coreProperties>
</file>