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ВКИАД_ЛР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" i="1"/>
  <c r="A22" i="1"/>
  <c r="A20" i="1"/>
  <c r="A16" i="1"/>
  <c r="D9" i="1"/>
  <c r="D8" i="1"/>
  <c r="D7" i="1"/>
  <c r="D6" i="1"/>
  <c r="D5" i="1"/>
  <c r="D4" i="1"/>
  <c r="D3" i="1"/>
  <c r="D2" i="1"/>
  <c r="A14" i="1"/>
  <c r="A12" i="1"/>
  <c r="A10" i="1"/>
  <c r="A8" i="1"/>
  <c r="A6" i="1" l="1"/>
  <c r="A18" i="1" s="1"/>
  <c r="D10" i="1" l="1"/>
</calcChain>
</file>

<file path=xl/sharedStrings.xml><?xml version="1.0" encoding="utf-8"?>
<sst xmlns="http://schemas.openxmlformats.org/spreadsheetml/2006/main" count="17" uniqueCount="17">
  <si>
    <t>Среднее значение</t>
  </si>
  <si>
    <t>Дисперсия</t>
  </si>
  <si>
    <t>x</t>
  </si>
  <si>
    <t>Медиана</t>
  </si>
  <si>
    <t>Значение</t>
  </si>
  <si>
    <t>Количество</t>
  </si>
  <si>
    <t>Среднее квадратическое отклонение</t>
  </si>
  <si>
    <t>Мода</t>
  </si>
  <si>
    <t>Коэффициент асимметрии</t>
  </si>
  <si>
    <t>Коэффициент эксцесса</t>
  </si>
  <si>
    <t>Сортировка</t>
  </si>
  <si>
    <t>Усеченное среднее порядка 6/42</t>
  </si>
  <si>
    <t>Коэффициент вариации</t>
  </si>
  <si>
    <t>Относительное линейное отклонение</t>
  </si>
  <si>
    <t>Среднее линейное отклонение</t>
  </si>
  <si>
    <t>общее кол-во</t>
  </si>
  <si>
    <t>порядок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</si>
</sst>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6" workbookViewId="0">
      <selection activeCell="G1" sqref="G1"/>
    </sheetView>
  </sheetViews>
  <sheetFormatPr defaultRowHeight="15" x14ac:dyDescent="0.25"/>
  <cols>
    <col min="1" max="1" width="31.42578125" customWidth="1"/>
    <col min="2" max="2" width="3.7109375" customWidth="1"/>
    <col min="3" max="3" width="24.85546875" customWidth="1"/>
    <col min="4" max="4" width="9.85546875" customWidth="1"/>
    <col min="5" max="5" width="13.28515625" customWidth="1"/>
    <col min="6" max="6" width="12.42578125" customWidth="1"/>
    <col min="7" max="7" width="12.140625" customWidth="1"/>
    <col min="8" max="8" width="33.5703125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10</v>
      </c>
      <c r="G1">
        <v>344</v>
      </c>
      <c r="H1">
        <v>78</v>
      </c>
      <c r="I1">
        <v>76</v>
      </c>
    </row>
    <row r="2" spans="1:9" x14ac:dyDescent="0.25">
      <c r="A2">
        <f>AVERAGE(B2:B34)</f>
        <v>34</v>
      </c>
      <c r="B2">
        <v>31</v>
      </c>
      <c r="C2">
        <v>31</v>
      </c>
      <c r="D2">
        <f>COUNTIF($B$2:$B$34, "31")</f>
        <v>7</v>
      </c>
      <c r="E2">
        <v>31</v>
      </c>
    </row>
    <row r="3" spans="1:9" x14ac:dyDescent="0.25">
      <c r="A3" t="s">
        <v>1</v>
      </c>
      <c r="B3">
        <v>31</v>
      </c>
      <c r="C3">
        <v>32</v>
      </c>
      <c r="D3">
        <f>COUNTIF($B$2:$B$34, "32")</f>
        <v>6</v>
      </c>
      <c r="E3">
        <v>31</v>
      </c>
    </row>
    <row r="4" spans="1:9" x14ac:dyDescent="0.25">
      <c r="A4">
        <f>_xlfn.VAR.S(B2:B34)</f>
        <v>6.1875</v>
      </c>
      <c r="B4">
        <v>31</v>
      </c>
      <c r="C4">
        <v>33</v>
      </c>
      <c r="D4">
        <f>COUNTIF($B$2:$B$34, "33")</f>
        <v>2</v>
      </c>
      <c r="E4">
        <v>31</v>
      </c>
    </row>
    <row r="5" spans="1:9" x14ac:dyDescent="0.25">
      <c r="A5" t="s">
        <v>6</v>
      </c>
      <c r="B5">
        <v>32</v>
      </c>
      <c r="C5">
        <v>34</v>
      </c>
      <c r="D5">
        <f>COUNTIF($B$2:$B$34, "34")</f>
        <v>4</v>
      </c>
      <c r="E5">
        <v>31</v>
      </c>
    </row>
    <row r="6" spans="1:9" x14ac:dyDescent="0.25">
      <c r="A6">
        <f>SQRT(A4)</f>
        <v>2.4874685927665499</v>
      </c>
      <c r="B6">
        <v>38</v>
      </c>
      <c r="C6">
        <v>35</v>
      </c>
      <c r="D6">
        <f>COUNTIF($B$2:$B$34, "35")</f>
        <v>4</v>
      </c>
      <c r="E6">
        <v>31</v>
      </c>
    </row>
    <row r="7" spans="1:9" x14ac:dyDescent="0.25">
      <c r="A7" t="s">
        <v>7</v>
      </c>
      <c r="B7">
        <v>31</v>
      </c>
      <c r="C7">
        <v>36</v>
      </c>
      <c r="D7">
        <f>COUNTIF($B$2:$B$34, "36")</f>
        <v>4</v>
      </c>
      <c r="E7">
        <v>31</v>
      </c>
    </row>
    <row r="8" spans="1:9" x14ac:dyDescent="0.25">
      <c r="A8">
        <f>_xlfn.MODE.SNGL(B2:B34)</f>
        <v>31</v>
      </c>
      <c r="B8">
        <v>32</v>
      </c>
      <c r="C8">
        <v>37</v>
      </c>
      <c r="D8">
        <f>COUNTIF($B$2:$B$34, "37")</f>
        <v>1</v>
      </c>
      <c r="E8">
        <v>31</v>
      </c>
    </row>
    <row r="9" spans="1:9" x14ac:dyDescent="0.25">
      <c r="A9" t="s">
        <v>3</v>
      </c>
      <c r="B9">
        <v>38</v>
      </c>
      <c r="C9">
        <v>38</v>
      </c>
      <c r="D9">
        <f>COUNTIF($B$2:$B$34, "38")</f>
        <v>5</v>
      </c>
      <c r="E9">
        <v>32</v>
      </c>
    </row>
    <row r="10" spans="1:9" x14ac:dyDescent="0.25">
      <c r="A10">
        <f>MEDIAN(B2:B34)</f>
        <v>34</v>
      </c>
      <c r="B10">
        <v>31</v>
      </c>
      <c r="C10" t="s">
        <v>15</v>
      </c>
      <c r="D10">
        <f>SUM(D2:D9)</f>
        <v>33</v>
      </c>
      <c r="E10">
        <v>32</v>
      </c>
    </row>
    <row r="11" spans="1:9" x14ac:dyDescent="0.25">
      <c r="A11" t="s">
        <v>8</v>
      </c>
      <c r="B11">
        <v>38</v>
      </c>
      <c r="C11" t="s">
        <v>16</v>
      </c>
      <c r="D11">
        <v>8</v>
      </c>
      <c r="E11">
        <v>32</v>
      </c>
    </row>
    <row r="12" spans="1:9" x14ac:dyDescent="0.25">
      <c r="A12">
        <f>SKEW(B2:B34)</f>
        <v>0.31123751698349794</v>
      </c>
      <c r="B12">
        <v>38</v>
      </c>
      <c r="E12">
        <v>32</v>
      </c>
    </row>
    <row r="13" spans="1:9" x14ac:dyDescent="0.25">
      <c r="A13" t="s">
        <v>9</v>
      </c>
      <c r="B13">
        <v>32</v>
      </c>
      <c r="E13">
        <v>32</v>
      </c>
    </row>
    <row r="14" spans="1:9" x14ac:dyDescent="0.25">
      <c r="A14">
        <f>KURT(B2:B34)</f>
        <v>-1.2411426088845436</v>
      </c>
      <c r="B14">
        <v>35</v>
      </c>
      <c r="E14">
        <v>32</v>
      </c>
    </row>
    <row r="15" spans="1:9" x14ac:dyDescent="0.25">
      <c r="A15" t="s">
        <v>11</v>
      </c>
      <c r="B15">
        <v>37</v>
      </c>
      <c r="E15">
        <v>33</v>
      </c>
    </row>
    <row r="16" spans="1:9" x14ac:dyDescent="0.25">
      <c r="A16">
        <f>(SUM(E8:E28))/(D10-2*D11)</f>
        <v>41.705882352941174</v>
      </c>
      <c r="B16">
        <v>31</v>
      </c>
      <c r="E16">
        <v>33</v>
      </c>
    </row>
    <row r="17" spans="1:5" x14ac:dyDescent="0.25">
      <c r="A17" t="s">
        <v>12</v>
      </c>
      <c r="B17">
        <v>38</v>
      </c>
      <c r="E17">
        <v>34</v>
      </c>
    </row>
    <row r="18" spans="1:5" x14ac:dyDescent="0.25">
      <c r="A18" s="1">
        <f>A6/A2</f>
        <v>7.3160840963722051E-2</v>
      </c>
      <c r="B18">
        <v>32</v>
      </c>
      <c r="E18">
        <v>34</v>
      </c>
    </row>
    <row r="19" spans="1:5" x14ac:dyDescent="0.25">
      <c r="A19" t="s">
        <v>14</v>
      </c>
      <c r="B19">
        <v>31</v>
      </c>
      <c r="E19">
        <v>34</v>
      </c>
    </row>
    <row r="20" spans="1:5" x14ac:dyDescent="0.25">
      <c r="A20">
        <f>(SUMPRODUCT(ABS(B2:B34-$A$2)))/(D10)</f>
        <v>2.1212121212121211</v>
      </c>
      <c r="B20">
        <v>32</v>
      </c>
      <c r="E20">
        <v>34</v>
      </c>
    </row>
    <row r="21" spans="1:5" x14ac:dyDescent="0.25">
      <c r="A21" t="s">
        <v>13</v>
      </c>
      <c r="B21">
        <v>36</v>
      </c>
      <c r="E21">
        <v>35</v>
      </c>
    </row>
    <row r="22" spans="1:5" x14ac:dyDescent="0.25">
      <c r="A22" s="1">
        <f>A20/A2</f>
        <v>6.2388591800356503E-2</v>
      </c>
      <c r="B22">
        <v>36</v>
      </c>
      <c r="E22">
        <v>35</v>
      </c>
    </row>
    <row r="23" spans="1:5" x14ac:dyDescent="0.25">
      <c r="B23">
        <v>35</v>
      </c>
      <c r="E23">
        <v>35</v>
      </c>
    </row>
    <row r="24" spans="1:5" x14ac:dyDescent="0.25">
      <c r="B24">
        <v>34</v>
      </c>
      <c r="E24">
        <v>35</v>
      </c>
    </row>
    <row r="25" spans="1:5" x14ac:dyDescent="0.25">
      <c r="B25">
        <v>34</v>
      </c>
      <c r="E25">
        <v>36</v>
      </c>
    </row>
    <row r="26" spans="1:5" x14ac:dyDescent="0.25">
      <c r="B26">
        <v>35</v>
      </c>
      <c r="E26">
        <v>36</v>
      </c>
    </row>
    <row r="27" spans="1:5" x14ac:dyDescent="0.25">
      <c r="B27">
        <v>36</v>
      </c>
      <c r="E27">
        <v>36</v>
      </c>
    </row>
    <row r="28" spans="1:5" x14ac:dyDescent="0.25">
      <c r="B28">
        <v>34</v>
      </c>
      <c r="E28">
        <v>36</v>
      </c>
    </row>
    <row r="29" spans="1:5" x14ac:dyDescent="0.25">
      <c r="B29">
        <v>33</v>
      </c>
      <c r="E29">
        <v>37</v>
      </c>
    </row>
    <row r="30" spans="1:5" x14ac:dyDescent="0.25">
      <c r="B30">
        <v>33</v>
      </c>
      <c r="E30">
        <v>38</v>
      </c>
    </row>
    <row r="31" spans="1:5" x14ac:dyDescent="0.25">
      <c r="B31">
        <v>32</v>
      </c>
      <c r="E31">
        <v>38</v>
      </c>
    </row>
    <row r="32" spans="1:5" x14ac:dyDescent="0.25">
      <c r="B32">
        <v>34</v>
      </c>
      <c r="E32">
        <v>38</v>
      </c>
    </row>
    <row r="33" spans="2:5" x14ac:dyDescent="0.25">
      <c r="B33">
        <v>36</v>
      </c>
      <c r="E33">
        <v>38</v>
      </c>
    </row>
    <row r="34" spans="2:5" x14ac:dyDescent="0.25">
      <c r="B34">
        <v>35</v>
      </c>
      <c r="E34">
        <v>38</v>
      </c>
    </row>
  </sheetData>
  <sortState ref="E2:E43">
    <sortCondition ref="E2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ВКИАД_ЛР2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2017-10-13T09:32:37Z</dcterms:modified>
</cp:coreProperties>
</file>