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5cdeb20a220f8a8/Donnees-Lilian/Projets/Sonde résistance thermique/Banque de Ressources/Calculs/"/>
    </mc:Choice>
  </mc:AlternateContent>
  <xr:revisionPtr revIDLastSave="161" documentId="8_{3B544817-D41E-4498-A8D8-0A61005E887C}" xr6:coauthVersionLast="46" xr6:coauthVersionMax="46" xr10:uidLastSave="{0D3CC3DE-EE7B-4F5C-8A01-E2F788EFBC87}"/>
  <bookViews>
    <workbookView xWindow="-120" yWindow="-120" windowWidth="29040" windowHeight="16440" tabRatio="500" xr2:uid="{00000000-000D-0000-FFFF-FFFF00000000}"/>
  </bookViews>
  <sheets>
    <sheet name="Feuil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J44" i="1"/>
  <c r="C38" i="1"/>
  <c r="D38" i="1"/>
  <c r="E38" i="1"/>
  <c r="F38" i="1"/>
  <c r="G38" i="1"/>
  <c r="H38" i="1"/>
  <c r="J38" i="1"/>
  <c r="C32" i="1"/>
  <c r="D32" i="1"/>
  <c r="E32" i="1"/>
  <c r="F32" i="1"/>
  <c r="G32" i="1"/>
  <c r="H32" i="1"/>
  <c r="J32" i="1"/>
  <c r="C26" i="1"/>
  <c r="D26" i="1"/>
  <c r="E26" i="1"/>
  <c r="F26" i="1"/>
  <c r="G26" i="1"/>
  <c r="H26" i="1"/>
  <c r="J26" i="1"/>
  <c r="C14" i="1"/>
  <c r="D14" i="1"/>
  <c r="E14" i="1"/>
  <c r="F14" i="1"/>
  <c r="G14" i="1"/>
  <c r="H14" i="1"/>
  <c r="J14" i="1"/>
  <c r="C20" i="1"/>
  <c r="D20" i="1"/>
  <c r="E20" i="1"/>
  <c r="F20" i="1"/>
  <c r="G20" i="1"/>
  <c r="H20" i="1"/>
  <c r="J20" i="1"/>
  <c r="C8" i="1"/>
  <c r="D8" i="1"/>
  <c r="E8" i="1"/>
  <c r="F8" i="1"/>
  <c r="G8" i="1"/>
  <c r="H8" i="1"/>
  <c r="J8" i="1"/>
  <c r="H13" i="1"/>
  <c r="D25" i="1"/>
  <c r="H25" i="1"/>
  <c r="G25" i="1"/>
  <c r="F25" i="1"/>
  <c r="E25" i="1"/>
  <c r="C25" i="1"/>
  <c r="H24" i="1"/>
  <c r="C43" i="1"/>
  <c r="D43" i="1"/>
  <c r="E43" i="1"/>
  <c r="F43" i="1"/>
  <c r="G43" i="1"/>
  <c r="H43" i="1"/>
  <c r="H42" i="1"/>
  <c r="C19" i="1"/>
  <c r="D19" i="1"/>
  <c r="E19" i="1"/>
  <c r="F19" i="1"/>
  <c r="G19" i="1"/>
  <c r="H19" i="1"/>
  <c r="H18" i="1"/>
  <c r="D37" i="1"/>
  <c r="E37" i="1"/>
  <c r="F37" i="1"/>
  <c r="G37" i="1"/>
  <c r="G13" i="1"/>
  <c r="D13" i="1"/>
  <c r="C31" i="1"/>
  <c r="D31" i="1"/>
  <c r="E31" i="1"/>
  <c r="F31" i="1"/>
  <c r="G31" i="1"/>
  <c r="H31" i="1"/>
  <c r="H30" i="1"/>
  <c r="C37" i="1"/>
  <c r="H37" i="1"/>
  <c r="H36" i="1"/>
  <c r="E13" i="1"/>
  <c r="F13" i="1"/>
  <c r="C7" i="1"/>
  <c r="C13" i="1"/>
  <c r="H12" i="1"/>
  <c r="D7" i="1"/>
  <c r="E7" i="1"/>
  <c r="F7" i="1"/>
  <c r="G7" i="1"/>
  <c r="H7" i="1"/>
  <c r="H6" i="1"/>
</calcChain>
</file>

<file path=xl/sharedStrings.xml><?xml version="1.0" encoding="utf-8"?>
<sst xmlns="http://schemas.openxmlformats.org/spreadsheetml/2006/main" count="45" uniqueCount="17">
  <si>
    <t>DEPRON</t>
  </si>
  <si>
    <t>P</t>
  </si>
  <si>
    <t>R</t>
  </si>
  <si>
    <t>350s</t>
  </si>
  <si>
    <t>300ms</t>
  </si>
  <si>
    <t>BALSA</t>
  </si>
  <si>
    <t>400ms</t>
  </si>
  <si>
    <t>LAMBDA</t>
  </si>
  <si>
    <t>EPAISSEUR</t>
  </si>
  <si>
    <t>T CHAUD</t>
  </si>
  <si>
    <t>T FROIDE</t>
  </si>
  <si>
    <t>TEMPS ACQUI</t>
  </si>
  <si>
    <t>TEMPS BOUCLE</t>
  </si>
  <si>
    <t>MOYENNE</t>
  </si>
  <si>
    <t>MEDIUM</t>
  </si>
  <si>
    <t>Taux d'erreur</t>
  </si>
  <si>
    <t>Lambda Réelle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</si>
</sst>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5" fontId="0" fillId="0" borderId="17" xfId="39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165" fontId="0" fillId="0" borderId="15" xfId="39" applyNumberFormat="1" applyFont="1" applyBorder="1" applyAlignment="1">
      <alignment horizontal="center" vertical="center"/>
    </xf>
    <xf numFmtId="165" fontId="0" fillId="2" borderId="15" xfId="39" applyNumberFormat="1" applyFont="1" applyFill="1" applyBorder="1" applyAlignment="1">
      <alignment horizontal="center" vertical="center"/>
    </xf>
    <xf numFmtId="165" fontId="0" fillId="0" borderId="11" xfId="39" applyNumberFormat="1" applyFont="1" applyBorder="1" applyAlignment="1">
      <alignment horizontal="center" vertical="center"/>
    </xf>
    <xf numFmtId="165" fontId="0" fillId="0" borderId="12" xfId="39" applyNumberFormat="1" applyFont="1" applyBorder="1" applyAlignment="1">
      <alignment horizontal="center" vertical="center"/>
    </xf>
    <xf numFmtId="165" fontId="0" fillId="0" borderId="13" xfId="39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6" xfId="39" applyNumberFormat="1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65" fontId="0" fillId="0" borderId="33" xfId="39" applyNumberFormat="1" applyFont="1" applyBorder="1" applyAlignment="1">
      <alignment horizontal="center" vertical="center"/>
    </xf>
    <xf numFmtId="165" fontId="0" fillId="0" borderId="34" xfId="39" applyNumberFormat="1" applyFont="1" applyBorder="1" applyAlignment="1">
      <alignment horizontal="center" vertical="center"/>
    </xf>
    <xf numFmtId="165" fontId="0" fillId="0" borderId="35" xfId="39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4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Normal" xfId="0" builtinId="0"/>
    <cellStyle name="Pourcentage" xfId="3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tabSelected="1" zoomScale="70" zoomScaleNormal="70" workbookViewId="0">
      <selection activeCell="O20" sqref="O20"/>
    </sheetView>
  </sheetViews>
  <sheetFormatPr baseColWidth="10" defaultRowHeight="15.75" x14ac:dyDescent="0.25"/>
  <cols>
    <col min="1" max="1" width="7.875" style="15" customWidth="1"/>
    <col min="2" max="2" width="19.875" style="15" customWidth="1"/>
    <col min="3" max="5" width="11.875" style="15" bestFit="1" customWidth="1"/>
    <col min="6" max="6" width="12.625" style="15" bestFit="1" customWidth="1"/>
    <col min="7" max="7" width="13.875" style="15" bestFit="1" customWidth="1"/>
    <col min="8" max="9" width="11" style="15"/>
    <col min="10" max="10" width="10.875" style="15" customWidth="1"/>
    <col min="11" max="12" width="11" style="15"/>
    <col min="13" max="13" width="12.625" style="15" bestFit="1" customWidth="1"/>
    <col min="14" max="14" width="12.625" style="15" customWidth="1"/>
    <col min="15" max="15" width="13.625" style="15" customWidth="1"/>
    <col min="16" max="16384" width="11" style="15"/>
  </cols>
  <sheetData>
    <row r="1" spans="1:18" ht="27" customHeight="1" thickBot="1" x14ac:dyDescent="0.3">
      <c r="B1" s="1"/>
      <c r="C1" s="48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45.75" customHeight="1" thickBot="1" x14ac:dyDescent="0.3">
      <c r="A2" s="1"/>
      <c r="B2" s="1"/>
      <c r="C2" s="16" t="s">
        <v>8</v>
      </c>
      <c r="D2" s="17" t="s">
        <v>9</v>
      </c>
      <c r="E2" s="17" t="s">
        <v>10</v>
      </c>
      <c r="F2" s="17" t="s">
        <v>11</v>
      </c>
      <c r="G2" s="17" t="s">
        <v>12</v>
      </c>
      <c r="H2" s="18" t="s">
        <v>13</v>
      </c>
      <c r="I2" s="19" t="s">
        <v>16</v>
      </c>
      <c r="J2" s="19" t="s">
        <v>15</v>
      </c>
      <c r="K2" s="1"/>
      <c r="L2" s="1"/>
      <c r="M2" s="1"/>
      <c r="N2" s="1"/>
      <c r="O2" s="1"/>
      <c r="P2" s="1"/>
      <c r="Q2" s="1"/>
      <c r="R2" s="1"/>
    </row>
    <row r="3" spans="1:18" ht="16.5" thickBot="1" x14ac:dyDescent="0.3">
      <c r="B3" s="53"/>
      <c r="C3" s="54"/>
      <c r="D3" s="54"/>
      <c r="E3" s="54"/>
      <c r="F3" s="54"/>
      <c r="G3" s="54"/>
      <c r="H3" s="54"/>
      <c r="I3" s="25"/>
      <c r="J3" s="5"/>
      <c r="K3" s="1"/>
      <c r="L3" s="1"/>
      <c r="M3" s="1"/>
      <c r="N3" s="1"/>
      <c r="O3" s="1"/>
      <c r="P3" s="1"/>
      <c r="Q3" s="1"/>
      <c r="R3" s="1"/>
    </row>
    <row r="4" spans="1:18" ht="16.5" thickBot="1" x14ac:dyDescent="0.3">
      <c r="B4" s="35" t="s">
        <v>0</v>
      </c>
      <c r="C4" s="36">
        <v>2.9</v>
      </c>
      <c r="D4" s="37">
        <v>24</v>
      </c>
      <c r="E4" s="37">
        <v>12.5</v>
      </c>
      <c r="F4" s="37" t="s">
        <v>3</v>
      </c>
      <c r="G4" s="37" t="s">
        <v>4</v>
      </c>
      <c r="H4" s="38"/>
      <c r="I4" s="21">
        <v>2.9000000000000001E-2</v>
      </c>
      <c r="J4" s="20"/>
      <c r="K4" s="1"/>
      <c r="L4" s="1"/>
      <c r="M4" s="1"/>
      <c r="N4" s="1"/>
      <c r="O4" s="1"/>
      <c r="P4" s="1"/>
      <c r="Q4" s="1"/>
      <c r="R4" s="1"/>
    </row>
    <row r="5" spans="1:18" ht="16.5" thickBot="1" x14ac:dyDescent="0.3">
      <c r="B5" s="57"/>
      <c r="C5" s="58"/>
      <c r="D5" s="58"/>
      <c r="E5" s="58"/>
      <c r="F5" s="58"/>
      <c r="G5" s="58"/>
      <c r="H5" s="58"/>
      <c r="I5" s="23"/>
      <c r="J5" s="24"/>
      <c r="K5" s="1"/>
      <c r="L5" s="1"/>
      <c r="M5" s="1"/>
      <c r="N5" s="1"/>
      <c r="O5" s="1"/>
      <c r="P5" s="1"/>
      <c r="Q5" s="1"/>
      <c r="R5" s="1"/>
    </row>
    <row r="6" spans="1:18" x14ac:dyDescent="0.25">
      <c r="B6" s="39" t="s">
        <v>1</v>
      </c>
      <c r="C6" s="33">
        <v>0.26400000000000001</v>
      </c>
      <c r="D6" s="34">
        <v>0.27400000000000002</v>
      </c>
      <c r="E6" s="34">
        <v>0.25900000000000001</v>
      </c>
      <c r="F6" s="34">
        <v>0.308</v>
      </c>
      <c r="G6" s="34">
        <v>0.27100000000000002</v>
      </c>
      <c r="H6" s="40">
        <f>AVERAGE(C6:G6)</f>
        <v>0.2752</v>
      </c>
      <c r="I6" s="2"/>
      <c r="J6" s="64"/>
      <c r="K6" s="1"/>
      <c r="L6" s="1"/>
      <c r="M6" s="1"/>
      <c r="N6" s="1"/>
      <c r="O6" s="1"/>
      <c r="P6" s="1"/>
      <c r="Q6" s="1"/>
      <c r="R6" s="1"/>
    </row>
    <row r="7" spans="1:18" x14ac:dyDescent="0.25">
      <c r="B7" s="3" t="s">
        <v>2</v>
      </c>
      <c r="C7" s="7">
        <f>$C$4/(1000*C8)</f>
        <v>0.10890151515151517</v>
      </c>
      <c r="D7" s="8">
        <f>$C$4/(1000*D8)</f>
        <v>0.10492700729927008</v>
      </c>
      <c r="E7" s="8">
        <f>$C$4/(1000*E8)</f>
        <v>0.111003861003861</v>
      </c>
      <c r="F7" s="8">
        <f>$C$4/(1000*F8)</f>
        <v>9.3344155844155854E-2</v>
      </c>
      <c r="G7" s="8">
        <f>$C$4/(1000*G8)</f>
        <v>0.10608856088560885</v>
      </c>
      <c r="H7" s="31">
        <f t="shared" ref="H7" si="0">AVERAGE(C7:G7)</f>
        <v>0.1048530200368822</v>
      </c>
      <c r="I7" s="3"/>
      <c r="J7" s="65"/>
    </row>
    <row r="8" spans="1:18" ht="16.5" thickBot="1" x14ac:dyDescent="0.3">
      <c r="B8" s="49" t="s">
        <v>7</v>
      </c>
      <c r="C8" s="50">
        <f>$C$4/1000*C6/(0.0025*($D$4-$E$4))</f>
        <v>2.66295652173913E-2</v>
      </c>
      <c r="D8" s="51">
        <f>$C$4/1000*D6/(0.0025*($D$4-$E$4))</f>
        <v>2.7638260869565216E-2</v>
      </c>
      <c r="E8" s="51">
        <f>$C$4/1000*E6/(0.0025*($D$4-$E$4))</f>
        <v>2.6125217391304346E-2</v>
      </c>
      <c r="F8" s="51">
        <f>$C$4/1000*F6/(0.0025*($D$4-$E$4))</f>
        <v>3.1067826086956518E-2</v>
      </c>
      <c r="G8" s="51">
        <f>$C$4/1000*G6/(0.0025*($D$4-$E$4))</f>
        <v>2.7335652173913042E-2</v>
      </c>
      <c r="H8" s="52">
        <f>AVERAGE(C8:G8)</f>
        <v>2.7759304347826086E-2</v>
      </c>
      <c r="I8" s="9"/>
      <c r="J8" s="63">
        <f>ABS(H8-I4)/I4</f>
        <v>4.2782608695652258E-2</v>
      </c>
    </row>
    <row r="9" spans="1:18" ht="16.5" thickBot="1" x14ac:dyDescent="0.3">
      <c r="B9" s="53"/>
      <c r="C9" s="54"/>
      <c r="D9" s="54"/>
      <c r="E9" s="54"/>
      <c r="F9" s="54"/>
      <c r="G9" s="54"/>
      <c r="H9" s="54"/>
      <c r="I9" s="4"/>
      <c r="J9" s="27"/>
    </row>
    <row r="10" spans="1:18" ht="16.5" thickBot="1" x14ac:dyDescent="0.3">
      <c r="B10" s="35" t="s">
        <v>5</v>
      </c>
      <c r="C10" s="36">
        <v>2.6</v>
      </c>
      <c r="D10" s="37">
        <v>24</v>
      </c>
      <c r="E10" s="37">
        <v>10.5</v>
      </c>
      <c r="F10" s="37">
        <v>500</v>
      </c>
      <c r="G10" s="37" t="s">
        <v>6</v>
      </c>
      <c r="H10" s="38"/>
      <c r="I10" s="20">
        <v>0.04</v>
      </c>
      <c r="J10" s="22"/>
    </row>
    <row r="11" spans="1:18" ht="16.5" thickBot="1" x14ac:dyDescent="0.3">
      <c r="B11" s="57"/>
      <c r="C11" s="58"/>
      <c r="D11" s="58"/>
      <c r="E11" s="58"/>
      <c r="F11" s="58"/>
      <c r="G11" s="58"/>
      <c r="H11" s="58"/>
      <c r="I11" s="58"/>
      <c r="J11" s="59"/>
    </row>
    <row r="12" spans="1:18" x14ac:dyDescent="0.25">
      <c r="B12" s="39" t="s">
        <v>1</v>
      </c>
      <c r="C12" s="33">
        <v>0.54</v>
      </c>
      <c r="D12" s="34">
        <v>0.53</v>
      </c>
      <c r="E12" s="34">
        <v>0.52</v>
      </c>
      <c r="F12" s="34">
        <v>0.53</v>
      </c>
      <c r="G12" s="34">
        <v>0.51</v>
      </c>
      <c r="H12" s="41">
        <f>AVERAGE(C12:G12)</f>
        <v>0.52600000000000002</v>
      </c>
      <c r="I12" s="2"/>
      <c r="J12" s="28"/>
    </row>
    <row r="13" spans="1:18" x14ac:dyDescent="0.25">
      <c r="B13" s="3" t="s">
        <v>2</v>
      </c>
      <c r="C13" s="7">
        <f>$C$10/(1000*C14)</f>
        <v>6.25E-2</v>
      </c>
      <c r="D13" s="8">
        <f>$C$10/(1000*D14)</f>
        <v>6.3679245283018868E-2</v>
      </c>
      <c r="E13" s="8">
        <f t="shared" ref="E13:F13" si="1">$C$10/(1000*E14)</f>
        <v>6.4903846153846173E-2</v>
      </c>
      <c r="F13" s="8">
        <f t="shared" si="1"/>
        <v>6.3679245283018868E-2</v>
      </c>
      <c r="G13" s="8">
        <f>$C$10/(1000*G14)</f>
        <v>6.6176470588235309E-2</v>
      </c>
      <c r="H13" s="6">
        <f>$C$10/(1000*H14)</f>
        <v>6.4163498098859323E-2</v>
      </c>
      <c r="I13" s="3"/>
      <c r="J13" s="29"/>
    </row>
    <row r="14" spans="1:18" ht="16.5" thickBot="1" x14ac:dyDescent="0.3">
      <c r="B14" s="9" t="s">
        <v>7</v>
      </c>
      <c r="C14" s="10">
        <f>$C$10/1000*C12/(0.0025*($D$10-$E$10))</f>
        <v>4.1599999999999998E-2</v>
      </c>
      <c r="D14" s="11">
        <f>$C$10/1000*D12/(0.0025*($D$10-$E$10))</f>
        <v>4.0829629629629632E-2</v>
      </c>
      <c r="E14" s="11">
        <f>$C$10/1000*E12/(0.0025*($D$10-$E$10))</f>
        <v>4.0059259259259253E-2</v>
      </c>
      <c r="F14" s="11">
        <f>$C$10/1000*F12/(0.0025*($D$10-$E$10))</f>
        <v>4.0829629629629632E-2</v>
      </c>
      <c r="G14" s="11">
        <f>$C$10/1000*G12/(0.0025*($D$10-$E$10))</f>
        <v>3.9288888888888887E-2</v>
      </c>
      <c r="H14" s="12">
        <f>AVERAGE(C14:G14)</f>
        <v>4.0521481481481478E-2</v>
      </c>
      <c r="I14" s="9"/>
      <c r="J14" s="30">
        <f t="shared" ref="J14" si="2">ABS(H14-I10)/I10</f>
        <v>1.3037037037036923E-2</v>
      </c>
    </row>
    <row r="15" spans="1:18" ht="16.5" thickBot="1" x14ac:dyDescent="0.3">
      <c r="B15" s="53"/>
      <c r="C15" s="54"/>
      <c r="D15" s="54"/>
      <c r="E15" s="54"/>
      <c r="F15" s="54"/>
      <c r="G15" s="54"/>
      <c r="H15" s="54"/>
      <c r="I15" s="4"/>
      <c r="J15" s="27"/>
    </row>
    <row r="16" spans="1:18" ht="16.5" thickBot="1" x14ac:dyDescent="0.3">
      <c r="B16" s="35" t="s">
        <v>0</v>
      </c>
      <c r="C16" s="36">
        <v>2.9</v>
      </c>
      <c r="D16" s="37">
        <v>23.5</v>
      </c>
      <c r="E16" s="37">
        <v>10.5</v>
      </c>
      <c r="F16" s="37">
        <v>300</v>
      </c>
      <c r="G16" s="37" t="s">
        <v>4</v>
      </c>
      <c r="H16" s="38"/>
      <c r="I16" s="20">
        <v>2.9000000000000001E-2</v>
      </c>
      <c r="J16" s="22"/>
    </row>
    <row r="17" spans="2:10" ht="16.5" thickBot="1" x14ac:dyDescent="0.3">
      <c r="B17" s="57"/>
      <c r="C17" s="58"/>
      <c r="D17" s="58"/>
      <c r="E17" s="58"/>
      <c r="F17" s="58"/>
      <c r="G17" s="58"/>
      <c r="H17" s="58"/>
      <c r="I17" s="58"/>
      <c r="J17" s="59"/>
    </row>
    <row r="18" spans="2:10" x14ac:dyDescent="0.25">
      <c r="B18" s="39" t="s">
        <v>1</v>
      </c>
      <c r="C18" s="33">
        <v>0.33400000000000002</v>
      </c>
      <c r="D18" s="34">
        <v>0.34699999999999998</v>
      </c>
      <c r="E18" s="34">
        <v>0.33</v>
      </c>
      <c r="F18" s="34">
        <v>0.308</v>
      </c>
      <c r="G18" s="34">
        <v>0.315</v>
      </c>
      <c r="H18" s="41">
        <f>AVERAGE(C18:G18)</f>
        <v>0.32680000000000003</v>
      </c>
      <c r="I18" s="2"/>
      <c r="J18" s="28"/>
    </row>
    <row r="19" spans="2:10" x14ac:dyDescent="0.25">
      <c r="B19" s="3" t="s">
        <v>2</v>
      </c>
      <c r="C19" s="7">
        <f>$C$4/(1000*C20)</f>
        <v>9.730538922155689E-2</v>
      </c>
      <c r="D19" s="8">
        <f>$C$4/(1000*D20)</f>
        <v>9.3659942363112397E-2</v>
      </c>
      <c r="E19" s="8">
        <f>$C$4/(1000*E20)</f>
        <v>9.8484848484848481E-2</v>
      </c>
      <c r="F19" s="8">
        <f>$C$4/(1000*F20)</f>
        <v>0.10551948051948053</v>
      </c>
      <c r="G19" s="8">
        <f>$C$4/(1000*G20)</f>
        <v>0.10317460317460317</v>
      </c>
      <c r="H19" s="6">
        <f t="shared" ref="H19:H20" si="3">AVERAGE(C19:G19)</f>
        <v>9.9628852752720293E-2</v>
      </c>
      <c r="I19" s="3"/>
      <c r="J19" s="29"/>
    </row>
    <row r="20" spans="2:10" ht="16.5" thickBot="1" x14ac:dyDescent="0.3">
      <c r="B20" s="9" t="s">
        <v>7</v>
      </c>
      <c r="C20" s="10">
        <f>$C$16/1000*C18/(0.0025*($D$16-$E$16))</f>
        <v>2.9803076923076922E-2</v>
      </c>
      <c r="D20" s="11">
        <f t="shared" ref="D20:G20" si="4">$C$16/1000*D18/(0.0025*($D$16-$E$16))</f>
        <v>3.096307692307692E-2</v>
      </c>
      <c r="E20" s="11">
        <f t="shared" si="4"/>
        <v>2.9446153846153844E-2</v>
      </c>
      <c r="F20" s="11">
        <f t="shared" si="4"/>
        <v>2.7483076923076919E-2</v>
      </c>
      <c r="G20" s="11">
        <f t="shared" si="4"/>
        <v>2.8107692307692306E-2</v>
      </c>
      <c r="H20" s="12">
        <f t="shared" si="3"/>
        <v>2.9160615384615386E-2</v>
      </c>
      <c r="I20" s="9"/>
      <c r="J20" s="30">
        <f t="shared" ref="J20:J44" si="5">ABS(H20-I16)/I16</f>
        <v>5.538461538461519E-3</v>
      </c>
    </row>
    <row r="21" spans="2:10" ht="16.5" thickBot="1" x14ac:dyDescent="0.3">
      <c r="B21" s="53"/>
      <c r="C21" s="54"/>
      <c r="D21" s="54"/>
      <c r="E21" s="54"/>
      <c r="F21" s="54"/>
      <c r="G21" s="54"/>
      <c r="H21" s="54"/>
      <c r="I21" s="4"/>
      <c r="J21" s="27"/>
    </row>
    <row r="22" spans="2:10" ht="16.5" thickBot="1" x14ac:dyDescent="0.3">
      <c r="B22" s="35" t="s">
        <v>14</v>
      </c>
      <c r="C22" s="36">
        <v>10.6</v>
      </c>
      <c r="D22" s="37">
        <v>24</v>
      </c>
      <c r="E22" s="37">
        <v>6.5</v>
      </c>
      <c r="F22" s="37">
        <v>350</v>
      </c>
      <c r="G22" s="37" t="s">
        <v>4</v>
      </c>
      <c r="H22" s="38"/>
      <c r="I22" s="42">
        <v>0.11</v>
      </c>
      <c r="J22" s="43"/>
    </row>
    <row r="23" spans="2:10" ht="16.5" thickBot="1" x14ac:dyDescent="0.3">
      <c r="B23" s="57"/>
      <c r="C23" s="58"/>
      <c r="D23" s="58"/>
      <c r="E23" s="58"/>
      <c r="F23" s="58"/>
      <c r="G23" s="58"/>
      <c r="H23" s="58"/>
      <c r="I23" s="23"/>
      <c r="J23" s="26"/>
    </row>
    <row r="24" spans="2:10" x14ac:dyDescent="0.25">
      <c r="B24" s="39" t="s">
        <v>1</v>
      </c>
      <c r="C24" s="33">
        <v>0.38800000000000001</v>
      </c>
      <c r="D24" s="34">
        <v>0.43</v>
      </c>
      <c r="E24" s="34">
        <v>0.373</v>
      </c>
      <c r="F24" s="34">
        <v>0.42</v>
      </c>
      <c r="G24" s="34">
        <v>0.44</v>
      </c>
      <c r="H24" s="40">
        <f>AVERAGE(C24:G24)</f>
        <v>0.41020000000000001</v>
      </c>
      <c r="I24" s="2"/>
      <c r="J24" s="61"/>
    </row>
    <row r="25" spans="2:10" x14ac:dyDescent="0.25">
      <c r="B25" s="3" t="s">
        <v>2</v>
      </c>
      <c r="C25" s="7">
        <f>$C$10/(1000*C26)</f>
        <v>2.765755689554562E-2</v>
      </c>
      <c r="D25" s="8">
        <f>$C$10/(1000*D26)</f>
        <v>2.4956121105748141E-2</v>
      </c>
      <c r="E25" s="8">
        <f t="shared" ref="E25" si="6">$C$10/(1000*E26)</f>
        <v>2.8769791087055491E-2</v>
      </c>
      <c r="F25" s="8">
        <f t="shared" ref="F25" si="7">$C$10/(1000*F26)</f>
        <v>2.555031446540881E-2</v>
      </c>
      <c r="G25" s="8">
        <f>$C$10/(1000*G26)</f>
        <v>2.4388936535162956E-2</v>
      </c>
      <c r="H25" s="31">
        <f t="shared" ref="H25" si="8">$C$10/(1000*H26)</f>
        <v>2.6160731534548266E-2</v>
      </c>
      <c r="I25" s="3"/>
      <c r="J25" s="62"/>
    </row>
    <row r="26" spans="2:10" ht="16.5" thickBot="1" x14ac:dyDescent="0.3">
      <c r="B26" s="9" t="s">
        <v>7</v>
      </c>
      <c r="C26" s="10">
        <f>$C$22/1000*C24/(0.0025*($D$22-$E$22))</f>
        <v>9.4006857142857128E-2</v>
      </c>
      <c r="D26" s="11">
        <f t="shared" ref="D26:G26" si="9">$C$22/1000*D24/(0.0025*($D$22-$E$22))</f>
        <v>0.10418285714285712</v>
      </c>
      <c r="E26" s="11">
        <f t="shared" si="9"/>
        <v>9.0372571428571427E-2</v>
      </c>
      <c r="F26" s="11">
        <f t="shared" si="9"/>
        <v>0.10175999999999999</v>
      </c>
      <c r="G26" s="11">
        <f t="shared" si="9"/>
        <v>0.10660571428571428</v>
      </c>
      <c r="H26" s="32">
        <f>AVERAGE(C26:G26)</f>
        <v>9.9385599999999991E-2</v>
      </c>
      <c r="I26" s="9"/>
      <c r="J26" s="63">
        <f t="shared" si="5"/>
        <v>9.6494545454545541E-2</v>
      </c>
    </row>
    <row r="27" spans="2:10" ht="16.5" thickBot="1" x14ac:dyDescent="0.3">
      <c r="B27" s="53"/>
      <c r="C27" s="54"/>
      <c r="D27" s="54"/>
      <c r="E27" s="54"/>
      <c r="F27" s="54"/>
      <c r="G27" s="54"/>
      <c r="H27" s="54"/>
      <c r="I27" s="4"/>
      <c r="J27" s="27"/>
    </row>
    <row r="28" spans="2:10" ht="16.5" thickBot="1" x14ac:dyDescent="0.3">
      <c r="B28" s="44" t="s">
        <v>0</v>
      </c>
      <c r="C28" s="45">
        <v>5.8</v>
      </c>
      <c r="D28" s="46">
        <v>23.5</v>
      </c>
      <c r="E28" s="46">
        <v>10.5</v>
      </c>
      <c r="F28" s="46" t="s">
        <v>3</v>
      </c>
      <c r="G28" s="46" t="s">
        <v>4</v>
      </c>
      <c r="H28" s="47"/>
      <c r="I28" s="20">
        <v>2.9000000000000001E-2</v>
      </c>
      <c r="J28" s="22"/>
    </row>
    <row r="29" spans="2:10" ht="16.5" thickBot="1" x14ac:dyDescent="0.3">
      <c r="B29" s="57"/>
      <c r="C29" s="58"/>
      <c r="D29" s="58"/>
      <c r="E29" s="58"/>
      <c r="F29" s="58"/>
      <c r="G29" s="58"/>
      <c r="H29" s="58"/>
      <c r="I29" s="58"/>
      <c r="J29" s="59"/>
    </row>
    <row r="30" spans="2:10" x14ac:dyDescent="0.25">
      <c r="B30" s="39" t="s">
        <v>1</v>
      </c>
      <c r="C30" s="33">
        <v>0.161</v>
      </c>
      <c r="D30" s="34">
        <v>0.17699999999999999</v>
      </c>
      <c r="E30" s="34">
        <v>0.17100000000000001</v>
      </c>
      <c r="F30" s="34">
        <v>0.16400000000000001</v>
      </c>
      <c r="G30" s="34">
        <v>0.16800000000000001</v>
      </c>
      <c r="H30" s="41">
        <f>AVERAGE(C30:G30)</f>
        <v>0.16820000000000002</v>
      </c>
      <c r="I30" s="2"/>
      <c r="J30" s="28"/>
    </row>
    <row r="31" spans="2:10" x14ac:dyDescent="0.25">
      <c r="B31" s="3" t="s">
        <v>2</v>
      </c>
      <c r="C31" s="13">
        <f>$C$4/(1000*C32)</f>
        <v>0.10093167701863355</v>
      </c>
      <c r="D31" s="14">
        <f>$C$4/(1000*D32)</f>
        <v>9.1807909604519775E-2</v>
      </c>
      <c r="E31" s="14">
        <f>$C$4/(1000*E32)</f>
        <v>9.502923976608188E-2</v>
      </c>
      <c r="F31" s="14">
        <f>$C$4/(1000*F32)</f>
        <v>9.9085365853658527E-2</v>
      </c>
      <c r="G31" s="14">
        <f>$C$4/(1000*G32)</f>
        <v>9.6726190476190479E-2</v>
      </c>
      <c r="H31" s="6">
        <f t="shared" ref="H31:H32" si="10">AVERAGE(C31:G31)</f>
        <v>9.6716076543816837E-2</v>
      </c>
      <c r="I31" s="3"/>
      <c r="J31" s="29"/>
    </row>
    <row r="32" spans="2:10" ht="16.5" thickBot="1" x14ac:dyDescent="0.3">
      <c r="B32" s="9" t="s">
        <v>7</v>
      </c>
      <c r="C32" s="10">
        <f>$C$28/1000*C30/(0.0025*($D$28-$E$28))</f>
        <v>2.8732307692307689E-2</v>
      </c>
      <c r="D32" s="11">
        <f>$C$28/1000*D30/(0.0025*($D$28-$E$28))</f>
        <v>3.1587692307692303E-2</v>
      </c>
      <c r="E32" s="11">
        <f>$C$28/1000*E30/(0.0025*($D$28-$E$28))</f>
        <v>3.0516923076923073E-2</v>
      </c>
      <c r="F32" s="11">
        <f>$C$28/1000*F30/(0.0025*($D$28-$E$28))</f>
        <v>2.9267692307692307E-2</v>
      </c>
      <c r="G32" s="11">
        <f>$C$28/1000*G30/(0.0025*($D$28-$E$28))</f>
        <v>2.9981538461538459E-2</v>
      </c>
      <c r="H32" s="12">
        <f t="shared" si="10"/>
        <v>3.0017230769230761E-2</v>
      </c>
      <c r="I32" s="9"/>
      <c r="J32" s="30">
        <f t="shared" si="5"/>
        <v>3.5076923076922749E-2</v>
      </c>
    </row>
    <row r="33" spans="2:10" ht="16.5" thickBot="1" x14ac:dyDescent="0.3">
      <c r="B33" s="53"/>
      <c r="C33" s="54"/>
      <c r="D33" s="54"/>
      <c r="E33" s="54"/>
      <c r="F33" s="54"/>
      <c r="G33" s="54"/>
      <c r="H33" s="54"/>
      <c r="I33" s="4"/>
      <c r="J33" s="27"/>
    </row>
    <row r="34" spans="2:10" ht="16.5" thickBot="1" x14ac:dyDescent="0.3">
      <c r="B34" s="35" t="s">
        <v>5</v>
      </c>
      <c r="C34" s="36">
        <v>5.2</v>
      </c>
      <c r="D34" s="37">
        <v>23.5</v>
      </c>
      <c r="E34" s="37">
        <v>10.5</v>
      </c>
      <c r="F34" s="37">
        <v>500</v>
      </c>
      <c r="G34" s="37" t="s">
        <v>6</v>
      </c>
      <c r="H34" s="38"/>
      <c r="I34" s="20">
        <v>0.04</v>
      </c>
      <c r="J34" s="22"/>
    </row>
    <row r="35" spans="2:10" ht="16.5" thickBot="1" x14ac:dyDescent="0.3">
      <c r="B35" s="57"/>
      <c r="C35" s="58"/>
      <c r="D35" s="58"/>
      <c r="E35" s="58"/>
      <c r="F35" s="58"/>
      <c r="G35" s="58"/>
      <c r="H35" s="58"/>
      <c r="I35" s="58"/>
      <c r="J35" s="59"/>
    </row>
    <row r="36" spans="2:10" x14ac:dyDescent="0.25">
      <c r="B36" s="39" t="s">
        <v>1</v>
      </c>
      <c r="C36" s="33">
        <v>0.25</v>
      </c>
      <c r="D36" s="34">
        <v>0.26300000000000001</v>
      </c>
      <c r="E36" s="34">
        <v>0.26700000000000002</v>
      </c>
      <c r="F36" s="34">
        <v>0.247</v>
      </c>
      <c r="G36" s="34">
        <v>0.25</v>
      </c>
      <c r="H36" s="41">
        <f>AVERAGE(C36:G36)</f>
        <v>0.25540000000000002</v>
      </c>
      <c r="I36" s="2"/>
      <c r="J36" s="28"/>
    </row>
    <row r="37" spans="2:10" x14ac:dyDescent="0.25">
      <c r="B37" s="3" t="s">
        <v>2</v>
      </c>
      <c r="C37" s="7">
        <f>$C$10/(1000*C38)</f>
        <v>6.5000000000000016E-2</v>
      </c>
      <c r="D37" s="8">
        <f>$C$10/(1000*D38)</f>
        <v>6.1787072243346015E-2</v>
      </c>
      <c r="E37" s="8">
        <f t="shared" ref="E37:G37" si="11">$C$10/(1000*E38)</f>
        <v>6.08614232209738E-2</v>
      </c>
      <c r="F37" s="8">
        <f t="shared" si="11"/>
        <v>6.5789473684210537E-2</v>
      </c>
      <c r="G37" s="8">
        <f t="shared" si="11"/>
        <v>6.5000000000000016E-2</v>
      </c>
      <c r="H37" s="6">
        <f t="shared" ref="H37" si="12">$C$10/(1000*H38)</f>
        <v>6.3625685199686782E-2</v>
      </c>
      <c r="I37" s="3"/>
      <c r="J37" s="29"/>
    </row>
    <row r="38" spans="2:10" ht="16.5" thickBot="1" x14ac:dyDescent="0.3">
      <c r="B38" s="9" t="s">
        <v>7</v>
      </c>
      <c r="C38" s="10">
        <f>$C$34/1000*C36/(0.0025*($D$34-$E$34))</f>
        <v>3.9999999999999994E-2</v>
      </c>
      <c r="D38" s="11">
        <f>$C$34/1000*D36/(0.0025*($D$34-$E$34))</f>
        <v>4.2079999999999999E-2</v>
      </c>
      <c r="E38" s="11">
        <f>$C$34/1000*E36/(0.0025*($D$34-$E$34))</f>
        <v>4.2719999999999994E-2</v>
      </c>
      <c r="F38" s="11">
        <f>$C$34/1000*F36/(0.0025*($D$34-$E$34))</f>
        <v>3.952E-2</v>
      </c>
      <c r="G38" s="11">
        <f>$C$34/1000*G36/(0.0025*($D$34-$E$34))</f>
        <v>3.9999999999999994E-2</v>
      </c>
      <c r="H38" s="12">
        <f>AVERAGE(C38:G38)</f>
        <v>4.0863999999999991E-2</v>
      </c>
      <c r="I38" s="9"/>
      <c r="J38" s="30">
        <f t="shared" si="5"/>
        <v>2.1599999999999744E-2</v>
      </c>
    </row>
    <row r="39" spans="2:10" ht="16.5" thickBot="1" x14ac:dyDescent="0.3">
      <c r="B39" s="53"/>
      <c r="C39" s="54"/>
      <c r="D39" s="54"/>
      <c r="E39" s="54"/>
      <c r="F39" s="54"/>
      <c r="G39" s="54"/>
      <c r="H39" s="54"/>
      <c r="I39" s="4"/>
      <c r="J39" s="5"/>
    </row>
    <row r="40" spans="2:10" ht="16.5" thickBot="1" x14ac:dyDescent="0.3">
      <c r="B40" s="35" t="s">
        <v>0</v>
      </c>
      <c r="C40" s="36">
        <v>5.8</v>
      </c>
      <c r="D40" s="37">
        <v>23.5</v>
      </c>
      <c r="E40" s="37">
        <v>10.5</v>
      </c>
      <c r="F40" s="37">
        <v>300</v>
      </c>
      <c r="G40" s="37" t="s">
        <v>4</v>
      </c>
      <c r="H40" s="38"/>
      <c r="I40" s="20">
        <v>2.9000000000000001E-2</v>
      </c>
      <c r="J40" s="22"/>
    </row>
    <row r="41" spans="2:10" ht="16.5" thickBot="1" x14ac:dyDescent="0.3">
      <c r="B41" s="55"/>
      <c r="C41" s="56"/>
      <c r="D41" s="56"/>
      <c r="E41" s="56"/>
      <c r="F41" s="56"/>
      <c r="G41" s="56"/>
      <c r="H41" s="56"/>
      <c r="I41" s="56"/>
      <c r="J41" s="60"/>
    </row>
    <row r="42" spans="2:10" x14ac:dyDescent="0.25">
      <c r="B42" s="39" t="s">
        <v>1</v>
      </c>
      <c r="C42" s="33">
        <v>0.17699999999999999</v>
      </c>
      <c r="D42" s="34">
        <v>0.17</v>
      </c>
      <c r="E42" s="34">
        <v>0.17100000000000001</v>
      </c>
      <c r="F42" s="34">
        <v>0.161</v>
      </c>
      <c r="G42" s="34">
        <v>0.16400000000000001</v>
      </c>
      <c r="H42" s="41">
        <f>AVERAGE(C42:G42)</f>
        <v>0.16860000000000003</v>
      </c>
      <c r="I42" s="2"/>
      <c r="J42" s="28"/>
    </row>
    <row r="43" spans="2:10" x14ac:dyDescent="0.25">
      <c r="B43" s="3" t="s">
        <v>2</v>
      </c>
      <c r="C43" s="7">
        <f>$C$4/(1000*C44)</f>
        <v>9.1807909604519775E-2</v>
      </c>
      <c r="D43" s="8">
        <f>$C$4/(1000*D44)</f>
        <v>9.5588235294117654E-2</v>
      </c>
      <c r="E43" s="8">
        <f>$C$4/(1000*E44)</f>
        <v>9.502923976608188E-2</v>
      </c>
      <c r="F43" s="8">
        <f>$C$4/(1000*F44)</f>
        <v>0.10093167701863355</v>
      </c>
      <c r="G43" s="8">
        <f>$C$4/(1000*G44)</f>
        <v>9.9085365853658527E-2</v>
      </c>
      <c r="H43" s="6">
        <f t="shared" ref="H43:H44" si="13">AVERAGE(C43:G43)</f>
        <v>9.6488485507402272E-2</v>
      </c>
      <c r="I43" s="3"/>
      <c r="J43" s="29"/>
    </row>
    <row r="44" spans="2:10" ht="16.5" thickBot="1" x14ac:dyDescent="0.3">
      <c r="B44" s="9" t="s">
        <v>7</v>
      </c>
      <c r="C44" s="10">
        <f>$C$40/1000*C42/(0.0025*($D$40-$E$40))</f>
        <v>3.1587692307692303E-2</v>
      </c>
      <c r="D44" s="11">
        <f>$C$40/1000*D42/(0.0025*($D$40-$E$40))</f>
        <v>3.0338461538461533E-2</v>
      </c>
      <c r="E44" s="11">
        <f>$C$40/1000*E42/(0.0025*($D$40-$E$40))</f>
        <v>3.0516923076923073E-2</v>
      </c>
      <c r="F44" s="11">
        <f>$C$40/1000*F42/(0.0025*($D$40-$E$40))</f>
        <v>2.8732307692307689E-2</v>
      </c>
      <c r="G44" s="11">
        <f>$C$40/1000*G42/(0.0025*($D$40-$E$40))</f>
        <v>2.9267692307692307E-2</v>
      </c>
      <c r="H44" s="12">
        <f t="shared" si="13"/>
        <v>3.008861538461538E-2</v>
      </c>
      <c r="I44" s="9"/>
      <c r="J44" s="30">
        <f t="shared" si="5"/>
        <v>3.753846153846134E-2</v>
      </c>
    </row>
  </sheetData>
  <mergeCells count="14">
    <mergeCell ref="B39:H39"/>
    <mergeCell ref="B5:H5"/>
    <mergeCell ref="B23:H23"/>
    <mergeCell ref="B33:H33"/>
    <mergeCell ref="B17:J17"/>
    <mergeCell ref="B11:J11"/>
    <mergeCell ref="B29:J29"/>
    <mergeCell ref="B35:J35"/>
    <mergeCell ref="B41:J41"/>
    <mergeCell ref="B3:H3"/>
    <mergeCell ref="B9:H9"/>
    <mergeCell ref="B15:H15"/>
    <mergeCell ref="B21:H21"/>
    <mergeCell ref="B27:H27"/>
  </mergeCells>
  <pageMargins left="0.75" right="0.75" top="1" bottom="1" header="0.5" footer="0.5"/>
  <pageSetup paperSize="9" scale="60" orientation="landscape" horizontalDpi="4294967292" verticalDpi="4294967292" r:id="rId1"/>
  <ignoredErrors>
    <ignoredError sqref="H13 H25 H37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</dc:creator>
  <cp:lastModifiedBy>Lilian BAUDRY</cp:lastModifiedBy>
  <cp:lastPrinted>2021-01-12T20:50:26Z</cp:lastPrinted>
  <dcterms:created xsi:type="dcterms:W3CDTF">2020-12-20T15:11:33Z</dcterms:created>
  <dcterms:modified xsi:type="dcterms:W3CDTF">2021-01-15T20:21:12Z</dcterms:modified>
</cp:coreProperties>
</file>