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440" windowHeight="1104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4" i="1" l="1"/>
  <c r="D2" i="1" l="1"/>
  <c r="D37" i="1" l="1"/>
  <c r="D34" i="1"/>
  <c r="D29" i="1"/>
  <c r="D5" i="1"/>
  <c r="D38" i="1"/>
  <c r="D35" i="1"/>
  <c r="D36" i="1" s="1"/>
  <c r="D32" i="1"/>
  <c r="D33" i="1" s="1"/>
  <c r="D31" i="1"/>
  <c r="D30" i="1"/>
  <c r="D11" i="1"/>
  <c r="D10" i="1"/>
  <c r="D7" i="1"/>
  <c r="D6" i="1"/>
  <c r="D4" i="1"/>
  <c r="D3" i="1"/>
  <c r="D9" i="1"/>
  <c r="D8" i="1"/>
  <c r="L22" i="1"/>
  <c r="L19" i="1"/>
  <c r="L16" i="1" s="1"/>
  <c r="L17" i="1" s="1"/>
</calcChain>
</file>

<file path=xl/sharedStrings.xml><?xml version="1.0" encoding="utf-8"?>
<sst xmlns="http://schemas.openxmlformats.org/spreadsheetml/2006/main" count="123" uniqueCount="92">
  <si>
    <t>iYsym</t>
  </si>
  <si>
    <t>iZsym</t>
  </si>
  <si>
    <t>zsym</t>
  </si>
  <si>
    <t>sref</t>
  </si>
  <si>
    <t>cref</t>
  </si>
  <si>
    <t>bref</t>
  </si>
  <si>
    <t>nchordwise</t>
  </si>
  <si>
    <t>cspace</t>
  </si>
  <si>
    <t>nspanwise</t>
  </si>
  <si>
    <t>sspace</t>
  </si>
  <si>
    <t>xle</t>
  </si>
  <si>
    <t>yle</t>
  </si>
  <si>
    <t>zle</t>
  </si>
  <si>
    <t>ainc</t>
  </si>
  <si>
    <t>cgain</t>
  </si>
  <si>
    <t>xhinge</t>
  </si>
  <si>
    <t>hingeVector</t>
  </si>
  <si>
    <t>sgnDup</t>
  </si>
  <si>
    <t>span</t>
  </si>
  <si>
    <t>aspect ratio</t>
  </si>
  <si>
    <t>chordtip</t>
  </si>
  <si>
    <t>chordroot</t>
  </si>
  <si>
    <t>taperratio</t>
  </si>
  <si>
    <t>meanchord</t>
  </si>
  <si>
    <t xml:space="preserve">span </t>
  </si>
  <si>
    <t xml:space="preserve">inc </t>
  </si>
  <si>
    <t xml:space="preserve">xref </t>
  </si>
  <si>
    <t xml:space="preserve">yref </t>
  </si>
  <si>
    <t xml:space="preserve">zref </t>
  </si>
  <si>
    <t xml:space="preserve">sec </t>
  </si>
  <si>
    <t xml:space="preserve">chord1 </t>
  </si>
  <si>
    <t xml:space="preserve">taper1 </t>
  </si>
  <si>
    <t xml:space="preserve">leangle1 </t>
  </si>
  <si>
    <t xml:space="preserve">span1 </t>
  </si>
  <si>
    <t xml:space="preserve">twist_root1 </t>
  </si>
  <si>
    <t xml:space="preserve">twist_tip1 </t>
  </si>
  <si>
    <t xml:space="preserve">ctrl1 </t>
  </si>
  <si>
    <t xml:space="preserve">hingxc1 </t>
  </si>
  <si>
    <t xml:space="preserve">chord2 </t>
  </si>
  <si>
    <t xml:space="preserve">taper2 </t>
  </si>
  <si>
    <t xml:space="preserve">leangle2 </t>
  </si>
  <si>
    <t xml:space="preserve">span2 </t>
  </si>
  <si>
    <t xml:space="preserve">twist_tip2 </t>
  </si>
  <si>
    <t xml:space="preserve">ctrl2 </t>
  </si>
  <si>
    <t xml:space="preserve">hingxc2 </t>
  </si>
  <si>
    <t xml:space="preserve">alphastart </t>
  </si>
  <si>
    <t xml:space="preserve">alphaend </t>
  </si>
  <si>
    <t xml:space="preserve">alphadelta </t>
  </si>
  <si>
    <t xml:space="preserve">betastart </t>
  </si>
  <si>
    <t xml:space="preserve">betaend </t>
  </si>
  <si>
    <t xml:space="preserve">betadelta </t>
  </si>
  <si>
    <t xml:space="preserve">mach </t>
  </si>
  <si>
    <t xml:space="preserve">altitude </t>
  </si>
  <si>
    <t xml:space="preserve">aileronstart1 </t>
  </si>
  <si>
    <t xml:space="preserve">aileronendend1 </t>
  </si>
  <si>
    <t xml:space="preserve">ailerondelta1 </t>
  </si>
  <si>
    <t xml:space="preserve">aileronstart2 </t>
  </si>
  <si>
    <t xml:space="preserve">aileronendend2 </t>
  </si>
  <si>
    <t xml:space="preserve">ailerondelta2 </t>
  </si>
  <si>
    <t>section</t>
  </si>
  <si>
    <t>Incidence angle, taken as a rotation (+ by RH rule) about the surface's spanwise axis projected onto the Y-Z plane.</t>
  </si>
  <si>
    <t>reference span  used to define roll,yaw moments (Cl,Cn)</t>
  </si>
  <si>
    <t>reference chord used to define pitching moment (Cm)</t>
  </si>
  <si>
    <t>1  case is symmetric about Y=0    , (X-Z plane is a solid wall), -1  case is antisymmetric about Y=0, (X-Z plane is at const. Cp),</t>
  </si>
  <si>
    <t>1  case is symmetric about Z=Zsym    , (X-Y plane is a solid wall), -1  case is antisymmetric about Z=Zsym, (X-Y plane is at const. Cp), 0  no Z-symmetry is assumed (Zsym ignored)</t>
  </si>
  <si>
    <t xml:space="preserve">           </t>
  </si>
  <si>
    <t>sign of deflection for duplicated surface, An elevator would have SgnDup = +1,  an airleron would have SgnDup</t>
  </si>
  <si>
    <t>leading edge location</t>
  </si>
  <si>
    <t>ignored</t>
  </si>
  <si>
    <t>chord1</t>
  </si>
  <si>
    <t>chord2</t>
  </si>
  <si>
    <t>chord3</t>
  </si>
  <si>
    <t>control surface deflection</t>
  </si>
  <si>
    <t>Comment</t>
  </si>
  <si>
    <t>must be loop from i=aileronstart1 to aileronend1 by ailerondelta1</t>
  </si>
  <si>
    <t>0,0,0</t>
  </si>
  <si>
    <t>chordwise number of panels</t>
  </si>
  <si>
    <t>spanwise number of panels for wing</t>
  </si>
  <si>
    <t>spanwise number of panels for each section (optional)</t>
  </si>
  <si>
    <t>sine distribution of panel length in chordwise</t>
  </si>
  <si>
    <t>Equal distribution of panels in spanwise</t>
  </si>
  <si>
    <t>taper1</t>
  </si>
  <si>
    <t>inc+twist_root1</t>
  </si>
  <si>
    <t>inc+twist_tip1</t>
  </si>
  <si>
    <t>inc+twist_tip2</t>
  </si>
  <si>
    <t>taper2*chord2</t>
  </si>
  <si>
    <t>((2/3*chord1*(1+taper1+pow(taper2,2))/(1+taper1))*((span1/2)*chord1*(1+taper1))+(2/3*chord2*(1+taper2+pow(taper2,2))/(1+taper2))*((span2/2)*chord2*(1+taper2)))/(((span1/2)*chord1*(1+taper1))+((span2/2)*chord2*(1+taper2)))</t>
  </si>
  <si>
    <t>(((span1/2)*chord1*(1+taper1))+((span2/2)*chord2*(1+taper2)))*2</t>
  </si>
  <si>
    <t>TAN(leangle1*PI()/180)*span1</t>
  </si>
  <si>
    <t>yle+span1</t>
  </si>
  <si>
    <t>yle+span2</t>
  </si>
  <si>
    <t>xle2+TAN(leangle2*PI()/180)*span2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</si>
</sst>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Arial Unicode MS"/>
      <family val="2"/>
    </font>
    <font>
      <sz val="8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4" fillId="3" borderId="0" xfId="2"/>
    <xf numFmtId="0" fontId="5" fillId="4" borderId="0" xfId="3"/>
    <xf numFmtId="0" fontId="3" fillId="2" borderId="0" xfId="1"/>
    <xf numFmtId="0" fontId="4" fillId="3" borderId="0" xfId="2" applyAlignment="1">
      <alignment vertical="center"/>
    </xf>
  </cellXfs>
  <cellStyles count="4">
    <cellStyle name="Gut" xfId="2" builtinId="26"/>
    <cellStyle name="Neutral" xfId="3" builtinId="28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C1" workbookViewId="0">
      <selection activeCell="E33" sqref="E33"/>
    </sheetView>
  </sheetViews>
  <sheetFormatPr baseColWidth="10" defaultColWidth="11.42578125" defaultRowHeight="15" x14ac:dyDescent="0.25"/>
  <cols>
    <col min="1" max="1" width="83.85546875" customWidth="1"/>
    <col min="2" max="2" width="6.42578125" customWidth="1"/>
    <col min="3" max="3" width="21.7109375" customWidth="1"/>
    <col min="4" max="4" width="15.140625" bestFit="1" customWidth="1"/>
    <col min="5" max="5" width="68.5703125" customWidth="1"/>
    <col min="6" max="6" width="17" customWidth="1"/>
  </cols>
  <sheetData>
    <row r="1" spans="1:12" x14ac:dyDescent="0.25">
      <c r="E1" t="s">
        <v>73</v>
      </c>
    </row>
    <row r="2" spans="1:12" x14ac:dyDescent="0.25">
      <c r="A2" s="1" t="s">
        <v>60</v>
      </c>
      <c r="B2" s="1"/>
      <c r="C2" s="3" t="s">
        <v>13</v>
      </c>
      <c r="D2">
        <f>G21+G31</f>
        <v>1</v>
      </c>
      <c r="E2" t="s">
        <v>82</v>
      </c>
      <c r="F2" t="s">
        <v>55</v>
      </c>
      <c r="G2">
        <v>0</v>
      </c>
    </row>
    <row r="3" spans="1:12" x14ac:dyDescent="0.25">
      <c r="A3" s="1"/>
      <c r="B3" s="1"/>
      <c r="C3" s="3" t="s">
        <v>13</v>
      </c>
      <c r="D3">
        <f>G21+G32</f>
        <v>1</v>
      </c>
      <c r="E3" t="s">
        <v>83</v>
      </c>
      <c r="F3" t="s">
        <v>58</v>
      </c>
      <c r="G3">
        <v>10</v>
      </c>
    </row>
    <row r="4" spans="1:12" x14ac:dyDescent="0.25">
      <c r="C4" s="3" t="s">
        <v>13</v>
      </c>
      <c r="D4">
        <f>G21+G33</f>
        <v>1</v>
      </c>
      <c r="E4" t="s">
        <v>84</v>
      </c>
      <c r="F4" t="s">
        <v>54</v>
      </c>
      <c r="G4" s="4">
        <v>0</v>
      </c>
    </row>
    <row r="5" spans="1:12" x14ac:dyDescent="0.25">
      <c r="A5" s="1" t="s">
        <v>61</v>
      </c>
      <c r="B5" s="1"/>
      <c r="C5" s="2" t="s">
        <v>5</v>
      </c>
      <c r="D5">
        <f>G26</f>
        <v>5</v>
      </c>
      <c r="F5" t="s">
        <v>57</v>
      </c>
      <c r="G5" s="4">
        <v>10</v>
      </c>
    </row>
    <row r="6" spans="1:12" x14ac:dyDescent="0.25">
      <c r="A6" t="s">
        <v>72</v>
      </c>
      <c r="C6" s="2" t="s">
        <v>14</v>
      </c>
      <c r="D6">
        <f>G6</f>
        <v>0</v>
      </c>
      <c r="E6" t="s">
        <v>74</v>
      </c>
      <c r="F6" t="s">
        <v>53</v>
      </c>
      <c r="G6" s="4">
        <v>0</v>
      </c>
    </row>
    <row r="7" spans="1:12" x14ac:dyDescent="0.25">
      <c r="C7" s="2" t="s">
        <v>14</v>
      </c>
      <c r="D7">
        <f>G7</f>
        <v>0</v>
      </c>
      <c r="E7" t="s">
        <v>74</v>
      </c>
      <c r="F7" t="s">
        <v>56</v>
      </c>
      <c r="G7" s="4">
        <v>0</v>
      </c>
    </row>
    <row r="8" spans="1:12" x14ac:dyDescent="0.25">
      <c r="A8" t="s">
        <v>59</v>
      </c>
      <c r="C8" s="2" t="s">
        <v>69</v>
      </c>
      <c r="D8">
        <f>G15</f>
        <v>1</v>
      </c>
      <c r="F8" t="s">
        <v>47</v>
      </c>
      <c r="G8">
        <v>5</v>
      </c>
    </row>
    <row r="9" spans="1:12" x14ac:dyDescent="0.25">
      <c r="C9" s="2" t="s">
        <v>70</v>
      </c>
      <c r="D9">
        <f>G16</f>
        <v>1</v>
      </c>
      <c r="F9" t="s">
        <v>46</v>
      </c>
      <c r="G9">
        <v>5</v>
      </c>
    </row>
    <row r="10" spans="1:12" x14ac:dyDescent="0.25">
      <c r="C10" s="3" t="s">
        <v>71</v>
      </c>
      <c r="D10">
        <f>G30*G16</f>
        <v>1</v>
      </c>
      <c r="E10" t="s">
        <v>85</v>
      </c>
      <c r="F10" t="s">
        <v>45</v>
      </c>
      <c r="G10">
        <v>0</v>
      </c>
    </row>
    <row r="11" spans="1:12" x14ac:dyDescent="0.25">
      <c r="A11" s="1" t="s">
        <v>62</v>
      </c>
      <c r="C11" s="3" t="s">
        <v>4</v>
      </c>
      <c r="D11">
        <f>((2/3*G15*(1+G29+G29^2)/(1+G29))*((G27/2)*G15*(1+G29))+(2/3*G16*(1+G30+G30^2)/(1+G30))*((G28/2)*G16*(1+G30)))/(((G27/2)*G15*(1+G29))+((G28/2)*G16*(1+G30)))</f>
        <v>1</v>
      </c>
      <c r="E11" t="s">
        <v>86</v>
      </c>
      <c r="F11" t="s">
        <v>52</v>
      </c>
      <c r="G11">
        <v>10000</v>
      </c>
    </row>
    <row r="12" spans="1:12" x14ac:dyDescent="0.25">
      <c r="A12" t="s">
        <v>79</v>
      </c>
      <c r="B12" s="2"/>
      <c r="C12" s="4" t="s">
        <v>7</v>
      </c>
      <c r="D12">
        <v>2</v>
      </c>
      <c r="F12" t="s">
        <v>50</v>
      </c>
      <c r="G12">
        <v>0</v>
      </c>
    </row>
    <row r="13" spans="1:12" x14ac:dyDescent="0.25">
      <c r="B13" s="2"/>
      <c r="C13" s="4" t="s">
        <v>16</v>
      </c>
      <c r="D13" t="s">
        <v>75</v>
      </c>
      <c r="F13" t="s">
        <v>49</v>
      </c>
      <c r="G13">
        <v>0</v>
      </c>
    </row>
    <row r="14" spans="1:12" x14ac:dyDescent="0.25">
      <c r="B14" s="2"/>
      <c r="C14" s="4" t="s">
        <v>16</v>
      </c>
      <c r="D14" t="s">
        <v>75</v>
      </c>
      <c r="F14" t="s">
        <v>48</v>
      </c>
      <c r="G14">
        <v>0</v>
      </c>
    </row>
    <row r="15" spans="1:12" x14ac:dyDescent="0.25">
      <c r="A15" s="1" t="s">
        <v>63</v>
      </c>
      <c r="B15" s="5"/>
      <c r="C15" s="4" t="s">
        <v>0</v>
      </c>
      <c r="D15">
        <v>1</v>
      </c>
      <c r="F15" t="s">
        <v>30</v>
      </c>
      <c r="G15">
        <v>1</v>
      </c>
    </row>
    <row r="16" spans="1:12" x14ac:dyDescent="0.25">
      <c r="A16" s="1" t="s">
        <v>64</v>
      </c>
      <c r="B16" s="5"/>
      <c r="C16" s="4" t="s">
        <v>1</v>
      </c>
      <c r="D16">
        <v>0</v>
      </c>
      <c r="F16" t="s">
        <v>38</v>
      </c>
      <c r="G16">
        <v>1</v>
      </c>
      <c r="K16" t="s">
        <v>23</v>
      </c>
      <c r="L16">
        <f>L19/L18</f>
        <v>2.5</v>
      </c>
    </row>
    <row r="17" spans="1:12" x14ac:dyDescent="0.25">
      <c r="A17" s="1" t="s">
        <v>76</v>
      </c>
      <c r="B17" s="5"/>
      <c r="C17" s="4" t="s">
        <v>6</v>
      </c>
      <c r="D17">
        <v>10</v>
      </c>
      <c r="F17" t="s">
        <v>36</v>
      </c>
      <c r="G17">
        <v>0</v>
      </c>
      <c r="K17" t="s">
        <v>19</v>
      </c>
      <c r="L17">
        <f>L16/L18</f>
        <v>0.125</v>
      </c>
    </row>
    <row r="18" spans="1:12" x14ac:dyDescent="0.25">
      <c r="A18" s="1" t="s">
        <v>77</v>
      </c>
      <c r="B18" s="5"/>
      <c r="C18" s="4" t="s">
        <v>8</v>
      </c>
      <c r="D18">
        <v>0</v>
      </c>
      <c r="F18" t="s">
        <v>43</v>
      </c>
      <c r="G18">
        <v>1</v>
      </c>
      <c r="K18" t="s">
        <v>18</v>
      </c>
      <c r="L18">
        <v>20</v>
      </c>
    </row>
    <row r="19" spans="1:12" x14ac:dyDescent="0.25">
      <c r="A19" s="1" t="s">
        <v>78</v>
      </c>
      <c r="B19" s="5"/>
      <c r="C19" s="4" t="s">
        <v>8</v>
      </c>
      <c r="D19">
        <v>0</v>
      </c>
      <c r="F19" t="s">
        <v>37</v>
      </c>
      <c r="G19">
        <v>0</v>
      </c>
      <c r="K19" t="s">
        <v>3</v>
      </c>
      <c r="L19">
        <f>(L20+L21)/2*L18</f>
        <v>50</v>
      </c>
    </row>
    <row r="20" spans="1:12" x14ac:dyDescent="0.25">
      <c r="A20" s="1" t="s">
        <v>78</v>
      </c>
      <c r="B20" s="5"/>
      <c r="C20" s="4" t="s">
        <v>8</v>
      </c>
      <c r="D20">
        <v>0</v>
      </c>
      <c r="F20" t="s">
        <v>44</v>
      </c>
      <c r="G20">
        <v>0.75</v>
      </c>
      <c r="K20" t="s">
        <v>20</v>
      </c>
      <c r="L20">
        <v>2</v>
      </c>
    </row>
    <row r="21" spans="1:12" x14ac:dyDescent="0.25">
      <c r="A21" s="1" t="s">
        <v>78</v>
      </c>
      <c r="B21" s="5"/>
      <c r="C21" s="4" t="s">
        <v>8</v>
      </c>
      <c r="D21">
        <v>0</v>
      </c>
      <c r="F21" t="s">
        <v>25</v>
      </c>
      <c r="G21">
        <v>1</v>
      </c>
      <c r="K21" t="s">
        <v>21</v>
      </c>
      <c r="L21">
        <v>3</v>
      </c>
    </row>
    <row r="22" spans="1:12" x14ac:dyDescent="0.25">
      <c r="A22" s="1" t="s">
        <v>66</v>
      </c>
      <c r="B22" s="5"/>
      <c r="C22" s="4" t="s">
        <v>17</v>
      </c>
      <c r="D22">
        <v>-1</v>
      </c>
      <c r="F22" t="s">
        <v>32</v>
      </c>
      <c r="G22">
        <v>3</v>
      </c>
      <c r="K22" t="s">
        <v>22</v>
      </c>
      <c r="L22">
        <f>L20/L21</f>
        <v>0.66666666666666663</v>
      </c>
    </row>
    <row r="23" spans="1:12" x14ac:dyDescent="0.25">
      <c r="A23" s="1" t="s">
        <v>65</v>
      </c>
      <c r="B23" s="5"/>
      <c r="C23" s="4" t="s">
        <v>17</v>
      </c>
      <c r="D23">
        <v>-1</v>
      </c>
      <c r="F23" t="s">
        <v>40</v>
      </c>
      <c r="G23">
        <v>3</v>
      </c>
    </row>
    <row r="24" spans="1:12" x14ac:dyDescent="0.25">
      <c r="A24" s="1" t="s">
        <v>65</v>
      </c>
      <c r="B24" s="1"/>
      <c r="C24" s="3" t="s">
        <v>3</v>
      </c>
      <c r="D24">
        <f>(((G27/2)*G15*(1+G29))+((G28/2)*G16*(1+G30)))*2</f>
        <v>10</v>
      </c>
      <c r="E24" t="s">
        <v>87</v>
      </c>
      <c r="F24" t="s">
        <v>51</v>
      </c>
      <c r="G24">
        <v>0.3</v>
      </c>
    </row>
    <row r="25" spans="1:12" x14ac:dyDescent="0.25">
      <c r="A25" t="s">
        <v>80</v>
      </c>
      <c r="B25" s="2"/>
      <c r="C25" s="4" t="s">
        <v>9</v>
      </c>
      <c r="D25">
        <v>0</v>
      </c>
      <c r="F25" t="s">
        <v>29</v>
      </c>
      <c r="G25">
        <v>2</v>
      </c>
    </row>
    <row r="26" spans="1:12" x14ac:dyDescent="0.25">
      <c r="A26" t="s">
        <v>80</v>
      </c>
      <c r="B26" s="2"/>
      <c r="C26" s="4" t="s">
        <v>9</v>
      </c>
      <c r="D26">
        <v>0</v>
      </c>
      <c r="F26" t="s">
        <v>24</v>
      </c>
      <c r="G26">
        <v>5</v>
      </c>
    </row>
    <row r="27" spans="1:12" x14ac:dyDescent="0.25">
      <c r="A27" t="s">
        <v>80</v>
      </c>
      <c r="B27" s="2"/>
      <c r="C27" s="4" t="s">
        <v>9</v>
      </c>
      <c r="D27">
        <v>0</v>
      </c>
      <c r="F27" t="s">
        <v>33</v>
      </c>
      <c r="G27">
        <v>3</v>
      </c>
    </row>
    <row r="28" spans="1:12" x14ac:dyDescent="0.25">
      <c r="A28" t="s">
        <v>80</v>
      </c>
      <c r="B28" s="2"/>
      <c r="C28" s="4" t="s">
        <v>9</v>
      </c>
      <c r="D28">
        <v>0</v>
      </c>
      <c r="F28" t="s">
        <v>41</v>
      </c>
      <c r="G28">
        <v>2</v>
      </c>
    </row>
    <row r="29" spans="1:12" x14ac:dyDescent="0.25">
      <c r="A29" t="s">
        <v>81</v>
      </c>
      <c r="C29" s="2" t="s">
        <v>15</v>
      </c>
      <c r="D29">
        <f>G20</f>
        <v>0.75</v>
      </c>
      <c r="F29" t="s">
        <v>31</v>
      </c>
      <c r="G29">
        <v>1</v>
      </c>
    </row>
    <row r="30" spans="1:12" x14ac:dyDescent="0.25">
      <c r="C30" s="2" t="s">
        <v>15</v>
      </c>
      <c r="D30">
        <f>G20</f>
        <v>0.75</v>
      </c>
      <c r="F30" t="s">
        <v>39</v>
      </c>
      <c r="G30">
        <v>1</v>
      </c>
    </row>
    <row r="31" spans="1:12" x14ac:dyDescent="0.25">
      <c r="A31" t="s">
        <v>67</v>
      </c>
      <c r="C31" s="2" t="s">
        <v>10</v>
      </c>
      <c r="D31">
        <f>G34</f>
        <v>0</v>
      </c>
      <c r="F31" t="s">
        <v>34</v>
      </c>
      <c r="G31">
        <v>0</v>
      </c>
    </row>
    <row r="32" spans="1:12" x14ac:dyDescent="0.25">
      <c r="A32" t="s">
        <v>67</v>
      </c>
      <c r="C32" s="3" t="s">
        <v>10</v>
      </c>
      <c r="D32">
        <f>TAN(G22*PI()/180)*G27</f>
        <v>0.1572233378491236</v>
      </c>
      <c r="E32" t="s">
        <v>88</v>
      </c>
      <c r="F32" t="s">
        <v>35</v>
      </c>
      <c r="G32">
        <v>0</v>
      </c>
    </row>
    <row r="33" spans="1:7" x14ac:dyDescent="0.25">
      <c r="C33" s="3" t="s">
        <v>10</v>
      </c>
      <c r="D33">
        <f>D32+TAN(G23*PI()/180)*G28</f>
        <v>0.262038896415206</v>
      </c>
      <c r="E33" t="s">
        <v>91</v>
      </c>
      <c r="F33" t="s">
        <v>42</v>
      </c>
      <c r="G33">
        <v>0</v>
      </c>
    </row>
    <row r="34" spans="1:7" x14ac:dyDescent="0.25">
      <c r="C34" s="2" t="s">
        <v>11</v>
      </c>
      <c r="D34">
        <f>G36</f>
        <v>0</v>
      </c>
      <c r="F34" t="s">
        <v>26</v>
      </c>
      <c r="G34">
        <v>0</v>
      </c>
    </row>
    <row r="35" spans="1:7" x14ac:dyDescent="0.25">
      <c r="C35" s="3" t="s">
        <v>11</v>
      </c>
      <c r="D35">
        <f>D34+G27</f>
        <v>3</v>
      </c>
      <c r="E35" t="s">
        <v>89</v>
      </c>
      <c r="F35" t="s">
        <v>26</v>
      </c>
      <c r="G35">
        <v>0.5</v>
      </c>
    </row>
    <row r="36" spans="1:7" x14ac:dyDescent="0.25">
      <c r="C36" s="3" t="s">
        <v>11</v>
      </c>
      <c r="D36">
        <f>D35+G28</f>
        <v>5</v>
      </c>
      <c r="E36" t="s">
        <v>90</v>
      </c>
      <c r="F36" t="s">
        <v>27</v>
      </c>
      <c r="G36">
        <v>0</v>
      </c>
    </row>
    <row r="37" spans="1:7" x14ac:dyDescent="0.25">
      <c r="C37" s="2" t="s">
        <v>12</v>
      </c>
      <c r="D37">
        <f>G38</f>
        <v>0</v>
      </c>
      <c r="F37" t="s">
        <v>27</v>
      </c>
      <c r="G37">
        <v>0</v>
      </c>
    </row>
    <row r="38" spans="1:7" x14ac:dyDescent="0.25">
      <c r="C38" s="4" t="s">
        <v>12</v>
      </c>
      <c r="D38">
        <f>0</f>
        <v>0</v>
      </c>
      <c r="F38" t="s">
        <v>28</v>
      </c>
      <c r="G38">
        <v>0</v>
      </c>
    </row>
    <row r="39" spans="1:7" x14ac:dyDescent="0.25">
      <c r="C39" s="4" t="s">
        <v>12</v>
      </c>
      <c r="D39">
        <v>0</v>
      </c>
      <c r="F39" t="s">
        <v>28</v>
      </c>
      <c r="G39">
        <v>0</v>
      </c>
    </row>
    <row r="40" spans="1:7" x14ac:dyDescent="0.25">
      <c r="A40" t="s">
        <v>68</v>
      </c>
      <c r="C40" s="4" t="s">
        <v>2</v>
      </c>
    </row>
  </sheetData>
  <phoneticPr fontId="2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martin.glas</dc:creator>
  <cp:lastModifiedBy>martin.glas</cp:lastModifiedBy>
  <dcterms:created xsi:type="dcterms:W3CDTF">2013-10-21T07:51:33Z</dcterms:created>
  <dcterms:modified xsi:type="dcterms:W3CDTF">2013-11-29T17:33:19Z</dcterms:modified>
</cp:coreProperties>
</file>