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9320" windowHeight="23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1" l="1"/>
  <c r="O20" i="1"/>
  <c r="O21" i="1"/>
  <c r="O13" i="1"/>
  <c r="O14" i="1"/>
  <c r="O6" i="1"/>
  <c r="O7" i="1"/>
  <c r="F27" i="1"/>
  <c r="F26" i="1"/>
  <c r="E26" i="1"/>
  <c r="P21" i="1"/>
  <c r="P14" i="1"/>
  <c r="P7" i="1"/>
  <c r="D27" i="1"/>
  <c r="K26" i="1"/>
  <c r="J26" i="1"/>
  <c r="D28" i="1"/>
  <c r="E28" i="1"/>
  <c r="L26" i="1"/>
  <c r="K27" i="1"/>
  <c r="L27" i="1"/>
  <c r="J27" i="1"/>
  <c r="D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M28" i="1"/>
  <c r="M30" i="1"/>
  <c r="M32" i="1"/>
  <c r="K34" i="1"/>
  <c r="J34" i="1"/>
  <c r="L34" i="1"/>
  <c r="K35" i="1"/>
  <c r="L35" i="1"/>
  <c r="J35" i="1"/>
  <c r="M34" i="1"/>
  <c r="M38" i="1"/>
  <c r="M44" i="1"/>
</calcChain>
</file>

<file path=xl/sharedStrings.xml><?xml version="1.0" encoding="utf-8"?>
<sst xmlns="http://schemas.openxmlformats.org/spreadsheetml/2006/main" count="85" uniqueCount="41">
  <si>
    <t>raw</t>
  </si>
  <si>
    <t>scaled</t>
  </si>
  <si>
    <t>More Important</t>
  </si>
  <si>
    <t>Equal</t>
  </si>
  <si>
    <t>Extreme</t>
  </si>
  <si>
    <t>Strong</t>
  </si>
  <si>
    <t>Style</t>
  </si>
  <si>
    <t>Reliability</t>
  </si>
  <si>
    <t>Fuel Economy</t>
  </si>
  <si>
    <t>to</t>
  </si>
  <si>
    <t>A . X</t>
  </si>
  <si>
    <t>A^2 . X</t>
  </si>
  <si>
    <t>Scaled</t>
  </si>
  <si>
    <t>A^3 . X</t>
  </si>
  <si>
    <t>Rayleigh Quotient</t>
  </si>
  <si>
    <t>Vector</t>
  </si>
  <si>
    <t>X</t>
  </si>
  <si>
    <t>(1,1,1)</t>
  </si>
  <si>
    <t>A^4 . X</t>
  </si>
  <si>
    <t>Consistency Index</t>
  </si>
  <si>
    <r>
      <rPr>
        <i/>
        <sz val="12"/>
        <color theme="1"/>
        <rFont val="Calibri"/>
        <scheme val="minor"/>
      </rPr>
      <t>CI</t>
    </r>
    <r>
      <rPr>
        <sz val="12"/>
        <color theme="1"/>
        <rFont val="Calibri"/>
        <family val="2"/>
        <charset val="238"/>
        <scheme val="minor"/>
      </rPr>
      <t xml:space="preserve"> = (λ–</t>
    </r>
    <r>
      <rPr>
        <i/>
        <sz val="12"/>
        <color theme="1"/>
        <rFont val="Calibri"/>
        <scheme val="minor"/>
      </rPr>
      <t>n</t>
    </r>
    <r>
      <rPr>
        <sz val="12"/>
        <color theme="1"/>
        <rFont val="Calibri"/>
        <family val="2"/>
        <charset val="238"/>
        <scheme val="minor"/>
      </rPr>
      <t>)/(</t>
    </r>
    <r>
      <rPr>
        <i/>
        <sz val="12"/>
        <color theme="1"/>
        <rFont val="Calibri"/>
        <scheme val="minor"/>
      </rPr>
      <t>n–1</t>
    </r>
    <r>
      <rPr>
        <sz val="12"/>
        <color theme="1"/>
        <rFont val="Calibri"/>
        <family val="2"/>
        <charset val="238"/>
        <scheme val="minor"/>
      </rPr>
      <t>)</t>
    </r>
  </si>
  <si>
    <t>n</t>
  </si>
  <si>
    <t>RI</t>
  </si>
  <si>
    <r>
      <t>(</t>
    </r>
    <r>
      <rPr>
        <i/>
        <sz val="12"/>
        <color theme="1"/>
        <rFont val="Calibri"/>
        <scheme val="minor"/>
      </rPr>
      <t>n</t>
    </r>
    <r>
      <rPr>
        <sz val="12"/>
        <color theme="1"/>
        <rFont val="Calibri"/>
        <family val="2"/>
        <charset val="238"/>
        <scheme val="minor"/>
      </rPr>
      <t>=3)</t>
    </r>
  </si>
  <si>
    <t>Consistency Ratio</t>
  </si>
  <si>
    <r>
      <t>CR</t>
    </r>
    <r>
      <rPr>
        <sz val="12"/>
        <color theme="1"/>
        <rFont val="Calibri"/>
        <family val="2"/>
        <charset val="238"/>
        <scheme val="minor"/>
      </rPr>
      <t xml:space="preserve"> = </t>
    </r>
    <r>
      <rPr>
        <i/>
        <sz val="12"/>
        <color theme="1"/>
        <rFont val="Calibri"/>
        <scheme val="minor"/>
      </rPr>
      <t>CI</t>
    </r>
    <r>
      <rPr>
        <sz val="12"/>
        <color theme="1"/>
        <rFont val="Calibri"/>
        <family val="2"/>
        <charset val="238"/>
        <scheme val="minor"/>
      </rPr>
      <t>/</t>
    </r>
    <r>
      <rPr>
        <i/>
        <sz val="12"/>
        <color theme="1"/>
        <rFont val="Calibri"/>
        <scheme val="minor"/>
      </rPr>
      <t>RI</t>
    </r>
  </si>
  <si>
    <t xml:space="preserve"> &lt; 0.10?</t>
  </si>
  <si>
    <t>Priority Matrix Calculator</t>
  </si>
  <si>
    <t>values</t>
  </si>
  <si>
    <t>Style over Reliability</t>
  </si>
  <si>
    <t>Style over Fuel Economy</t>
  </si>
  <si>
    <t>Reliability over Fuel Economy</t>
  </si>
  <si>
    <t>Power Method Vector</t>
  </si>
  <si>
    <t>λ ≈ X.(A.X) / X.X</t>
  </si>
  <si>
    <t>Analytic Hierarchy Process</t>
  </si>
  <si>
    <t>Compare CI to RI</t>
  </si>
  <si>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charset val="238"/>
        <scheme val="minor"/>
      </rPr>
      <t>[1]</t>
    </r>
  </si>
  <si>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charset val="238"/>
        <scheme val="minor"/>
      </rPr>
      <t>[4]</t>
    </r>
  </si>
  <si>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charset val="238"/>
        <scheme val="minor"/>
      </rPr>
      <t>[3]</t>
    </r>
  </si>
  <si>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charset val="238"/>
        <scheme val="minor"/>
      </rPr>
      <t>[2]</t>
    </r>
  </si>
  <si>
    <r>
      <rPr>
        <i/>
        <sz val="12"/>
        <color theme="1"/>
        <rFont val="Calibri"/>
        <scheme val="minor"/>
      </rPr>
      <t>X</t>
    </r>
    <r>
      <rPr>
        <sz val="12"/>
        <color theme="1"/>
        <rFont val="Calibri"/>
        <family val="2"/>
        <charset val="238"/>
        <scheme val="minor"/>
      </rPr>
      <t>[5]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</si>
</sst>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3" borderId="16" xfId="0" applyFont="1" applyFill="1" applyBorder="1"/>
    <xf numFmtId="0" fontId="0" fillId="3" borderId="17" xfId="0" applyFill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0" xfId="0" quotePrefix="1"/>
    <xf numFmtId="0" fontId="4" fillId="0" borderId="0" xfId="0" applyFo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5" fillId="0" borderId="0" xfId="0" applyNumberFormat="1" applyFont="1" applyBorder="1" applyAlignment="1">
      <alignment horizontal="left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O$12" horiz="1" max="17" min="1" page="2" val="10"/>
</file>

<file path=xl/ctrlProps/ctrlProp2.xml><?xml version="1.0" encoding="utf-8"?>
<formControlPr xmlns="http://schemas.microsoft.com/office/spreadsheetml/2009/9/main" objectType="Scroll" dx="16" fmlaLink="$O$19" horiz="1" max="17" min="1" page="2" val="8"/>
</file>

<file path=xl/ctrlProps/ctrlProp3.xml><?xml version="1.0" encoding="utf-8"?>
<formControlPr xmlns="http://schemas.microsoft.com/office/spreadsheetml/2009/9/main" objectType="Scroll" dx="16" fmlaLink="$O$5" horiz="1" max="17" min="1" page="2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4</xdr:row>
          <xdr:rowOff>0</xdr:rowOff>
        </xdr:from>
        <xdr:to>
          <xdr:col>11</xdr:col>
          <xdr:colOff>533400</xdr:colOff>
          <xdr:row>6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11</xdr:row>
          <xdr:rowOff>0</xdr:rowOff>
        </xdr:from>
        <xdr:to>
          <xdr:col>11</xdr:col>
          <xdr:colOff>533400</xdr:colOff>
          <xdr:row>13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18</xdr:row>
          <xdr:rowOff>0</xdr:rowOff>
        </xdr:from>
        <xdr:to>
          <xdr:col>11</xdr:col>
          <xdr:colOff>533400</xdr:colOff>
          <xdr:row>20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showGridLines="0" tabSelected="1" zoomScale="125" zoomScaleNormal="125" zoomScalePageLayoutView="125" workbookViewId="0">
      <selection activeCell="A6" sqref="A6"/>
    </sheetView>
  </sheetViews>
  <sheetFormatPr baseColWidth="10" defaultRowHeight="15" x14ac:dyDescent="0"/>
  <cols>
    <col min="8" max="9" width="10.83203125" customWidth="1"/>
    <col min="16" max="16" width="10.83203125" style="1"/>
  </cols>
  <sheetData>
    <row r="1" spans="1:16" ht="20">
      <c r="A1" s="50" t="s">
        <v>34</v>
      </c>
    </row>
    <row r="2" spans="1:16">
      <c r="A2" s="54" t="s">
        <v>27</v>
      </c>
      <c r="D2" s="30" t="s">
        <v>6</v>
      </c>
      <c r="E2" s="31"/>
      <c r="F2" s="31"/>
      <c r="G2" s="31"/>
      <c r="H2" s="32" t="s">
        <v>9</v>
      </c>
      <c r="I2" s="31"/>
      <c r="J2" s="31"/>
      <c r="K2" s="31"/>
      <c r="L2" s="33" t="s">
        <v>7</v>
      </c>
    </row>
    <row r="3" spans="1:16">
      <c r="A3" s="51" t="s">
        <v>23</v>
      </c>
      <c r="D3" s="22" t="s">
        <v>2</v>
      </c>
      <c r="E3" s="19"/>
      <c r="F3" s="19"/>
      <c r="G3" s="19"/>
      <c r="H3" s="19"/>
      <c r="I3" s="19"/>
      <c r="J3" s="19"/>
      <c r="K3" s="19"/>
      <c r="L3" s="23" t="s">
        <v>2</v>
      </c>
    </row>
    <row r="4" spans="1:16" ht="16" thickBot="1">
      <c r="D4" s="24" t="s">
        <v>4</v>
      </c>
      <c r="E4" s="19"/>
      <c r="F4" s="8" t="s">
        <v>5</v>
      </c>
      <c r="G4" s="19"/>
      <c r="H4" s="8" t="s">
        <v>3</v>
      </c>
      <c r="I4" s="19"/>
      <c r="J4" s="8" t="s">
        <v>5</v>
      </c>
      <c r="K4" s="19"/>
      <c r="L4" s="25" t="s">
        <v>4</v>
      </c>
      <c r="O4" s="52" t="s">
        <v>29</v>
      </c>
    </row>
    <row r="5" spans="1:16">
      <c r="D5" s="26"/>
      <c r="E5" s="17"/>
      <c r="F5" s="17"/>
      <c r="G5" s="17"/>
      <c r="H5" s="17"/>
      <c r="I5" s="17"/>
      <c r="J5" s="17"/>
      <c r="K5" s="17"/>
      <c r="L5" s="27"/>
      <c r="N5" s="2" t="s">
        <v>0</v>
      </c>
      <c r="O5" s="1">
        <v>11</v>
      </c>
    </row>
    <row r="6" spans="1:16" ht="16" thickBot="1">
      <c r="D6" s="28"/>
      <c r="E6" s="18"/>
      <c r="F6" s="18"/>
      <c r="G6" s="18"/>
      <c r="H6" s="18"/>
      <c r="I6" s="18"/>
      <c r="J6" s="18"/>
      <c r="K6" s="18"/>
      <c r="L6" s="29"/>
      <c r="N6" s="2" t="s">
        <v>1</v>
      </c>
      <c r="O6" s="1">
        <f>1+ABS(O5-9)</f>
        <v>3</v>
      </c>
    </row>
    <row r="7" spans="1:16" ht="16" thickBot="1">
      <c r="D7" s="10">
        <f>9</f>
        <v>9</v>
      </c>
      <c r="E7" s="11">
        <v>7</v>
      </c>
      <c r="F7" s="11">
        <v>5</v>
      </c>
      <c r="G7" s="11">
        <v>3</v>
      </c>
      <c r="H7" s="11">
        <v>1</v>
      </c>
      <c r="I7" s="11">
        <v>3</v>
      </c>
      <c r="J7" s="11">
        <v>5</v>
      </c>
      <c r="K7" s="11">
        <v>7</v>
      </c>
      <c r="L7" s="12">
        <v>9</v>
      </c>
      <c r="N7" s="2" t="s">
        <v>28</v>
      </c>
      <c r="O7" s="55">
        <f>IF(O5&lt;=8,O6,1/O6)</f>
        <v>0.33333333333333331</v>
      </c>
      <c r="P7" s="56">
        <f>1/O7</f>
        <v>3</v>
      </c>
    </row>
    <row r="9" spans="1:16">
      <c r="D9" s="30" t="s">
        <v>6</v>
      </c>
      <c r="E9" s="31"/>
      <c r="F9" s="31"/>
      <c r="G9" s="31"/>
      <c r="H9" s="32" t="s">
        <v>9</v>
      </c>
      <c r="I9" s="31"/>
      <c r="J9" s="31"/>
      <c r="K9" s="31"/>
      <c r="L9" s="33" t="s">
        <v>8</v>
      </c>
    </row>
    <row r="10" spans="1:16">
      <c r="D10" s="22" t="s">
        <v>2</v>
      </c>
      <c r="E10" s="19"/>
      <c r="F10" s="19"/>
      <c r="G10" s="19"/>
      <c r="H10" s="19"/>
      <c r="I10" s="19"/>
      <c r="J10" s="19"/>
      <c r="K10" s="19"/>
      <c r="L10" s="23" t="s">
        <v>2</v>
      </c>
    </row>
    <row r="11" spans="1:16" ht="16" thickBot="1">
      <c r="D11" s="24" t="s">
        <v>4</v>
      </c>
      <c r="E11" s="19"/>
      <c r="F11" s="8" t="s">
        <v>5</v>
      </c>
      <c r="G11" s="19"/>
      <c r="H11" s="8" t="s">
        <v>3</v>
      </c>
      <c r="I11" s="19"/>
      <c r="J11" s="8" t="s">
        <v>5</v>
      </c>
      <c r="K11" s="19"/>
      <c r="L11" s="25" t="s">
        <v>4</v>
      </c>
      <c r="O11" s="52" t="s">
        <v>30</v>
      </c>
    </row>
    <row r="12" spans="1:16">
      <c r="D12" s="26"/>
      <c r="E12" s="17"/>
      <c r="F12" s="17"/>
      <c r="G12" s="17"/>
      <c r="H12" s="17"/>
      <c r="I12" s="17"/>
      <c r="J12" s="17"/>
      <c r="K12" s="17"/>
      <c r="L12" s="27"/>
      <c r="N12" s="2" t="s">
        <v>0</v>
      </c>
      <c r="O12" s="1">
        <v>10</v>
      </c>
    </row>
    <row r="13" spans="1:16" ht="16" thickBot="1">
      <c r="D13" s="28"/>
      <c r="E13" s="18"/>
      <c r="F13" s="18"/>
      <c r="G13" s="18"/>
      <c r="H13" s="18"/>
      <c r="I13" s="18"/>
      <c r="J13" s="18"/>
      <c r="K13" s="18"/>
      <c r="L13" s="29"/>
      <c r="N13" s="2" t="s">
        <v>1</v>
      </c>
      <c r="O13" s="1">
        <f>1+ABS(O12-9)</f>
        <v>2</v>
      </c>
    </row>
    <row r="14" spans="1:16" ht="16" thickBot="1">
      <c r="D14" s="10">
        <v>9</v>
      </c>
      <c r="E14" s="11">
        <v>7</v>
      </c>
      <c r="F14" s="11">
        <v>5</v>
      </c>
      <c r="G14" s="11">
        <v>3</v>
      </c>
      <c r="H14" s="11">
        <v>1</v>
      </c>
      <c r="I14" s="11">
        <v>3</v>
      </c>
      <c r="J14" s="11">
        <v>5</v>
      </c>
      <c r="K14" s="11">
        <v>7</v>
      </c>
      <c r="L14" s="12">
        <v>9</v>
      </c>
      <c r="N14" s="2" t="s">
        <v>28</v>
      </c>
      <c r="O14" s="55">
        <f>IF(O12&lt;=8,O13,1/O13)</f>
        <v>0.5</v>
      </c>
      <c r="P14" s="56">
        <f>1/O14</f>
        <v>2</v>
      </c>
    </row>
    <row r="16" spans="1:16">
      <c r="D16" s="30" t="s">
        <v>7</v>
      </c>
      <c r="E16" s="31"/>
      <c r="F16" s="31"/>
      <c r="G16" s="31"/>
      <c r="H16" s="32" t="s">
        <v>9</v>
      </c>
      <c r="I16" s="31"/>
      <c r="J16" s="31"/>
      <c r="K16" s="31"/>
      <c r="L16" s="33" t="s">
        <v>8</v>
      </c>
    </row>
    <row r="17" spans="3:16">
      <c r="D17" s="22" t="s">
        <v>2</v>
      </c>
      <c r="E17" s="19"/>
      <c r="F17" s="19"/>
      <c r="G17" s="19"/>
      <c r="H17" s="19"/>
      <c r="I17" s="19"/>
      <c r="J17" s="19"/>
      <c r="K17" s="19"/>
      <c r="L17" s="23" t="s">
        <v>2</v>
      </c>
    </row>
    <row r="18" spans="3:16" ht="16" thickBot="1">
      <c r="D18" s="24" t="s">
        <v>4</v>
      </c>
      <c r="E18" s="19"/>
      <c r="F18" s="8" t="s">
        <v>5</v>
      </c>
      <c r="G18" s="19"/>
      <c r="H18" s="8" t="s">
        <v>3</v>
      </c>
      <c r="I18" s="19"/>
      <c r="J18" s="8" t="s">
        <v>5</v>
      </c>
      <c r="K18" s="19"/>
      <c r="L18" s="25" t="s">
        <v>4</v>
      </c>
      <c r="O18" s="52" t="s">
        <v>31</v>
      </c>
    </row>
    <row r="19" spans="3:16">
      <c r="D19" s="26"/>
      <c r="E19" s="17"/>
      <c r="F19" s="17"/>
      <c r="G19" s="17"/>
      <c r="H19" s="17"/>
      <c r="I19" s="17"/>
      <c r="J19" s="17"/>
      <c r="K19" s="17"/>
      <c r="L19" s="27"/>
      <c r="N19" s="2" t="s">
        <v>0</v>
      </c>
      <c r="O19" s="1">
        <v>8</v>
      </c>
    </row>
    <row r="20" spans="3:16" ht="16" thickBot="1">
      <c r="D20" s="28"/>
      <c r="E20" s="18"/>
      <c r="F20" s="18"/>
      <c r="G20" s="18"/>
      <c r="H20" s="18"/>
      <c r="I20" s="18"/>
      <c r="J20" s="18"/>
      <c r="K20" s="18"/>
      <c r="L20" s="29"/>
      <c r="N20" s="2" t="s">
        <v>1</v>
      </c>
      <c r="O20" s="1">
        <f>1+ABS(O19-9)</f>
        <v>2</v>
      </c>
    </row>
    <row r="21" spans="3:16" ht="16" thickBot="1">
      <c r="D21" s="10">
        <v>9</v>
      </c>
      <c r="E21" s="11">
        <v>7</v>
      </c>
      <c r="F21" s="11">
        <v>5</v>
      </c>
      <c r="G21" s="11">
        <v>3</v>
      </c>
      <c r="H21" s="11">
        <v>1</v>
      </c>
      <c r="I21" s="11">
        <v>3</v>
      </c>
      <c r="J21" s="11">
        <v>5</v>
      </c>
      <c r="K21" s="11">
        <v>7</v>
      </c>
      <c r="L21" s="12">
        <v>9</v>
      </c>
      <c r="N21" s="2" t="s">
        <v>28</v>
      </c>
      <c r="O21" s="55">
        <f>IF(O19&lt;=8,O20,1/O20)</f>
        <v>2</v>
      </c>
      <c r="P21" s="56">
        <f>1/O21</f>
        <v>0.5</v>
      </c>
    </row>
    <row r="24" spans="3:16">
      <c r="I24" s="36"/>
      <c r="K24" s="36" t="s">
        <v>32</v>
      </c>
      <c r="M24" s="44" t="s">
        <v>14</v>
      </c>
    </row>
    <row r="25" spans="3:16">
      <c r="C25" s="3"/>
      <c r="D25" s="3" t="s">
        <v>6</v>
      </c>
      <c r="E25" s="3" t="s">
        <v>7</v>
      </c>
      <c r="F25" s="34" t="s">
        <v>8</v>
      </c>
      <c r="H25" s="13" t="s">
        <v>16</v>
      </c>
      <c r="I25" s="1" t="s">
        <v>15</v>
      </c>
      <c r="J25" s="36" t="s">
        <v>17</v>
      </c>
      <c r="K25" s="36"/>
      <c r="L25" s="36"/>
      <c r="M25" s="57" t="s">
        <v>33</v>
      </c>
      <c r="N25" s="35"/>
    </row>
    <row r="26" spans="3:16" ht="16" thickBot="1">
      <c r="C26" s="16" t="s">
        <v>6</v>
      </c>
      <c r="D26" s="4">
        <v>1</v>
      </c>
      <c r="E26" s="5">
        <f>O7</f>
        <v>0.33333333333333331</v>
      </c>
      <c r="F26" s="6">
        <f>O14</f>
        <v>0.5</v>
      </c>
      <c r="H26" s="36" t="s">
        <v>10</v>
      </c>
      <c r="I26" s="36" t="s">
        <v>15</v>
      </c>
      <c r="J26" s="37">
        <f>SUM(D26:F26)</f>
        <v>1.8333333333333333</v>
      </c>
      <c r="K26" s="37">
        <f>SUM(D27:F27)</f>
        <v>6</v>
      </c>
      <c r="L26" s="37">
        <f>SUM(D28:F28)</f>
        <v>3.5</v>
      </c>
    </row>
    <row r="27" spans="3:16" ht="16" thickBot="1">
      <c r="C27" s="16" t="s">
        <v>7</v>
      </c>
      <c r="D27" s="7">
        <f>1/E26</f>
        <v>3</v>
      </c>
      <c r="E27" s="8">
        <v>1</v>
      </c>
      <c r="F27" s="9">
        <f>O21</f>
        <v>2</v>
      </c>
      <c r="H27" s="37" t="s">
        <v>36</v>
      </c>
      <c r="I27" s="36" t="s">
        <v>12</v>
      </c>
      <c r="J27" s="38">
        <f>J26/SUM($J26:$L26)</f>
        <v>0.16176470588235295</v>
      </c>
      <c r="K27" s="39">
        <f t="shared" ref="K27:L27" si="0">K26/SUM($J26:$L26)</f>
        <v>0.52941176470588236</v>
      </c>
      <c r="L27" s="40">
        <f t="shared" si="0"/>
        <v>0.30882352941176472</v>
      </c>
      <c r="N27" s="19"/>
    </row>
    <row r="28" spans="3:16" ht="16" thickBot="1">
      <c r="C28" s="16" t="s">
        <v>8</v>
      </c>
      <c r="D28" s="10">
        <f>1/F26</f>
        <v>2</v>
      </c>
      <c r="E28" s="11">
        <f>1/F27</f>
        <v>0.5</v>
      </c>
      <c r="F28" s="12">
        <v>1</v>
      </c>
      <c r="H28" s="36" t="s">
        <v>11</v>
      </c>
      <c r="I28" s="36" t="s">
        <v>15</v>
      </c>
      <c r="J28" s="37">
        <f>SUMPRODUCT(D26:F26,J27:L27)</f>
        <v>0.49264705882352944</v>
      </c>
      <c r="K28" s="37">
        <f>SUMPRODUCT(D27:F27,J27:L27)</f>
        <v>1.6323529411764706</v>
      </c>
      <c r="L28" s="37">
        <f>SUMPRODUCT(D28:F28,J27:L27)</f>
        <v>0.8970588235294118</v>
      </c>
      <c r="M28" s="41">
        <f>SUMPRODUCT(J27:L27,J28:L28)/SUMPRODUCT(J27:L27,J27:L27)</f>
        <v>3.0384822389666306</v>
      </c>
      <c r="N28" s="19"/>
    </row>
    <row r="29" spans="3:16" ht="16" thickBot="1">
      <c r="H29" s="37" t="s">
        <v>39</v>
      </c>
      <c r="I29" s="36" t="s">
        <v>12</v>
      </c>
      <c r="J29" s="38">
        <f>J28/SUM($J28:$L28)</f>
        <v>0.16301703163017034</v>
      </c>
      <c r="K29" s="39">
        <f t="shared" ref="K29" si="1">K28/SUM($J28:$L28)</f>
        <v>0.54014598540145986</v>
      </c>
      <c r="L29" s="40">
        <f t="shared" ref="L29" si="2">L28/SUM($J28:$L28)</f>
        <v>0.29683698296836986</v>
      </c>
      <c r="M29" s="42"/>
    </row>
    <row r="30" spans="3:16" ht="16" thickBot="1">
      <c r="H30" s="36" t="s">
        <v>13</v>
      </c>
      <c r="I30" s="36" t="s">
        <v>15</v>
      </c>
      <c r="J30" s="37">
        <f>SUMPRODUCT(D26:F26,J29:L29)</f>
        <v>0.49148418491484192</v>
      </c>
      <c r="K30" s="37">
        <f>SUMPRODUCT(D27:F27,J29:L29)</f>
        <v>1.6228710462287106</v>
      </c>
      <c r="L30" s="37">
        <f>SUMPRODUCT(D28:F28,J29:L29)</f>
        <v>0.89294403892944052</v>
      </c>
      <c r="M30" s="41">
        <f>SUMPRODUCT(J29:L29,J30:L30)/SUMPRODUCT(J29:L29,J29:L29)</f>
        <v>3.0059862796218884</v>
      </c>
    </row>
    <row r="31" spans="3:16" ht="16" thickBot="1">
      <c r="C31" s="14"/>
      <c r="D31" s="8"/>
      <c r="E31" s="8"/>
      <c r="F31" s="8"/>
      <c r="G31" s="19"/>
      <c r="H31" s="37" t="s">
        <v>38</v>
      </c>
      <c r="I31" s="36" t="s">
        <v>12</v>
      </c>
      <c r="J31" s="38">
        <f>J30/SUM($J30:$L30)</f>
        <v>0.16343042071197411</v>
      </c>
      <c r="K31" s="39">
        <f t="shared" ref="K31" si="3">K30/SUM($J30:$L30)</f>
        <v>0.53964401294498376</v>
      </c>
      <c r="L31" s="40">
        <f t="shared" ref="L31" si="4">L30/SUM($J30:$L30)</f>
        <v>0.29692556634304207</v>
      </c>
      <c r="M31" s="43"/>
    </row>
    <row r="32" spans="3:16" ht="16" thickBot="1">
      <c r="C32" s="19"/>
      <c r="D32" s="8"/>
      <c r="E32" s="8"/>
      <c r="F32" s="8"/>
      <c r="G32" s="19"/>
      <c r="H32" s="36" t="s">
        <v>18</v>
      </c>
      <c r="I32" s="36" t="s">
        <v>15</v>
      </c>
      <c r="J32" s="37">
        <f>SUMPRODUCT(D26:F26,J31:L31)</f>
        <v>0.4917745415318231</v>
      </c>
      <c r="K32" s="37">
        <f>SUMPRODUCT(D27:F27,J31:L31)</f>
        <v>1.6237864077669903</v>
      </c>
      <c r="L32" s="37">
        <f>SUMPRODUCT(D28:F28,J31:L31)</f>
        <v>0.89360841423948223</v>
      </c>
      <c r="M32" s="41">
        <f>SUMPRODUCT(J31:L31,J32:L32)/SUMPRODUCT(J31:L31,J31:L31)</f>
        <v>3.0091183066777143</v>
      </c>
    </row>
    <row r="33" spans="3:14" ht="16" thickBot="1">
      <c r="C33" s="19"/>
      <c r="D33" s="8"/>
      <c r="E33" s="8"/>
      <c r="F33" s="8"/>
      <c r="G33" s="19"/>
      <c r="H33" s="37" t="s">
        <v>37</v>
      </c>
      <c r="I33" s="36" t="s">
        <v>12</v>
      </c>
      <c r="J33" s="38">
        <f>J32/SUM($J32:$L32)</f>
        <v>0.16342534504391468</v>
      </c>
      <c r="K33" s="39">
        <f t="shared" ref="K33" si="5">K32/SUM($J32:$L32)</f>
        <v>0.53961283384119019</v>
      </c>
      <c r="L33" s="40">
        <f t="shared" ref="L33" si="6">L32/SUM($J32:$L32)</f>
        <v>0.29696182111489516</v>
      </c>
      <c r="M33" s="43"/>
    </row>
    <row r="34" spans="3:14" ht="16" thickBot="1">
      <c r="C34" s="19"/>
      <c r="D34" s="19"/>
      <c r="E34" s="19"/>
      <c r="F34" s="19"/>
      <c r="G34" s="19"/>
      <c r="H34" s="36" t="s">
        <v>18</v>
      </c>
      <c r="I34" s="36" t="s">
        <v>15</v>
      </c>
      <c r="J34" s="37">
        <f>SUMPRODUCT(D26:F26,J33:L33)</f>
        <v>0.4917772002150923</v>
      </c>
      <c r="K34" s="37">
        <f>SUMPRODUCT(D27:F27,J33:L33)</f>
        <v>1.6238125112027246</v>
      </c>
      <c r="L34" s="37">
        <f>SUMPRODUCT(D28:F28,J33:L33)</f>
        <v>0.89361892812331956</v>
      </c>
      <c r="M34" s="41">
        <f>SUMPRODUCT(J33:L33,J34:L34)/SUMPRODUCT(J33:L33,J33:L33)</f>
        <v>3.0092128097393998</v>
      </c>
    </row>
    <row r="35" spans="3:14" ht="16" thickBot="1">
      <c r="C35" s="21"/>
      <c r="D35" s="8"/>
      <c r="E35" s="8"/>
      <c r="F35" s="8"/>
      <c r="G35" s="19"/>
      <c r="H35" s="37" t="s">
        <v>40</v>
      </c>
      <c r="I35" s="36" t="s">
        <v>12</v>
      </c>
      <c r="J35" s="38">
        <f>J34/SUM($J34:$L34)</f>
        <v>0.16342409554230233</v>
      </c>
      <c r="K35" s="39">
        <f t="shared" ref="K35" si="7">K34/SUM($J34:$L34)</f>
        <v>0.53961446536666002</v>
      </c>
      <c r="L35" s="40">
        <f t="shared" ref="L35" si="8">L34/SUM($J34:$L34)</f>
        <v>0.29696143909103767</v>
      </c>
    </row>
    <row r="36" spans="3:14">
      <c r="C36" s="19"/>
      <c r="D36" s="8"/>
      <c r="E36" s="8"/>
      <c r="F36" s="8"/>
      <c r="G36" s="19"/>
      <c r="I36" s="20"/>
    </row>
    <row r="37" spans="3:14">
      <c r="C37" s="19"/>
      <c r="D37" s="8"/>
      <c r="E37" s="8"/>
      <c r="F37" s="8"/>
      <c r="G37" s="19"/>
      <c r="H37" s="20"/>
      <c r="I37" s="20"/>
      <c r="L37" s="45" t="s">
        <v>19</v>
      </c>
      <c r="M37" t="s">
        <v>20</v>
      </c>
    </row>
    <row r="38" spans="3:14">
      <c r="C38" s="19"/>
      <c r="D38" s="19"/>
      <c r="E38" s="19"/>
      <c r="F38" s="19"/>
      <c r="G38" s="19"/>
      <c r="H38" s="19"/>
      <c r="I38" s="19"/>
      <c r="M38" s="15">
        <f>(M34-3)/(3-1)</f>
        <v>4.6064048696998761E-3</v>
      </c>
    </row>
    <row r="39" spans="3:14">
      <c r="C39" s="21"/>
      <c r="D39" s="8"/>
      <c r="E39" s="8"/>
      <c r="F39" s="8"/>
      <c r="G39" s="19"/>
      <c r="H39" s="58" t="s">
        <v>35</v>
      </c>
      <c r="I39" s="20"/>
    </row>
    <row r="40" spans="3:14">
      <c r="C40" s="19"/>
      <c r="D40" s="8"/>
      <c r="E40" s="8"/>
      <c r="F40" s="8"/>
      <c r="G40" s="19"/>
      <c r="H40" s="48" t="s">
        <v>21</v>
      </c>
      <c r="I40" s="47">
        <v>3</v>
      </c>
      <c r="J40" s="11">
        <v>4</v>
      </c>
      <c r="K40" s="11">
        <v>5</v>
      </c>
      <c r="L40" s="11">
        <v>6</v>
      </c>
      <c r="M40" s="11">
        <v>7</v>
      </c>
      <c r="N40" s="11">
        <v>8</v>
      </c>
    </row>
    <row r="41" spans="3:14">
      <c r="C41" s="19"/>
      <c r="D41" s="8"/>
      <c r="E41" s="8"/>
      <c r="F41" s="8"/>
      <c r="G41" s="19"/>
      <c r="H41" s="49" t="s">
        <v>22</v>
      </c>
      <c r="I41" s="46">
        <v>0.57999999999999996</v>
      </c>
      <c r="J41" s="1">
        <v>0.9</v>
      </c>
      <c r="K41" s="1">
        <v>1.1200000000000001</v>
      </c>
      <c r="L41" s="1">
        <v>1.24</v>
      </c>
      <c r="M41" s="1">
        <v>1.32</v>
      </c>
      <c r="N41" s="1">
        <v>1.41</v>
      </c>
    </row>
    <row r="43" spans="3:14">
      <c r="L43" s="45" t="s">
        <v>24</v>
      </c>
      <c r="M43" s="52" t="s">
        <v>25</v>
      </c>
    </row>
    <row r="44" spans="3:14">
      <c r="L44" s="13" t="str">
        <f>IF(M44&lt;=0.1,"Good:","Suspect:")</f>
        <v>Good:</v>
      </c>
      <c r="M44">
        <f>M38/I41</f>
        <v>7.9420773615515115E-3</v>
      </c>
      <c r="N44" s="53" t="s">
        <v>26</v>
      </c>
    </row>
  </sheetData>
  <pageMargins left="0.75" right="0.75" top="1" bottom="1" header="0.5" footer="0.5"/>
  <pageSetup orientation="portrait" horizontalDpi="4294967292" verticalDpi="4294967292"/>
  <ignoredErrors>
    <ignoredError sqref="J28:L28 J29:L31 J33:L33 L32 J34:L34 J32:K32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croll Bar 3">
              <controlPr defaultSize="0" autoPict="0">
                <anchor moveWithCells="1">
                  <from>
                    <xdr:col>3</xdr:col>
                    <xdr:colOff>292100</xdr:colOff>
                    <xdr:row>11</xdr:row>
                    <xdr:rowOff>0</xdr:rowOff>
                  </from>
                  <to>
                    <xdr:col>11</xdr:col>
                    <xdr:colOff>533400</xdr:colOff>
                    <xdr:row>13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3</xdr:col>
                    <xdr:colOff>292100</xdr:colOff>
                    <xdr:row>18</xdr:row>
                    <xdr:rowOff>0</xdr:rowOff>
                  </from>
                  <to>
                    <xdr:col>11</xdr:col>
                    <xdr:colOff>533400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3</xdr:col>
                    <xdr:colOff>292100</xdr:colOff>
                    <xdr:row>4</xdr:row>
                    <xdr:rowOff>0</xdr:rowOff>
                  </from>
                  <to>
                    <xdr:col>11</xdr:col>
                    <xdr:colOff>533400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Bauldry</dc:creator>
  <cp:lastModifiedBy>W Bauldry</cp:lastModifiedBy>
  <dcterms:created xsi:type="dcterms:W3CDTF">2014-03-09T15:22:14Z</dcterms:created>
  <dcterms:modified xsi:type="dcterms:W3CDTF">2014-03-20T13:35:31Z</dcterms:modified>
</cp:coreProperties>
</file>