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SU45XhO/yRTVAUfytkiR0BipWJA=="/>
    </ext>
  </extLst>
</workbook>
</file>

<file path=xl/sharedStrings.xml><?xml version="1.0" encoding="utf-8"?>
<sst xmlns="http://schemas.openxmlformats.org/spreadsheetml/2006/main" count="28" uniqueCount="21">
  <si>
    <t>SEAS Valuation Model: Sale of Animals Scenario</t>
  </si>
  <si>
    <t>Residual Income Model</t>
  </si>
  <si>
    <t>*</t>
  </si>
  <si>
    <t xml:space="preserve">Inputs (Yellow Cells): </t>
  </si>
  <si>
    <t>Year-End</t>
  </si>
  <si>
    <t>Total</t>
  </si>
  <si>
    <t>Year Number</t>
  </si>
  <si>
    <t>EPS*</t>
  </si>
  <si>
    <t>N/A</t>
  </si>
  <si>
    <t>Required ROE</t>
  </si>
  <si>
    <t>Dividends</t>
  </si>
  <si>
    <t>BVPS</t>
  </si>
  <si>
    <t>Persistence Factor</t>
  </si>
  <si>
    <t xml:space="preserve">Outputs: </t>
  </si>
  <si>
    <t>Charge for Equity Capital</t>
  </si>
  <si>
    <t>RI/share</t>
  </si>
  <si>
    <t>Present Value Factor</t>
  </si>
  <si>
    <t>Present Value</t>
  </si>
  <si>
    <t>Intrinsic share price based on this model</t>
  </si>
  <si>
    <t xml:space="preserve">* EPS is revised from the previous valuation model (no sale of animals) to reflect the estimated increase in net income from animal sales. </t>
  </si>
  <si>
    <t xml:space="preserve">From this revised valuation, we arrive at an intrinsic value of $20.45 / share, which is a significant increase from $6.07, the previous calculation before conducting this scenario analysis.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</si>
</sst>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&quot;$&quot;* #,##0.00_);_(&quot;$&quot;* \(#,##0.00\);_(&quot;$&quot;* &quot;-&quot;??_);_(@_)"/>
    <numFmt numFmtId="165" formatCode="0.0000"/>
  </numFmts>
  <fonts count="6">
    <font>
      <sz val="12.0"/>
      <color theme="1"/>
      <name val="Arial"/>
    </font>
    <font>
      <b/>
      <sz val="14.0"/>
      <color theme="1"/>
    </font>
    <font>
      <b/>
      <sz val="12.0"/>
      <color theme="1"/>
      <name val="Calibri"/>
    </font>
    <font>
      <sz val="12.0"/>
      <color theme="1"/>
      <name val="Calibri"/>
    </font>
    <font>
      <b/>
      <u/>
      <sz val="12.0"/>
      <color theme="1"/>
      <name val="Calibri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7F7F7F"/>
        <bgColor rgb="FF7F7F7F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28">
    <border/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horizontal="right"/>
    </xf>
    <xf borderId="1" fillId="0" fontId="2" numFmtId="0" xfId="0" applyBorder="1" applyFont="1"/>
    <xf borderId="2" fillId="0" fontId="2" numFmtId="0" xfId="0" applyAlignment="1" applyBorder="1" applyFont="1">
      <alignment horizontal="right"/>
    </xf>
    <xf borderId="3" fillId="0" fontId="2" numFmtId="0" xfId="0" applyAlignment="1" applyBorder="1" applyFont="1">
      <alignment horizontal="right"/>
    </xf>
    <xf quotePrefix="1" borderId="1" fillId="0" fontId="2" numFmtId="0" xfId="0" applyAlignment="1" applyBorder="1" applyFont="1">
      <alignment horizontal="right"/>
    </xf>
    <xf borderId="4" fillId="2" fontId="2" numFmtId="0" xfId="0" applyBorder="1" applyFill="1" applyFont="1"/>
    <xf borderId="5" fillId="0" fontId="2" numFmtId="0" xfId="0" applyBorder="1" applyFont="1"/>
    <xf borderId="6" fillId="0" fontId="3" numFmtId="0" xfId="0" applyAlignment="1" applyBorder="1" applyFont="1">
      <alignment horizontal="right"/>
    </xf>
    <xf borderId="7" fillId="0" fontId="3" numFmtId="0" xfId="0" applyAlignment="1" applyBorder="1" applyFont="1">
      <alignment horizontal="right"/>
    </xf>
    <xf borderId="8" fillId="0" fontId="3" numFmtId="0" xfId="0" applyAlignment="1" applyBorder="1" applyFont="1">
      <alignment horizontal="right"/>
    </xf>
    <xf borderId="5" fillId="2" fontId="3" numFmtId="0" xfId="0" applyAlignment="1" applyBorder="1" applyFont="1">
      <alignment horizontal="right"/>
    </xf>
    <xf borderId="9" fillId="0" fontId="2" numFmtId="0" xfId="0" applyBorder="1" applyFont="1"/>
    <xf quotePrefix="1" borderId="10" fillId="0" fontId="3" numFmtId="164" xfId="0" applyAlignment="1" applyBorder="1" applyFont="1" applyNumberFormat="1">
      <alignment horizontal="right"/>
    </xf>
    <xf borderId="11" fillId="3" fontId="3" numFmtId="164" xfId="0" applyAlignment="1" applyBorder="1" applyFill="1" applyFont="1" applyNumberFormat="1">
      <alignment horizontal="right"/>
    </xf>
    <xf borderId="12" fillId="3" fontId="3" numFmtId="164" xfId="0" applyAlignment="1" applyBorder="1" applyFont="1" applyNumberFormat="1">
      <alignment horizontal="right"/>
    </xf>
    <xf borderId="13" fillId="2" fontId="3" numFmtId="0" xfId="0" applyAlignment="1" applyBorder="1" applyFont="1">
      <alignment horizontal="right"/>
    </xf>
    <xf borderId="4" fillId="0" fontId="2" numFmtId="0" xfId="0" applyBorder="1" applyFont="1"/>
    <xf borderId="14" fillId="3" fontId="3" numFmtId="0" xfId="0" applyAlignment="1" applyBorder="1" applyFont="1">
      <alignment horizontal="right"/>
    </xf>
    <xf borderId="15" fillId="3" fontId="3" numFmtId="0" xfId="0" applyAlignment="1" applyBorder="1" applyFont="1">
      <alignment horizontal="right"/>
    </xf>
    <xf borderId="16" fillId="3" fontId="3" numFmtId="0" xfId="0" applyAlignment="1" applyBorder="1" applyFont="1">
      <alignment horizontal="right"/>
    </xf>
    <xf borderId="4" fillId="2" fontId="3" numFmtId="0" xfId="0" applyAlignment="1" applyBorder="1" applyFont="1">
      <alignment horizontal="right"/>
    </xf>
    <xf borderId="14" fillId="3" fontId="3" numFmtId="164" xfId="0" applyAlignment="1" applyBorder="1" applyFont="1" applyNumberFormat="1">
      <alignment horizontal="right"/>
    </xf>
    <xf borderId="15" fillId="3" fontId="3" numFmtId="164" xfId="0" applyAlignment="1" applyBorder="1" applyFont="1" applyNumberFormat="1">
      <alignment horizontal="right"/>
    </xf>
    <xf borderId="16" fillId="3" fontId="3" numFmtId="164" xfId="0" applyAlignment="1" applyBorder="1" applyFont="1" applyNumberFormat="1">
      <alignment horizontal="right"/>
    </xf>
    <xf borderId="17" fillId="2" fontId="2" numFmtId="0" xfId="0" applyBorder="1" applyFont="1"/>
    <xf borderId="18" fillId="0" fontId="2" numFmtId="0" xfId="0" applyBorder="1" applyFont="1"/>
    <xf borderId="19" fillId="3" fontId="3" numFmtId="164" xfId="0" applyAlignment="1" applyBorder="1" applyFont="1" applyNumberFormat="1">
      <alignment horizontal="right"/>
    </xf>
    <xf borderId="20" fillId="0" fontId="3" numFmtId="164" xfId="0" applyAlignment="1" applyBorder="1" applyFont="1" applyNumberFormat="1">
      <alignment horizontal="right"/>
    </xf>
    <xf borderId="21" fillId="0" fontId="3" numFmtId="164" xfId="0" applyAlignment="1" applyBorder="1" applyFont="1" applyNumberFormat="1">
      <alignment horizontal="right"/>
    </xf>
    <xf borderId="17" fillId="2" fontId="3" numFmtId="0" xfId="0" applyAlignment="1" applyBorder="1" applyFont="1">
      <alignment horizontal="right"/>
    </xf>
    <xf quotePrefix="1" borderId="22" fillId="0" fontId="3" numFmtId="164" xfId="0" applyAlignment="1" applyBorder="1" applyFont="1" applyNumberFormat="1">
      <alignment horizontal="right"/>
    </xf>
    <xf borderId="23" fillId="3" fontId="3" numFmtId="164" xfId="0" applyAlignment="1" applyBorder="1" applyFont="1" applyNumberFormat="1">
      <alignment horizontal="right"/>
    </xf>
    <xf quotePrefix="1" borderId="2" fillId="0" fontId="3" numFmtId="164" xfId="0" applyAlignment="1" applyBorder="1" applyFont="1" applyNumberFormat="1">
      <alignment horizontal="right"/>
    </xf>
    <xf borderId="3" fillId="0" fontId="3" numFmtId="164" xfId="0" applyAlignment="1" applyBorder="1" applyFont="1" applyNumberFormat="1">
      <alignment horizontal="right"/>
    </xf>
    <xf borderId="24" fillId="0" fontId="3" numFmtId="164" xfId="0" applyAlignment="1" applyBorder="1" applyFont="1" applyNumberFormat="1">
      <alignment horizontal="right"/>
    </xf>
    <xf borderId="1" fillId="2" fontId="3" numFmtId="0" xfId="0" applyAlignment="1" applyBorder="1" applyFont="1">
      <alignment horizontal="right"/>
    </xf>
    <xf quotePrefix="1" borderId="25" fillId="0" fontId="3" numFmtId="164" xfId="0" applyAlignment="1" applyBorder="1" applyFont="1" applyNumberFormat="1">
      <alignment horizontal="right"/>
    </xf>
    <xf borderId="15" fillId="0" fontId="3" numFmtId="164" xfId="0" applyAlignment="1" applyBorder="1" applyFont="1" applyNumberFormat="1">
      <alignment horizontal="right"/>
    </xf>
    <xf borderId="26" fillId="0" fontId="3" numFmtId="164" xfId="0" applyAlignment="1" applyBorder="1" applyFont="1" applyNumberFormat="1">
      <alignment horizontal="right"/>
    </xf>
    <xf borderId="25" fillId="0" fontId="3" numFmtId="164" xfId="0" applyAlignment="1" applyBorder="1" applyFont="1" applyNumberFormat="1">
      <alignment horizontal="right"/>
    </xf>
    <xf borderId="17" fillId="2" fontId="3" numFmtId="165" xfId="0" applyAlignment="1" applyBorder="1" applyFont="1" applyNumberFormat="1">
      <alignment horizontal="right"/>
    </xf>
    <xf borderId="5" fillId="2" fontId="2" numFmtId="0" xfId="0" applyBorder="1" applyFont="1"/>
    <xf borderId="6" fillId="0" fontId="3" numFmtId="164" xfId="0" applyAlignment="1" applyBorder="1" applyFont="1" applyNumberFormat="1">
      <alignment horizontal="right"/>
    </xf>
    <xf borderId="7" fillId="0" fontId="3" numFmtId="164" xfId="0" applyAlignment="1" applyBorder="1" applyFont="1" applyNumberFormat="1">
      <alignment horizontal="right"/>
    </xf>
    <xf borderId="8" fillId="0" fontId="3" numFmtId="164" xfId="0" applyAlignment="1" applyBorder="1" applyFont="1" applyNumberFormat="1">
      <alignment horizontal="right"/>
    </xf>
    <xf borderId="27" fillId="4" fontId="4" numFmtId="164" xfId="0" applyAlignment="1" applyBorder="1" applyFill="1" applyFont="1" applyNumberFormat="1">
      <alignment horizontal="right"/>
    </xf>
    <xf borderId="27" fillId="4" fontId="2" numFmtId="0" xfId="0" applyBorder="1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4.44"/>
    <col customWidth="1" min="2" max="2" width="21.67"/>
    <col customWidth="1" min="3" max="8" width="16.67"/>
    <col customWidth="1" min="9" max="9" width="11.67"/>
    <col customWidth="1" min="10" max="10" width="35.0"/>
    <col customWidth="1" min="11" max="26" width="10.56"/>
  </cols>
  <sheetData>
    <row r="1" ht="15.75" customHeight="1">
      <c r="A1" s="1" t="s">
        <v>0</v>
      </c>
    </row>
    <row r="2" ht="15.75" customHeight="1">
      <c r="A2" s="2" t="s">
        <v>1</v>
      </c>
    </row>
    <row r="3" ht="15.75" customHeight="1">
      <c r="H3" s="3" t="s">
        <v>2</v>
      </c>
    </row>
    <row r="4" ht="15.75" customHeight="1">
      <c r="A4" s="4" t="s">
        <v>3</v>
      </c>
      <c r="B4" s="4" t="s">
        <v>4</v>
      </c>
      <c r="C4" s="5">
        <v>2019.0</v>
      </c>
      <c r="D4" s="6">
        <f t="shared" ref="D4:H4" si="1">C4+1</f>
        <v>2020</v>
      </c>
      <c r="E4" s="6">
        <f t="shared" si="1"/>
        <v>2021</v>
      </c>
      <c r="F4" s="6">
        <f t="shared" si="1"/>
        <v>2022</v>
      </c>
      <c r="G4" s="6">
        <f t="shared" si="1"/>
        <v>2023</v>
      </c>
      <c r="H4" s="6">
        <f t="shared" si="1"/>
        <v>2024</v>
      </c>
      <c r="I4" s="7" t="s">
        <v>5</v>
      </c>
    </row>
    <row r="5" ht="15.75" customHeight="1">
      <c r="A5" s="8"/>
      <c r="B5" s="9" t="s">
        <v>6</v>
      </c>
      <c r="C5" s="10">
        <v>0.0</v>
      </c>
      <c r="D5" s="11">
        <v>1.0</v>
      </c>
      <c r="E5" s="11">
        <v>2.0</v>
      </c>
      <c r="F5" s="11">
        <v>3.0</v>
      </c>
      <c r="G5" s="11">
        <v>4.0</v>
      </c>
      <c r="H5" s="12">
        <v>5.0</v>
      </c>
      <c r="I5" s="13"/>
    </row>
    <row r="6" ht="15.75" customHeight="1">
      <c r="A6" s="8"/>
      <c r="B6" s="14" t="s">
        <v>7</v>
      </c>
      <c r="C6" s="15" t="s">
        <v>8</v>
      </c>
      <c r="D6" s="16">
        <f>-4.1+2.53*(1+C7)^C5</f>
        <v>-1.57</v>
      </c>
      <c r="E6" s="16">
        <f>-0.61+2.53*(1+D7)^D5</f>
        <v>2.365027</v>
      </c>
      <c r="F6" s="16">
        <f>1.39+2.53*(1+E7)^E5</f>
        <v>4.888334249</v>
      </c>
      <c r="G6" s="16">
        <f>2.18+2.53*(1+F7)^F5</f>
        <v>6.293691244</v>
      </c>
      <c r="H6" s="17">
        <f>2.04+2.53*(1+G7)^G5</f>
        <v>6.877289534</v>
      </c>
      <c r="I6" s="18"/>
    </row>
    <row r="7" ht="15.75" customHeight="1">
      <c r="A7" s="8"/>
      <c r="B7" s="19" t="s">
        <v>9</v>
      </c>
      <c r="C7" s="20">
        <v>0.1759</v>
      </c>
      <c r="D7" s="21">
        <f t="shared" ref="D7:H7" si="2">C7</f>
        <v>0.1759</v>
      </c>
      <c r="E7" s="21">
        <f t="shared" si="2"/>
        <v>0.1759</v>
      </c>
      <c r="F7" s="21">
        <f t="shared" si="2"/>
        <v>0.1759</v>
      </c>
      <c r="G7" s="21">
        <f t="shared" si="2"/>
        <v>0.1759</v>
      </c>
      <c r="H7" s="22">
        <f t="shared" si="2"/>
        <v>0.1759</v>
      </c>
      <c r="I7" s="23"/>
    </row>
    <row r="8" ht="15.75" customHeight="1">
      <c r="A8" s="8"/>
      <c r="B8" s="19" t="s">
        <v>10</v>
      </c>
      <c r="C8" s="24">
        <v>0.0</v>
      </c>
      <c r="D8" s="25">
        <v>0.0</v>
      </c>
      <c r="E8" s="25">
        <v>0.0</v>
      </c>
      <c r="F8" s="25">
        <v>0.0</v>
      </c>
      <c r="G8" s="25">
        <v>0.0</v>
      </c>
      <c r="H8" s="26">
        <v>0.0</v>
      </c>
      <c r="I8" s="23"/>
    </row>
    <row r="9" ht="15.75" customHeight="1">
      <c r="A9" s="27"/>
      <c r="B9" s="28" t="s">
        <v>11</v>
      </c>
      <c r="C9" s="29">
        <v>2.69</v>
      </c>
      <c r="D9" s="30">
        <f t="shared" ref="D9:H9" si="3">C9+D6</f>
        <v>1.12</v>
      </c>
      <c r="E9" s="30">
        <f t="shared" si="3"/>
        <v>3.485027</v>
      </c>
      <c r="F9" s="30">
        <f t="shared" si="3"/>
        <v>8.373361249</v>
      </c>
      <c r="G9" s="30">
        <f t="shared" si="3"/>
        <v>14.66705249</v>
      </c>
      <c r="H9" s="31">
        <f t="shared" si="3"/>
        <v>21.54434203</v>
      </c>
      <c r="I9" s="32"/>
    </row>
    <row r="10" ht="15.75" customHeight="1">
      <c r="A10" s="27"/>
      <c r="B10" s="28" t="s">
        <v>12</v>
      </c>
      <c r="C10" s="33" t="s">
        <v>8</v>
      </c>
      <c r="D10" s="33" t="s">
        <v>8</v>
      </c>
      <c r="E10" s="33" t="s">
        <v>8</v>
      </c>
      <c r="F10" s="33" t="s">
        <v>8</v>
      </c>
      <c r="G10" s="33" t="s">
        <v>8</v>
      </c>
      <c r="H10" s="34">
        <f>1</f>
        <v>1</v>
      </c>
      <c r="I10" s="32"/>
    </row>
    <row r="11" ht="15.75" customHeight="1">
      <c r="A11" s="4" t="s">
        <v>13</v>
      </c>
      <c r="B11" s="4" t="s">
        <v>14</v>
      </c>
      <c r="C11" s="35" t="s">
        <v>8</v>
      </c>
      <c r="D11" s="36">
        <f t="shared" ref="D11:H11" si="4">C7*C9</f>
        <v>0.473171</v>
      </c>
      <c r="E11" s="36">
        <f t="shared" si="4"/>
        <v>0.197008</v>
      </c>
      <c r="F11" s="36">
        <f t="shared" si="4"/>
        <v>0.6130162493</v>
      </c>
      <c r="G11" s="36">
        <f t="shared" si="4"/>
        <v>1.472874244</v>
      </c>
      <c r="H11" s="37">
        <f t="shared" si="4"/>
        <v>2.579934534</v>
      </c>
      <c r="I11" s="38"/>
    </row>
    <row r="12" ht="15.75" customHeight="1">
      <c r="A12" s="8"/>
      <c r="B12" s="19" t="s">
        <v>15</v>
      </c>
      <c r="C12" s="39" t="s">
        <v>8</v>
      </c>
      <c r="D12" s="40">
        <f t="shared" ref="D12:H12" si="5">D6-D11</f>
        <v>-2.043171</v>
      </c>
      <c r="E12" s="40">
        <f t="shared" si="5"/>
        <v>2.168019</v>
      </c>
      <c r="F12" s="40">
        <f t="shared" si="5"/>
        <v>4.275318</v>
      </c>
      <c r="G12" s="40">
        <f t="shared" si="5"/>
        <v>4.820817</v>
      </c>
      <c r="H12" s="41">
        <f t="shared" si="5"/>
        <v>4.297355</v>
      </c>
      <c r="I12" s="23"/>
    </row>
    <row r="13" ht="15.75" customHeight="1">
      <c r="A13" s="8"/>
      <c r="B13" s="19" t="s">
        <v>16</v>
      </c>
      <c r="C13" s="42">
        <f t="shared" ref="C13:G13" si="6">(1+C7)^C5</f>
        <v>1</v>
      </c>
      <c r="D13" s="40">
        <f t="shared" si="6"/>
        <v>1.1759</v>
      </c>
      <c r="E13" s="40">
        <f t="shared" si="6"/>
        <v>1.38274081</v>
      </c>
      <c r="F13" s="40">
        <f t="shared" si="6"/>
        <v>1.625964918</v>
      </c>
      <c r="G13" s="40">
        <f t="shared" si="6"/>
        <v>1.911972148</v>
      </c>
      <c r="H13" s="41">
        <f>(1+H7-H10)*(1+H7)^(H5-1)</f>
        <v>0.3363159008</v>
      </c>
      <c r="I13" s="43"/>
    </row>
    <row r="14" ht="15.75" customHeight="1">
      <c r="A14" s="44"/>
      <c r="B14" s="9" t="s">
        <v>17</v>
      </c>
      <c r="C14" s="45">
        <f>C9/C13</f>
        <v>2.69</v>
      </c>
      <c r="D14" s="46">
        <f t="shared" ref="D14:H14" si="7">D12/D13</f>
        <v>-1.737538056</v>
      </c>
      <c r="E14" s="46">
        <f t="shared" si="7"/>
        <v>1.567914235</v>
      </c>
      <c r="F14" s="46">
        <f t="shared" si="7"/>
        <v>2.629403594</v>
      </c>
      <c r="G14" s="46">
        <f t="shared" si="7"/>
        <v>2.521384533</v>
      </c>
      <c r="H14" s="47">
        <f t="shared" si="7"/>
        <v>12.77773364</v>
      </c>
      <c r="I14" s="48">
        <f>SUM(C14:H14)</f>
        <v>20.44889795</v>
      </c>
      <c r="J14" s="49" t="s">
        <v>18</v>
      </c>
    </row>
    <row r="15" ht="15.75" customHeight="1"/>
    <row r="16" ht="15.75" customHeight="1">
      <c r="A16" s="50" t="s">
        <v>19</v>
      </c>
    </row>
    <row r="17" ht="15.75" customHeight="1"/>
    <row r="18" ht="15.75" customHeight="1">
      <c r="A18" s="50" t="s">
        <v>20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2020-11-22T01:21:04Z</dcterms:created>
  <dc:creator>Microsoft Office User</dc:creator>
</cp:coreProperties>
</file>