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ccta\31000190\Jawad\travel-model-one\model-files\scripts\block\"/>
    </mc:Choice>
  </mc:AlternateContent>
  <xr:revisionPtr revIDLastSave="0" documentId="8_{F57A672E-8A3F-4AA3-A766-B3E6420B59CF}" xr6:coauthVersionLast="47" xr6:coauthVersionMax="47" xr10:uidLastSave="{00000000-0000-0000-0000-000000000000}"/>
  <bookViews>
    <workbookView xWindow="57480" yWindow="-120" windowWidth="29040" windowHeight="15840" activeTab="2" xr2:uid="{34D9BFCA-FB58-494E-A8EA-55FF524A0EFA}"/>
  </bookViews>
  <sheets>
    <sheet name="Updated Coefficients" sheetId="3" r:id="rId1"/>
    <sheet name="Original Coefficients" sheetId="1" r:id="rId2"/>
    <sheet name="cc fLOW cOMPARI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3" i="2" l="1"/>
  <c r="AM73" i="2"/>
  <c r="AL73" i="2"/>
  <c r="AK73" i="2"/>
  <c r="AJ73" i="2"/>
  <c r="AI73" i="2"/>
  <c r="AH73" i="2"/>
  <c r="AG73" i="2"/>
  <c r="AF73" i="2"/>
  <c r="AE73" i="2"/>
  <c r="AD73" i="2"/>
  <c r="AN72" i="2"/>
  <c r="AM72" i="2"/>
  <c r="AL72" i="2"/>
  <c r="AK72" i="2"/>
  <c r="AJ72" i="2"/>
  <c r="AI72" i="2"/>
  <c r="AH72" i="2"/>
  <c r="AG72" i="2"/>
  <c r="AF72" i="2"/>
  <c r="AE72" i="2"/>
  <c r="AD72" i="2"/>
  <c r="AN71" i="2"/>
  <c r="AM71" i="2"/>
  <c r="AL71" i="2"/>
  <c r="AK71" i="2"/>
  <c r="AJ71" i="2"/>
  <c r="AI71" i="2"/>
  <c r="AH71" i="2"/>
  <c r="AG71" i="2"/>
  <c r="AF71" i="2"/>
  <c r="AE71" i="2"/>
  <c r="AD71" i="2"/>
  <c r="AN70" i="2"/>
  <c r="AM70" i="2"/>
  <c r="AL70" i="2"/>
  <c r="AK70" i="2"/>
  <c r="AJ70" i="2"/>
  <c r="AI70" i="2"/>
  <c r="AH70" i="2"/>
  <c r="AG70" i="2"/>
  <c r="AF70" i="2"/>
  <c r="AE70" i="2"/>
  <c r="AD70" i="2"/>
  <c r="AN69" i="2"/>
  <c r="AM69" i="2"/>
  <c r="AL69" i="2"/>
  <c r="AK69" i="2"/>
  <c r="AJ69" i="2"/>
  <c r="AI69" i="2"/>
  <c r="AH69" i="2"/>
  <c r="AG69" i="2"/>
  <c r="AF69" i="2"/>
  <c r="AE69" i="2"/>
  <c r="AD69" i="2"/>
  <c r="AN68" i="2"/>
  <c r="AM68" i="2"/>
  <c r="AL68" i="2"/>
  <c r="AK68" i="2"/>
  <c r="AJ68" i="2"/>
  <c r="AI68" i="2"/>
  <c r="AH68" i="2"/>
  <c r="AG68" i="2"/>
  <c r="AF68" i="2"/>
  <c r="AE68" i="2"/>
  <c r="AD68" i="2"/>
  <c r="AN67" i="2"/>
  <c r="AM67" i="2"/>
  <c r="AL67" i="2"/>
  <c r="AK67" i="2"/>
  <c r="AJ67" i="2"/>
  <c r="AI67" i="2"/>
  <c r="AH67" i="2"/>
  <c r="AG67" i="2"/>
  <c r="AF67" i="2"/>
  <c r="AE67" i="2"/>
  <c r="AD67" i="2"/>
  <c r="AN66" i="2"/>
  <c r="AM66" i="2"/>
  <c r="AL66" i="2"/>
  <c r="AK66" i="2"/>
  <c r="AJ66" i="2"/>
  <c r="AI66" i="2"/>
  <c r="AH66" i="2"/>
  <c r="AG66" i="2"/>
  <c r="AF66" i="2"/>
  <c r="AE66" i="2"/>
  <c r="AD66" i="2"/>
  <c r="AN65" i="2"/>
  <c r="AM65" i="2"/>
  <c r="AL65" i="2"/>
  <c r="AK65" i="2"/>
  <c r="AJ65" i="2"/>
  <c r="AI65" i="2"/>
  <c r="AH65" i="2"/>
  <c r="AG65" i="2"/>
  <c r="AF65" i="2"/>
  <c r="AE65" i="2"/>
  <c r="AD65" i="2"/>
  <c r="AN64" i="2"/>
  <c r="AM64" i="2"/>
  <c r="AL64" i="2"/>
  <c r="AK64" i="2"/>
  <c r="AJ64" i="2"/>
  <c r="AI64" i="2"/>
  <c r="AH64" i="2"/>
  <c r="AG64" i="2"/>
  <c r="AF64" i="2"/>
  <c r="AE64" i="2"/>
  <c r="AD64" i="2"/>
  <c r="AN63" i="2"/>
  <c r="AM63" i="2"/>
  <c r="AL63" i="2"/>
  <c r="AK63" i="2"/>
  <c r="AJ63" i="2"/>
  <c r="AI63" i="2"/>
  <c r="AH63" i="2"/>
  <c r="AG63" i="2"/>
  <c r="AF63" i="2"/>
  <c r="AE63" i="2"/>
  <c r="AD63" i="2"/>
  <c r="AN59" i="2"/>
  <c r="AM59" i="2"/>
  <c r="AL59" i="2"/>
  <c r="AK59" i="2"/>
  <c r="AJ59" i="2"/>
  <c r="AI59" i="2"/>
  <c r="AH59" i="2"/>
  <c r="AG59" i="2"/>
  <c r="AF59" i="2"/>
  <c r="AE59" i="2"/>
  <c r="AD59" i="2"/>
  <c r="AN58" i="2"/>
  <c r="AM58" i="2"/>
  <c r="AL58" i="2"/>
  <c r="AK58" i="2"/>
  <c r="AJ58" i="2"/>
  <c r="AI58" i="2"/>
  <c r="AH58" i="2"/>
  <c r="AG58" i="2"/>
  <c r="AF58" i="2"/>
  <c r="AE58" i="2"/>
  <c r="AD58" i="2"/>
  <c r="AN57" i="2"/>
  <c r="AM57" i="2"/>
  <c r="AL57" i="2"/>
  <c r="AK57" i="2"/>
  <c r="AJ57" i="2"/>
  <c r="AI57" i="2"/>
  <c r="AH57" i="2"/>
  <c r="AG57" i="2"/>
  <c r="AF57" i="2"/>
  <c r="AE57" i="2"/>
  <c r="AD57" i="2"/>
  <c r="AN56" i="2"/>
  <c r="AM56" i="2"/>
  <c r="AL56" i="2"/>
  <c r="AK56" i="2"/>
  <c r="AJ56" i="2"/>
  <c r="AI56" i="2"/>
  <c r="AH56" i="2"/>
  <c r="AG56" i="2"/>
  <c r="AF56" i="2"/>
  <c r="AE56" i="2"/>
  <c r="AD56" i="2"/>
  <c r="AN55" i="2"/>
  <c r="AM55" i="2"/>
  <c r="AL55" i="2"/>
  <c r="AK55" i="2"/>
  <c r="AJ55" i="2"/>
  <c r="AI55" i="2"/>
  <c r="AH55" i="2"/>
  <c r="AG55" i="2"/>
  <c r="AF55" i="2"/>
  <c r="AE55" i="2"/>
  <c r="AD55" i="2"/>
  <c r="AN54" i="2"/>
  <c r="AM54" i="2"/>
  <c r="AL54" i="2"/>
  <c r="AK54" i="2"/>
  <c r="AJ54" i="2"/>
  <c r="AI54" i="2"/>
  <c r="AH54" i="2"/>
  <c r="AG54" i="2"/>
  <c r="AF54" i="2"/>
  <c r="AE54" i="2"/>
  <c r="AD54" i="2"/>
  <c r="AN53" i="2"/>
  <c r="AM53" i="2"/>
  <c r="AL53" i="2"/>
  <c r="AK53" i="2"/>
  <c r="AJ53" i="2"/>
  <c r="AI53" i="2"/>
  <c r="AH53" i="2"/>
  <c r="AG53" i="2"/>
  <c r="AF53" i="2"/>
  <c r="AE53" i="2"/>
  <c r="AD53" i="2"/>
  <c r="AN52" i="2"/>
  <c r="AM52" i="2"/>
  <c r="AL52" i="2"/>
  <c r="AK52" i="2"/>
  <c r="AJ52" i="2"/>
  <c r="AI52" i="2"/>
  <c r="AH52" i="2"/>
  <c r="AG52" i="2"/>
  <c r="AF52" i="2"/>
  <c r="AE52" i="2"/>
  <c r="AD52" i="2"/>
  <c r="AN51" i="2"/>
  <c r="AM51" i="2"/>
  <c r="AL51" i="2"/>
  <c r="AK51" i="2"/>
  <c r="AJ51" i="2"/>
  <c r="AI51" i="2"/>
  <c r="AH51" i="2"/>
  <c r="AG51" i="2"/>
  <c r="AF51" i="2"/>
  <c r="AE51" i="2"/>
  <c r="AD51" i="2"/>
  <c r="AN50" i="2"/>
  <c r="AM50" i="2"/>
  <c r="AL50" i="2"/>
  <c r="AK50" i="2"/>
  <c r="AJ50" i="2"/>
  <c r="AI50" i="2"/>
  <c r="AH50" i="2"/>
  <c r="AG50" i="2"/>
  <c r="AF50" i="2"/>
  <c r="AE50" i="2"/>
  <c r="AD50" i="2"/>
  <c r="AN49" i="2"/>
  <c r="AM49" i="2"/>
  <c r="AL49" i="2"/>
  <c r="AK49" i="2"/>
  <c r="AJ49" i="2"/>
  <c r="AI49" i="2"/>
  <c r="AH49" i="2"/>
  <c r="AG49" i="2"/>
  <c r="AF49" i="2"/>
  <c r="AE49" i="2"/>
  <c r="AD49" i="2"/>
  <c r="AN44" i="2"/>
  <c r="AM44" i="2"/>
  <c r="AL44" i="2"/>
  <c r="AK44" i="2"/>
  <c r="AJ44" i="2"/>
  <c r="AI44" i="2"/>
  <c r="AH44" i="2"/>
  <c r="AG44" i="2"/>
  <c r="AF44" i="2"/>
  <c r="AE44" i="2"/>
  <c r="AD44" i="2"/>
  <c r="AN43" i="2"/>
  <c r="AM43" i="2"/>
  <c r="AL43" i="2"/>
  <c r="AK43" i="2"/>
  <c r="AJ43" i="2"/>
  <c r="AI43" i="2"/>
  <c r="AH43" i="2"/>
  <c r="AG43" i="2"/>
  <c r="AF43" i="2"/>
  <c r="AE43" i="2"/>
  <c r="AD43" i="2"/>
  <c r="AN42" i="2"/>
  <c r="AM42" i="2"/>
  <c r="AL42" i="2"/>
  <c r="AK42" i="2"/>
  <c r="AJ42" i="2"/>
  <c r="AI42" i="2"/>
  <c r="AH42" i="2"/>
  <c r="AG42" i="2"/>
  <c r="AF42" i="2"/>
  <c r="AE42" i="2"/>
  <c r="AD42" i="2"/>
  <c r="AN41" i="2"/>
  <c r="AM41" i="2"/>
  <c r="AL41" i="2"/>
  <c r="AK41" i="2"/>
  <c r="AJ41" i="2"/>
  <c r="AI41" i="2"/>
  <c r="AH41" i="2"/>
  <c r="AG41" i="2"/>
  <c r="AF41" i="2"/>
  <c r="AE41" i="2"/>
  <c r="AD41" i="2"/>
  <c r="AN40" i="2"/>
  <c r="AM40" i="2"/>
  <c r="AL40" i="2"/>
  <c r="AK40" i="2"/>
  <c r="AJ40" i="2"/>
  <c r="AI40" i="2"/>
  <c r="AH40" i="2"/>
  <c r="AG40" i="2"/>
  <c r="AF40" i="2"/>
  <c r="AE40" i="2"/>
  <c r="AD40" i="2"/>
  <c r="AN39" i="2"/>
  <c r="AM39" i="2"/>
  <c r="AL39" i="2"/>
  <c r="AK39" i="2"/>
  <c r="AJ39" i="2"/>
  <c r="AI39" i="2"/>
  <c r="AH39" i="2"/>
  <c r="AG39" i="2"/>
  <c r="AF39" i="2"/>
  <c r="AE39" i="2"/>
  <c r="AD39" i="2"/>
  <c r="AN38" i="2"/>
  <c r="AM38" i="2"/>
  <c r="AL38" i="2"/>
  <c r="AK38" i="2"/>
  <c r="AJ38" i="2"/>
  <c r="AI38" i="2"/>
  <c r="AH38" i="2"/>
  <c r="AG38" i="2"/>
  <c r="AF38" i="2"/>
  <c r="AE38" i="2"/>
  <c r="AD38" i="2"/>
  <c r="AN37" i="2"/>
  <c r="AM37" i="2"/>
  <c r="AL37" i="2"/>
  <c r="AK37" i="2"/>
  <c r="AJ37" i="2"/>
  <c r="AI37" i="2"/>
  <c r="AH37" i="2"/>
  <c r="AG37" i="2"/>
  <c r="AF37" i="2"/>
  <c r="AE37" i="2"/>
  <c r="AD37" i="2"/>
  <c r="AN36" i="2"/>
  <c r="AM36" i="2"/>
  <c r="AL36" i="2"/>
  <c r="AK36" i="2"/>
  <c r="AJ36" i="2"/>
  <c r="AI36" i="2"/>
  <c r="AH36" i="2"/>
  <c r="AG36" i="2"/>
  <c r="AF36" i="2"/>
  <c r="AE36" i="2"/>
  <c r="AD36" i="2"/>
  <c r="AN35" i="2"/>
  <c r="AM35" i="2"/>
  <c r="AL35" i="2"/>
  <c r="AK35" i="2"/>
  <c r="AJ35" i="2"/>
  <c r="AI35" i="2"/>
  <c r="AH35" i="2"/>
  <c r="AG35" i="2"/>
  <c r="AF35" i="2"/>
  <c r="AE35" i="2"/>
  <c r="AD35" i="2"/>
  <c r="AN34" i="2"/>
  <c r="AM34" i="2"/>
  <c r="AL34" i="2"/>
  <c r="AK34" i="2"/>
  <c r="AJ34" i="2"/>
  <c r="AI34" i="2"/>
  <c r="AH34" i="2"/>
  <c r="AG34" i="2"/>
  <c r="AF34" i="2"/>
  <c r="AE34" i="2"/>
  <c r="AD34" i="2"/>
  <c r="AN29" i="2"/>
  <c r="AM29" i="2"/>
  <c r="AL29" i="2"/>
  <c r="AK29" i="2"/>
  <c r="AJ29" i="2"/>
  <c r="AI29" i="2"/>
  <c r="AH29" i="2"/>
  <c r="AG29" i="2"/>
  <c r="AF29" i="2"/>
  <c r="AE29" i="2"/>
  <c r="AD29" i="2"/>
  <c r="AN28" i="2"/>
  <c r="AM28" i="2"/>
  <c r="AL28" i="2"/>
  <c r="AK28" i="2"/>
  <c r="AJ28" i="2"/>
  <c r="AI28" i="2"/>
  <c r="AH28" i="2"/>
  <c r="AG28" i="2"/>
  <c r="AF28" i="2"/>
  <c r="AE28" i="2"/>
  <c r="AD28" i="2"/>
  <c r="AN27" i="2"/>
  <c r="AM27" i="2"/>
  <c r="AL27" i="2"/>
  <c r="AK27" i="2"/>
  <c r="AJ27" i="2"/>
  <c r="AI27" i="2"/>
  <c r="AH27" i="2"/>
  <c r="AG27" i="2"/>
  <c r="AF27" i="2"/>
  <c r="AE27" i="2"/>
  <c r="AD27" i="2"/>
  <c r="AN26" i="2"/>
  <c r="AM26" i="2"/>
  <c r="AL26" i="2"/>
  <c r="AK26" i="2"/>
  <c r="AJ26" i="2"/>
  <c r="AI26" i="2"/>
  <c r="AH26" i="2"/>
  <c r="AG26" i="2"/>
  <c r="AF26" i="2"/>
  <c r="AE26" i="2"/>
  <c r="AD26" i="2"/>
  <c r="AN25" i="2"/>
  <c r="AM25" i="2"/>
  <c r="AL25" i="2"/>
  <c r="AK25" i="2"/>
  <c r="AJ25" i="2"/>
  <c r="AI25" i="2"/>
  <c r="AH25" i="2"/>
  <c r="AG25" i="2"/>
  <c r="AF25" i="2"/>
  <c r="AE25" i="2"/>
  <c r="AD25" i="2"/>
  <c r="AN24" i="2"/>
  <c r="AM24" i="2"/>
  <c r="AL24" i="2"/>
  <c r="AK24" i="2"/>
  <c r="AJ24" i="2"/>
  <c r="AI24" i="2"/>
  <c r="AH24" i="2"/>
  <c r="AG24" i="2"/>
  <c r="AF24" i="2"/>
  <c r="AE24" i="2"/>
  <c r="AD24" i="2"/>
  <c r="AN23" i="2"/>
  <c r="AM23" i="2"/>
  <c r="AL23" i="2"/>
  <c r="AK23" i="2"/>
  <c r="AJ23" i="2"/>
  <c r="AI23" i="2"/>
  <c r="AH23" i="2"/>
  <c r="AG23" i="2"/>
  <c r="AF23" i="2"/>
  <c r="AE23" i="2"/>
  <c r="AD23" i="2"/>
  <c r="AN22" i="2"/>
  <c r="AM22" i="2"/>
  <c r="AL22" i="2"/>
  <c r="AK22" i="2"/>
  <c r="AJ22" i="2"/>
  <c r="AI22" i="2"/>
  <c r="AH22" i="2"/>
  <c r="AG22" i="2"/>
  <c r="AF22" i="2"/>
  <c r="AE22" i="2"/>
  <c r="AD22" i="2"/>
  <c r="AN21" i="2"/>
  <c r="AM21" i="2"/>
  <c r="AL21" i="2"/>
  <c r="AK21" i="2"/>
  <c r="AJ21" i="2"/>
  <c r="AI21" i="2"/>
  <c r="AH21" i="2"/>
  <c r="AG21" i="2"/>
  <c r="AF21" i="2"/>
  <c r="AE21" i="2"/>
  <c r="AD21" i="2"/>
  <c r="AN20" i="2"/>
  <c r="AM20" i="2"/>
  <c r="AL20" i="2"/>
  <c r="AK20" i="2"/>
  <c r="AJ20" i="2"/>
  <c r="AI20" i="2"/>
  <c r="AH20" i="2"/>
  <c r="AG20" i="2"/>
  <c r="AF20" i="2"/>
  <c r="AE20" i="2"/>
  <c r="AD20" i="2"/>
  <c r="AN19" i="2"/>
  <c r="AM19" i="2"/>
  <c r="AL19" i="2"/>
  <c r="AK19" i="2"/>
  <c r="AJ19" i="2"/>
  <c r="AI19" i="2"/>
  <c r="AH19" i="2"/>
  <c r="AG19" i="2"/>
  <c r="AF19" i="2"/>
  <c r="AE19" i="2"/>
  <c r="AD19" i="2"/>
  <c r="AA73" i="2"/>
  <c r="AA72" i="2"/>
  <c r="AA71" i="2"/>
  <c r="AA70" i="2"/>
  <c r="AA69" i="2"/>
  <c r="AA68" i="2"/>
  <c r="AA67" i="2"/>
  <c r="AA66" i="2"/>
  <c r="AA65" i="2"/>
  <c r="AA64" i="2"/>
  <c r="AA63" i="2"/>
  <c r="AA74" i="2" s="1"/>
  <c r="AA59" i="2"/>
  <c r="AA58" i="2"/>
  <c r="AA57" i="2"/>
  <c r="AA56" i="2"/>
  <c r="AA55" i="2"/>
  <c r="AA54" i="2"/>
  <c r="AA53" i="2"/>
  <c r="AA52" i="2"/>
  <c r="AA51" i="2"/>
  <c r="AA50" i="2"/>
  <c r="AA49" i="2"/>
  <c r="AA60" i="2" s="1"/>
  <c r="AA44" i="2"/>
  <c r="AA43" i="2"/>
  <c r="AA42" i="2"/>
  <c r="AA41" i="2"/>
  <c r="AA40" i="2"/>
  <c r="AA39" i="2"/>
  <c r="AA38" i="2"/>
  <c r="AA37" i="2"/>
  <c r="AA36" i="2"/>
  <c r="AA35" i="2"/>
  <c r="AA45" i="2" s="1"/>
  <c r="AA34" i="2"/>
  <c r="AA29" i="2"/>
  <c r="AA28" i="2"/>
  <c r="AA27" i="2"/>
  <c r="AA26" i="2"/>
  <c r="AA25" i="2"/>
  <c r="AA24" i="2"/>
  <c r="AA23" i="2"/>
  <c r="AA22" i="2"/>
  <c r="AA21" i="2"/>
  <c r="AA20" i="2"/>
  <c r="AA19" i="2"/>
  <c r="AA13" i="2"/>
  <c r="AA12" i="2"/>
  <c r="AA11" i="2"/>
  <c r="AA10" i="2"/>
  <c r="AA9" i="2"/>
  <c r="AA8" i="2"/>
  <c r="AA7" i="2"/>
  <c r="AA6" i="2"/>
  <c r="AA5" i="2"/>
  <c r="AA4" i="2"/>
  <c r="AA3" i="2"/>
  <c r="Z14" i="2"/>
  <c r="Y14" i="2"/>
  <c r="X14" i="2"/>
  <c r="W14" i="2"/>
  <c r="V14" i="2"/>
  <c r="U14" i="2"/>
  <c r="T14" i="2"/>
  <c r="S14" i="2"/>
  <c r="R14" i="2"/>
  <c r="Q14" i="2"/>
  <c r="P14" i="2"/>
  <c r="Z30" i="2"/>
  <c r="Y30" i="2"/>
  <c r="X30" i="2"/>
  <c r="W30" i="2"/>
  <c r="V30" i="2"/>
  <c r="U30" i="2"/>
  <c r="T30" i="2"/>
  <c r="S30" i="2"/>
  <c r="R30" i="2"/>
  <c r="Q30" i="2"/>
  <c r="P30" i="2"/>
  <c r="Z45" i="2"/>
  <c r="Y45" i="2"/>
  <c r="X45" i="2"/>
  <c r="W45" i="2"/>
  <c r="V45" i="2"/>
  <c r="U45" i="2"/>
  <c r="T45" i="2"/>
  <c r="S45" i="2"/>
  <c r="R45" i="2"/>
  <c r="Q45" i="2"/>
  <c r="P45" i="2"/>
  <c r="Z60" i="2"/>
  <c r="Y60" i="2"/>
  <c r="X60" i="2"/>
  <c r="W60" i="2"/>
  <c r="V60" i="2"/>
  <c r="U60" i="2"/>
  <c r="T60" i="2"/>
  <c r="S60" i="2"/>
  <c r="R60" i="2"/>
  <c r="Q60" i="2"/>
  <c r="P60" i="2"/>
  <c r="Z74" i="2"/>
  <c r="Y74" i="2"/>
  <c r="X74" i="2"/>
  <c r="W74" i="2"/>
  <c r="V74" i="2"/>
  <c r="U74" i="2"/>
  <c r="T74" i="2"/>
  <c r="S74" i="2"/>
  <c r="R74" i="2"/>
  <c r="Q74" i="2"/>
  <c r="P74" i="2"/>
  <c r="M73" i="2"/>
  <c r="M72" i="2"/>
  <c r="M71" i="2"/>
  <c r="M70" i="2"/>
  <c r="M69" i="2"/>
  <c r="M68" i="2"/>
  <c r="M67" i="2"/>
  <c r="M66" i="2"/>
  <c r="M65" i="2"/>
  <c r="M64" i="2"/>
  <c r="M63" i="2"/>
  <c r="L74" i="2"/>
  <c r="K74" i="2"/>
  <c r="J74" i="2"/>
  <c r="I74" i="2"/>
  <c r="H74" i="2"/>
  <c r="G74" i="2"/>
  <c r="F74" i="2"/>
  <c r="E74" i="2"/>
  <c r="D74" i="2"/>
  <c r="C74" i="2"/>
  <c r="B74" i="2"/>
  <c r="M59" i="2"/>
  <c r="M58" i="2"/>
  <c r="M57" i="2"/>
  <c r="M56" i="2"/>
  <c r="M55" i="2"/>
  <c r="M54" i="2"/>
  <c r="M53" i="2"/>
  <c r="M52" i="2"/>
  <c r="M51" i="2"/>
  <c r="M50" i="2"/>
  <c r="M49" i="2"/>
  <c r="L60" i="2"/>
  <c r="K60" i="2"/>
  <c r="J60" i="2"/>
  <c r="I60" i="2"/>
  <c r="H60" i="2"/>
  <c r="G60" i="2"/>
  <c r="F60" i="2"/>
  <c r="E60" i="2"/>
  <c r="D60" i="2"/>
  <c r="C60" i="2"/>
  <c r="B60" i="2"/>
  <c r="M44" i="2"/>
  <c r="M43" i="2"/>
  <c r="M42" i="2"/>
  <c r="M41" i="2"/>
  <c r="M40" i="2"/>
  <c r="M39" i="2"/>
  <c r="M38" i="2"/>
  <c r="M37" i="2"/>
  <c r="M36" i="2"/>
  <c r="M35" i="2"/>
  <c r="M34" i="2"/>
  <c r="L45" i="2"/>
  <c r="K45" i="2"/>
  <c r="J45" i="2"/>
  <c r="I45" i="2"/>
  <c r="H45" i="2"/>
  <c r="G45" i="2"/>
  <c r="F45" i="2"/>
  <c r="E45" i="2"/>
  <c r="D45" i="2"/>
  <c r="C45" i="2"/>
  <c r="B45" i="2"/>
  <c r="M29" i="2"/>
  <c r="M28" i="2"/>
  <c r="M27" i="2"/>
  <c r="M26" i="2"/>
  <c r="M25" i="2"/>
  <c r="M24" i="2"/>
  <c r="M23" i="2"/>
  <c r="M22" i="2"/>
  <c r="M21" i="2"/>
  <c r="M20" i="2"/>
  <c r="M19" i="2"/>
  <c r="L30" i="2"/>
  <c r="K30" i="2"/>
  <c r="J30" i="2"/>
  <c r="I30" i="2"/>
  <c r="H30" i="2"/>
  <c r="G30" i="2"/>
  <c r="F30" i="2"/>
  <c r="E30" i="2"/>
  <c r="D30" i="2"/>
  <c r="C30" i="2"/>
  <c r="B30" i="2"/>
  <c r="AA14" i="2" l="1"/>
  <c r="AA30" i="2"/>
  <c r="M74" i="2"/>
  <c r="M60" i="2"/>
  <c r="M45" i="2"/>
  <c r="M30" i="2"/>
  <c r="M4" i="2" l="1"/>
  <c r="M5" i="2"/>
  <c r="M6" i="2"/>
  <c r="M7" i="2"/>
  <c r="M8" i="2"/>
  <c r="M9" i="2"/>
  <c r="M10" i="2"/>
  <c r="M11" i="2"/>
  <c r="M12" i="2"/>
  <c r="M13" i="2"/>
  <c r="M3" i="2"/>
  <c r="C14" i="2"/>
  <c r="D14" i="2"/>
  <c r="E14" i="2"/>
  <c r="F14" i="2"/>
  <c r="G14" i="2"/>
  <c r="H14" i="2"/>
  <c r="I14" i="2"/>
  <c r="J14" i="2"/>
  <c r="K14" i="2"/>
  <c r="L14" i="2"/>
  <c r="B14" i="2"/>
  <c r="AA24" i="3"/>
  <c r="AA25" i="3"/>
  <c r="AA26" i="3"/>
  <c r="AA23" i="3"/>
  <c r="AA19" i="3"/>
  <c r="AA20" i="3"/>
  <c r="AA14" i="3"/>
  <c r="AA15" i="3"/>
  <c r="AA16" i="3"/>
  <c r="AA13" i="3"/>
  <c r="AA9" i="3"/>
  <c r="AA10" i="3"/>
  <c r="AA11" i="3"/>
  <c r="AA8" i="3"/>
  <c r="AA4" i="3"/>
  <c r="AA5" i="3"/>
  <c r="AA6" i="3"/>
  <c r="AA3" i="3"/>
  <c r="Y18" i="3"/>
  <c r="Y14" i="3"/>
  <c r="Y15" i="3"/>
  <c r="Y16" i="3"/>
  <c r="Y13" i="3"/>
  <c r="Y9" i="3"/>
  <c r="Y10" i="3"/>
  <c r="Y11" i="3"/>
  <c r="Y4" i="3"/>
  <c r="Y5" i="3"/>
  <c r="Y6" i="3"/>
  <c r="Y3" i="3"/>
  <c r="U5" i="3"/>
  <c r="U6" i="3"/>
  <c r="U9" i="3"/>
  <c r="U10" i="3"/>
  <c r="U11" i="3"/>
  <c r="U14" i="3"/>
  <c r="U15" i="3"/>
  <c r="U16" i="3"/>
  <c r="U18" i="3"/>
  <c r="U19" i="3"/>
  <c r="U20" i="3"/>
  <c r="U21" i="3"/>
  <c r="AA22" i="3" s="1"/>
  <c r="AA21" i="3" s="1"/>
  <c r="U24" i="3"/>
  <c r="U25" i="3"/>
  <c r="U26" i="3"/>
  <c r="U4" i="3"/>
  <c r="S20" i="3"/>
  <c r="S21" i="3"/>
  <c r="Y22" i="3" s="1"/>
  <c r="Y24" i="3" s="1"/>
  <c r="S5" i="3"/>
  <c r="S6" i="3"/>
  <c r="S9" i="3"/>
  <c r="S10" i="3"/>
  <c r="S11" i="3"/>
  <c r="S14" i="3"/>
  <c r="S15" i="3"/>
  <c r="S16" i="3"/>
  <c r="S19" i="3"/>
  <c r="S24" i="3"/>
  <c r="S25" i="3"/>
  <c r="S26" i="3"/>
  <c r="S4" i="3"/>
  <c r="AH38" i="3"/>
  <c r="AF38" i="3"/>
  <c r="AD38" i="3"/>
  <c r="AB38" i="3"/>
  <c r="Z38" i="3"/>
  <c r="X38" i="3"/>
  <c r="V38" i="3"/>
  <c r="T38" i="3"/>
  <c r="R38" i="3"/>
  <c r="P38" i="3"/>
  <c r="N38" i="3"/>
  <c r="L38" i="3"/>
  <c r="J38" i="3"/>
  <c r="H38" i="3"/>
  <c r="F38" i="3"/>
  <c r="D38" i="3"/>
  <c r="O30" i="3"/>
  <c r="M30" i="3"/>
  <c r="G30" i="3"/>
  <c r="O29" i="3"/>
  <c r="M29" i="3"/>
  <c r="G29" i="3"/>
  <c r="O28" i="3"/>
  <c r="M28" i="3"/>
  <c r="J28" i="3"/>
  <c r="G28" i="3"/>
  <c r="AA23" i="1"/>
  <c r="Y23" i="1"/>
  <c r="AH34" i="1"/>
  <c r="AD34" i="1"/>
  <c r="Z34" i="1"/>
  <c r="V34" i="1"/>
  <c r="R34" i="1"/>
  <c r="N34" i="1"/>
  <c r="T33" i="1"/>
  <c r="F33" i="1"/>
  <c r="H33" i="1"/>
  <c r="J33" i="1"/>
  <c r="L33" i="1"/>
  <c r="N33" i="1"/>
  <c r="P33" i="1"/>
  <c r="R33" i="1"/>
  <c r="V33" i="1"/>
  <c r="X33" i="1"/>
  <c r="Z33" i="1"/>
  <c r="AB33" i="1"/>
  <c r="AD33" i="1"/>
  <c r="AF33" i="1"/>
  <c r="AH33" i="1"/>
  <c r="D33" i="1"/>
  <c r="AM3" i="2"/>
  <c r="AN3" i="2"/>
  <c r="AM4" i="2"/>
  <c r="AN4" i="2"/>
  <c r="AM5" i="2"/>
  <c r="AN5" i="2"/>
  <c r="AM6" i="2"/>
  <c r="AN6" i="2"/>
  <c r="AM7" i="2"/>
  <c r="AN7" i="2"/>
  <c r="AM8" i="2"/>
  <c r="AN8" i="2"/>
  <c r="AM9" i="2"/>
  <c r="AN9" i="2"/>
  <c r="AM10" i="2"/>
  <c r="AN10" i="2"/>
  <c r="AM11" i="2"/>
  <c r="AN11" i="2"/>
  <c r="AM12" i="2"/>
  <c r="AN12" i="2"/>
  <c r="AM13" i="2"/>
  <c r="AN13" i="2"/>
  <c r="AE3" i="2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D4" i="2"/>
  <c r="AD5" i="2"/>
  <c r="AD6" i="2"/>
  <c r="AD7" i="2"/>
  <c r="AD8" i="2"/>
  <c r="AD9" i="2"/>
  <c r="AD10" i="2"/>
  <c r="AD11" i="2"/>
  <c r="AD12" i="2"/>
  <c r="AD13" i="2"/>
  <c r="AD3" i="2"/>
  <c r="U25" i="1"/>
  <c r="S25" i="1"/>
  <c r="O25" i="1"/>
  <c r="M25" i="1"/>
  <c r="G25" i="1"/>
  <c r="U24" i="1"/>
  <c r="S24" i="1"/>
  <c r="O24" i="1"/>
  <c r="M24" i="1"/>
  <c r="G24" i="1"/>
  <c r="U23" i="1"/>
  <c r="S23" i="1"/>
  <c r="V23" i="1" s="1"/>
  <c r="O23" i="1"/>
  <c r="M23" i="1"/>
  <c r="P23" i="1" s="1"/>
  <c r="J23" i="1"/>
  <c r="G23" i="1"/>
  <c r="AA18" i="3" l="1"/>
  <c r="AA28" i="3" s="1"/>
  <c r="V39" i="3"/>
  <c r="M14" i="2"/>
  <c r="R39" i="3"/>
  <c r="P28" i="3"/>
  <c r="Y21" i="3"/>
  <c r="Y20" i="3"/>
  <c r="Y19" i="3"/>
  <c r="Y26" i="3"/>
  <c r="Y25" i="3"/>
  <c r="S30" i="3"/>
  <c r="AD39" i="3"/>
  <c r="P30" i="3"/>
  <c r="AH39" i="3"/>
  <c r="N39" i="3"/>
  <c r="U30" i="3"/>
  <c r="U29" i="3"/>
  <c r="P29" i="3"/>
  <c r="S29" i="3"/>
  <c r="V29" i="3" s="1"/>
  <c r="U28" i="3"/>
  <c r="S28" i="3"/>
  <c r="Z39" i="3"/>
  <c r="V24" i="1"/>
  <c r="P25" i="1"/>
  <c r="V25" i="1"/>
  <c r="AB23" i="1"/>
  <c r="P24" i="1"/>
  <c r="V30" i="3" l="1"/>
  <c r="V28" i="3"/>
  <c r="Y8" i="3" l="1"/>
  <c r="Y23" i="3"/>
  <c r="Y28" i="3" l="1"/>
  <c r="AB28" i="3"/>
</calcChain>
</file>

<file path=xl/sharedStrings.xml><?xml version="1.0" encoding="utf-8"?>
<sst xmlns="http://schemas.openxmlformats.org/spreadsheetml/2006/main" count="670" uniqueCount="99">
  <si>
    <t>BCM TruckTimeOfDay.job (coefficients from BCMTrucks.job)</t>
  </si>
  <si>
    <t>Time Period</t>
  </si>
  <si>
    <t>Truck Type</t>
  </si>
  <si>
    <t>2015_TRUCK_II.mat</t>
  </si>
  <si>
    <t>2015_TRUCK2.mat</t>
  </si>
  <si>
    <t>2015_TRUCK_IE</t>
  </si>
  <si>
    <t>2015_TRUCK_EI.mat</t>
  </si>
  <si>
    <t>2015_XX.mat</t>
  </si>
  <si>
    <t>mw[15]</t>
  </si>
  <si>
    <t>AM</t>
  </si>
  <si>
    <t>vstruck</t>
  </si>
  <si>
    <t>=</t>
  </si>
  <si>
    <t>MI.2.1</t>
  </si>
  <si>
    <t>;</t>
  </si>
  <si>
    <t>-</t>
  </si>
  <si>
    <t>mw[16]</t>
  </si>
  <si>
    <t>struck</t>
  </si>
  <si>
    <t>MI.1.1</t>
  </si>
  <si>
    <t>MI.3.1</t>
  </si>
  <si>
    <t>MI.3.1.T</t>
  </si>
  <si>
    <t>MI.4.1</t>
  </si>
  <si>
    <t>MI.4.1.T</t>
  </si>
  <si>
    <t>mw[17]</t>
  </si>
  <si>
    <t>mtruck</t>
  </si>
  <si>
    <t>MI.1.2</t>
  </si>
  <si>
    <t>MI.3.2</t>
  </si>
  <si>
    <t>MI.3.2.T</t>
  </si>
  <si>
    <t>MI.4.2</t>
  </si>
  <si>
    <t>MI.4.2.T</t>
  </si>
  <si>
    <t>mw[18]</t>
  </si>
  <si>
    <t>ctruck</t>
  </si>
  <si>
    <t>MI.1.3</t>
  </si>
  <si>
    <t>MI.3.3</t>
  </si>
  <si>
    <t>MI.3.3.T</t>
  </si>
  <si>
    <t>MI.4.3</t>
  </si>
  <si>
    <t>MI.4.3.T</t>
  </si>
  <si>
    <t>MI.5.1</t>
  </si>
  <si>
    <t>MI.5.1.T</t>
  </si>
  <si>
    <t>mw[23]</t>
  </si>
  <si>
    <t>PM</t>
  </si>
  <si>
    <t>mw[24]</t>
  </si>
  <si>
    <t>mw[25]</t>
  </si>
  <si>
    <t>mw[26]</t>
  </si>
  <si>
    <t>mw[19]</t>
  </si>
  <si>
    <t>MD</t>
  </si>
  <si>
    <t>mw[20]</t>
  </si>
  <si>
    <t>mw[21]</t>
  </si>
  <si>
    <t>mw[22]</t>
  </si>
  <si>
    <t>mw[11]</t>
  </si>
  <si>
    <t>EA</t>
  </si>
  <si>
    <t>mw[12]</t>
  </si>
  <si>
    <t>mw[13]</t>
  </si>
  <si>
    <t>mw[14]</t>
  </si>
  <si>
    <t>mw[27]</t>
  </si>
  <si>
    <t>EV</t>
  </si>
  <si>
    <t>mw[28]</t>
  </si>
  <si>
    <t>mw[29]</t>
  </si>
  <si>
    <t>mw[30]</t>
  </si>
  <si>
    <t>Sum</t>
  </si>
  <si>
    <t>SML</t>
  </si>
  <si>
    <t>VSML</t>
  </si>
  <si>
    <t>MED</t>
  </si>
  <si>
    <t>LRG</t>
  </si>
  <si>
    <t>MW[1]</t>
  </si>
  <si>
    <t>MW[2]</t>
  </si>
  <si>
    <t>MW[3]</t>
  </si>
  <si>
    <t>MW[4]</t>
  </si>
  <si>
    <t>MW[5]</t>
  </si>
  <si>
    <t>OUTPUT</t>
  </si>
  <si>
    <t>vsm</t>
  </si>
  <si>
    <t>INPUT</t>
  </si>
  <si>
    <t>Difference</t>
  </si>
  <si>
    <t>AM=</t>
  </si>
  <si>
    <t>MD=</t>
  </si>
  <si>
    <t>PM=</t>
  </si>
  <si>
    <t>EV=</t>
  </si>
  <si>
    <t>EA=</t>
  </si>
  <si>
    <t>BCMTrucks, Create Truck Trips by Five Peak Periods</t>
  </si>
  <si>
    <t>XX Veh Trips</t>
  </si>
  <si>
    <t>mw11</t>
  </si>
  <si>
    <t>mw12</t>
  </si>
  <si>
    <t>mw24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</si>
  <si>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</si>
  <si>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</si>
  <si>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</si>
  <si>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</si>
  <si>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</si>
  <si>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</si>
  <si>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</si>
  <si>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</si>
  <si>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</si>
  <si>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</si>
  <si>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</si>
  <si>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mw25</t>
  </si>
  <si>
    <t>mw26</t>
  </si>
  <si>
    <t>mw27</t>
  </si>
  <si>
    <t>mw28</t>
  </si>
  <si>
    <t>mw29</t>
  </si>
  <si>
    <t>mw30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</si>
</sst>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80">
    <xf numFmtId="0" fontId="0" fillId="0" borderId="0" xfId="0"/>
    <xf numFmtId="0" fontId="4" fillId="0" borderId="0" xfId="0" applyFont="1"/>
    <xf numFmtId="0" fontId="6" fillId="0" borderId="0" xfId="0" applyFont="1" applyAlignment="1">
      <alignment wrapText="1"/>
    </xf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2" fillId="2" borderId="12" xfId="2" applyBorder="1"/>
    <xf numFmtId="0" fontId="0" fillId="0" borderId="9" xfId="0" applyBorder="1"/>
    <xf numFmtId="0" fontId="4" fillId="0" borderId="14" xfId="0" applyFont="1" applyBorder="1"/>
    <xf numFmtId="0" fontId="0" fillId="0" borderId="15" xfId="0" applyBorder="1"/>
    <xf numFmtId="0" fontId="2" fillId="2" borderId="15" xfId="2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3" fillId="3" borderId="11" xfId="3" applyBorder="1"/>
    <xf numFmtId="0" fontId="3" fillId="3" borderId="0" xfId="3" applyBorder="1"/>
    <xf numFmtId="0" fontId="3" fillId="3" borderId="6" xfId="3" applyBorder="1"/>
    <xf numFmtId="164" fontId="0" fillId="0" borderId="0" xfId="1" applyNumberFormat="1" applyFont="1"/>
    <xf numFmtId="164" fontId="0" fillId="0" borderId="0" xfId="0" applyNumberFormat="1"/>
    <xf numFmtId="0" fontId="6" fillId="0" borderId="1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Border="1"/>
    <xf numFmtId="0" fontId="3" fillId="3" borderId="1" xfId="3"/>
    <xf numFmtId="0" fontId="2" fillId="2" borderId="0" xfId="2"/>
    <xf numFmtId="0" fontId="4" fillId="0" borderId="16" xfId="0" applyFont="1" applyBorder="1"/>
    <xf numFmtId="0" fontId="0" fillId="0" borderId="16" xfId="0" applyBorder="1"/>
    <xf numFmtId="0" fontId="2" fillId="2" borderId="16" xfId="2" applyBorder="1"/>
    <xf numFmtId="0" fontId="3" fillId="3" borderId="16" xfId="3" applyBorder="1" applyAlignment="1">
      <alignment horizontal="center" vertical="center"/>
    </xf>
    <xf numFmtId="0" fontId="3" fillId="3" borderId="16" xfId="3" applyBorder="1"/>
    <xf numFmtId="0" fontId="3" fillId="3" borderId="16" xfId="3" applyBorder="1" applyAlignment="1">
      <alignment horizontal="left" vertical="center"/>
    </xf>
    <xf numFmtId="0" fontId="3" fillId="3" borderId="17" xfId="3" applyBorder="1" applyAlignment="1">
      <alignment horizontal="center" vertical="center"/>
    </xf>
    <xf numFmtId="0" fontId="3" fillId="3" borderId="17" xfId="3" applyBorder="1"/>
    <xf numFmtId="0" fontId="3" fillId="3" borderId="17" xfId="3" applyBorder="1" applyAlignment="1">
      <alignment horizontal="left" vertical="center" wrapText="1"/>
    </xf>
    <xf numFmtId="0" fontId="2" fillId="2" borderId="17" xfId="2" applyBorder="1"/>
    <xf numFmtId="0" fontId="4" fillId="0" borderId="19" xfId="0" applyFont="1" applyBorder="1"/>
    <xf numFmtId="0" fontId="0" fillId="0" borderId="19" xfId="0" applyBorder="1"/>
    <xf numFmtId="0" fontId="2" fillId="2" borderId="19" xfId="2" applyBorder="1"/>
    <xf numFmtId="0" fontId="4" fillId="0" borderId="22" xfId="0" applyFont="1" applyBorder="1"/>
    <xf numFmtId="0" fontId="0" fillId="0" borderId="22" xfId="0" applyBorder="1"/>
    <xf numFmtId="0" fontId="2" fillId="2" borderId="22" xfId="2" applyBorder="1"/>
    <xf numFmtId="0" fontId="3" fillId="3" borderId="23" xfId="3" applyBorder="1" applyAlignment="1">
      <alignment horizontal="center" vertical="center"/>
    </xf>
    <xf numFmtId="0" fontId="3" fillId="3" borderId="20" xfId="3" applyBorder="1" applyAlignment="1">
      <alignment horizontal="center" vertical="center"/>
    </xf>
    <xf numFmtId="0" fontId="3" fillId="3" borderId="21" xfId="3" applyBorder="1" applyAlignment="1">
      <alignment horizontal="center" vertical="center"/>
    </xf>
    <xf numFmtId="0" fontId="3" fillId="3" borderId="22" xfId="3" applyBorder="1" applyAlignment="1">
      <alignment horizontal="center" vertical="center"/>
    </xf>
    <xf numFmtId="0" fontId="3" fillId="3" borderId="22" xfId="3" applyBorder="1"/>
    <xf numFmtId="0" fontId="3" fillId="3" borderId="22" xfId="3" applyBorder="1" applyAlignment="1">
      <alignment horizontal="left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3" fillId="3" borderId="27" xfId="3" applyBorder="1"/>
    <xf numFmtId="0" fontId="3" fillId="3" borderId="25" xfId="3" applyBorder="1"/>
    <xf numFmtId="0" fontId="3" fillId="3" borderId="26" xfId="3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3" fillId="3" borderId="31" xfId="3" applyBorder="1"/>
    <xf numFmtId="0" fontId="3" fillId="3" borderId="29" xfId="3" applyBorder="1"/>
    <xf numFmtId="0" fontId="3" fillId="3" borderId="30" xfId="3" applyBorder="1"/>
    <xf numFmtId="0" fontId="4" fillId="0" borderId="18" xfId="0" applyFont="1" applyBorder="1"/>
    <xf numFmtId="0" fontId="0" fillId="0" borderId="32" xfId="0" applyBorder="1"/>
    <xf numFmtId="0" fontId="4" fillId="0" borderId="20" xfId="0" applyFont="1" applyBorder="1"/>
    <xf numFmtId="0" fontId="0" fillId="0" borderId="33" xfId="0" applyBorder="1"/>
    <xf numFmtId="0" fontId="4" fillId="0" borderId="21" xfId="0" applyFont="1" applyBorder="1"/>
    <xf numFmtId="0" fontId="0" fillId="0" borderId="34" xfId="0" applyBorder="1"/>
    <xf numFmtId="0" fontId="3" fillId="3" borderId="23" xfId="3" applyBorder="1"/>
    <xf numFmtId="0" fontId="3" fillId="3" borderId="35" xfId="3" applyBorder="1"/>
    <xf numFmtId="0" fontId="3" fillId="3" borderId="20" xfId="3" applyBorder="1"/>
    <xf numFmtId="1" fontId="3" fillId="3" borderId="33" xfId="3" applyNumberFormat="1" applyBorder="1"/>
    <xf numFmtId="0" fontId="3" fillId="3" borderId="21" xfId="3" applyBorder="1"/>
    <xf numFmtId="0" fontId="3" fillId="3" borderId="34" xfId="3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2" borderId="33" xfId="2" applyBorder="1"/>
    <xf numFmtId="0" fontId="3" fillId="3" borderId="33" xfId="3" applyBorder="1"/>
    <xf numFmtId="0" fontId="6" fillId="0" borderId="0" xfId="0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" fillId="2" borderId="39" xfId="2" applyBorder="1"/>
    <xf numFmtId="1" fontId="3" fillId="3" borderId="37" xfId="3" applyNumberFormat="1" applyBorder="1"/>
    <xf numFmtId="1" fontId="3" fillId="3" borderId="38" xfId="3" applyNumberFormat="1" applyBorder="1"/>
    <xf numFmtId="0" fontId="2" fillId="2" borderId="32" xfId="2" applyBorder="1"/>
    <xf numFmtId="0" fontId="2" fillId="2" borderId="34" xfId="2" applyBorder="1"/>
    <xf numFmtId="0" fontId="2" fillId="2" borderId="37" xfId="2" applyBorder="1"/>
    <xf numFmtId="0" fontId="2" fillId="2" borderId="38" xfId="2" applyBorder="1"/>
    <xf numFmtId="0" fontId="6" fillId="0" borderId="15" xfId="0" applyFont="1" applyBorder="1" applyAlignment="1">
      <alignment wrapText="1"/>
    </xf>
    <xf numFmtId="0" fontId="4" fillId="0" borderId="17" xfId="0" applyFont="1" applyBorder="1"/>
    <xf numFmtId="0" fontId="4" fillId="0" borderId="27" xfId="0" applyFont="1" applyBorder="1"/>
    <xf numFmtId="0" fontId="4" fillId="0" borderId="23" xfId="0" applyFont="1" applyBorder="1"/>
    <xf numFmtId="0" fontId="0" fillId="0" borderId="35" xfId="0" applyBorder="1"/>
    <xf numFmtId="0" fontId="4" fillId="0" borderId="31" xfId="0" applyFont="1" applyBorder="1"/>
    <xf numFmtId="0" fontId="0" fillId="0" borderId="27" xfId="0" applyBorder="1"/>
    <xf numFmtId="0" fontId="0" fillId="0" borderId="17" xfId="0" applyBorder="1"/>
    <xf numFmtId="0" fontId="0" fillId="0" borderId="39" xfId="0" applyBorder="1"/>
    <xf numFmtId="0" fontId="2" fillId="2" borderId="35" xfId="2" applyBorder="1"/>
    <xf numFmtId="0" fontId="4" fillId="0" borderId="41" xfId="0" applyFont="1" applyBorder="1"/>
    <xf numFmtId="0" fontId="4" fillId="0" borderId="42" xfId="0" applyFont="1" applyBorder="1"/>
    <xf numFmtId="0" fontId="4" fillId="0" borderId="40" xfId="0" applyFont="1" applyBorder="1"/>
    <xf numFmtId="0" fontId="0" fillId="0" borderId="43" xfId="0" applyBorder="1"/>
    <xf numFmtId="0" fontId="4" fillId="0" borderId="44" xfId="0" applyFont="1" applyBorder="1"/>
    <xf numFmtId="0" fontId="0" fillId="0" borderId="42" xfId="0" applyBorder="1"/>
    <xf numFmtId="0" fontId="0" fillId="0" borderId="41" xfId="0" applyBorder="1"/>
    <xf numFmtId="0" fontId="0" fillId="0" borderId="45" xfId="0" applyBorder="1"/>
    <xf numFmtId="0" fontId="2" fillId="2" borderId="41" xfId="2" applyBorder="1"/>
    <xf numFmtId="0" fontId="2" fillId="2" borderId="43" xfId="2" applyBorder="1"/>
    <xf numFmtId="0" fontId="2" fillId="2" borderId="0" xfId="2" applyFont="1"/>
    <xf numFmtId="0" fontId="8" fillId="2" borderId="20" xfId="2" applyFont="1" applyBorder="1"/>
    <xf numFmtId="0" fontId="3" fillId="3" borderId="23" xfId="3" applyFont="1" applyBorder="1"/>
    <xf numFmtId="0" fontId="3" fillId="3" borderId="20" xfId="3" applyFont="1" applyBorder="1"/>
    <xf numFmtId="0" fontId="3" fillId="3" borderId="21" xfId="3" applyFont="1" applyBorder="1"/>
    <xf numFmtId="0" fontId="8" fillId="2" borderId="0" xfId="2" applyFont="1"/>
    <xf numFmtId="0" fontId="8" fillId="2" borderId="1" xfId="2" applyFont="1" applyBorder="1"/>
    <xf numFmtId="0" fontId="8" fillId="2" borderId="16" xfId="2" applyFont="1" applyBorder="1"/>
    <xf numFmtId="0" fontId="3" fillId="3" borderId="17" xfId="3" applyFont="1" applyBorder="1"/>
    <xf numFmtId="0" fontId="3" fillId="3" borderId="16" xfId="3" applyFont="1" applyBorder="1"/>
    <xf numFmtId="0" fontId="3" fillId="3" borderId="22" xfId="3" applyFont="1" applyBorder="1"/>
    <xf numFmtId="0" fontId="8" fillId="2" borderId="18" xfId="2" applyFont="1" applyBorder="1"/>
    <xf numFmtId="0" fontId="8" fillId="2" borderId="21" xfId="2" applyFont="1" applyBorder="1"/>
    <xf numFmtId="0" fontId="8" fillId="2" borderId="23" xfId="2" applyFont="1" applyBorder="1"/>
    <xf numFmtId="0" fontId="8" fillId="2" borderId="40" xfId="2" applyFont="1" applyBorder="1"/>
    <xf numFmtId="0" fontId="3" fillId="3" borderId="1" xfId="3" applyFont="1"/>
    <xf numFmtId="0" fontId="8" fillId="2" borderId="19" xfId="2" applyFont="1" applyBorder="1"/>
    <xf numFmtId="0" fontId="8" fillId="2" borderId="22" xfId="2" applyFont="1" applyBorder="1"/>
    <xf numFmtId="0" fontId="8" fillId="2" borderId="17" xfId="2" applyFont="1" applyBorder="1"/>
    <xf numFmtId="0" fontId="8" fillId="2" borderId="41" xfId="2" applyFont="1" applyBorder="1"/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/>
    <xf numFmtId="0" fontId="4" fillId="0" borderId="48" xfId="0" applyFont="1" applyBorder="1"/>
    <xf numFmtId="0" fontId="4" fillId="0" borderId="46" xfId="0" applyFont="1" applyBorder="1"/>
    <xf numFmtId="0" fontId="4" fillId="0" borderId="50" xfId="0" applyFont="1" applyBorder="1"/>
    <xf numFmtId="0" fontId="3" fillId="3" borderId="0" xfId="3" applyFont="1" applyBorder="1"/>
    <xf numFmtId="0" fontId="4" fillId="0" borderId="4" xfId="0" applyFont="1" applyBorder="1"/>
    <xf numFmtId="0" fontId="4" fillId="0" borderId="13" xfId="0" applyFont="1" applyBorder="1"/>
    <xf numFmtId="0" fontId="4" fillId="0" borderId="9" xfId="0" applyFont="1" applyBorder="1"/>
    <xf numFmtId="0" fontId="4" fillId="0" borderId="8" xfId="0" applyFont="1" applyBorder="1"/>
    <xf numFmtId="9" fontId="0" fillId="0" borderId="11" xfId="0" applyNumberFormat="1" applyBorder="1"/>
    <xf numFmtId="9" fontId="0" fillId="0" borderId="0" xfId="0" applyNumberFormat="1" applyBorder="1"/>
    <xf numFmtId="0" fontId="0" fillId="0" borderId="9" xfId="0" applyFill="1" applyBorder="1"/>
    <xf numFmtId="0" fontId="4" fillId="0" borderId="12" xfId="0" applyFont="1" applyBorder="1"/>
    <xf numFmtId="0" fontId="3" fillId="3" borderId="10" xfId="3" applyFont="1" applyBorder="1"/>
    <xf numFmtId="0" fontId="3" fillId="3" borderId="11" xfId="3" applyFont="1" applyBorder="1"/>
    <xf numFmtId="0" fontId="3" fillId="3" borderId="14" xfId="3" applyFont="1" applyBorder="1"/>
    <xf numFmtId="0" fontId="3" fillId="3" borderId="5" xfId="3" applyFont="1" applyBorder="1"/>
    <xf numFmtId="0" fontId="3" fillId="3" borderId="6" xfId="3" applyFont="1" applyBorder="1"/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/>
    <xf numFmtId="0" fontId="4" fillId="0" borderId="53" xfId="0" applyFont="1" applyBorder="1"/>
    <xf numFmtId="0" fontId="4" fillId="0" borderId="51" xfId="0" applyFont="1" applyBorder="1"/>
    <xf numFmtId="0" fontId="4" fillId="0" borderId="54" xfId="0" applyFont="1" applyBorder="1"/>
    <xf numFmtId="0" fontId="4" fillId="0" borderId="55" xfId="0" applyFont="1" applyBorder="1"/>
    <xf numFmtId="9" fontId="0" fillId="0" borderId="6" xfId="0" applyNumberFormat="1" applyBorder="1"/>
    <xf numFmtId="0" fontId="4" fillId="0" borderId="49" xfId="0" applyFont="1" applyBorder="1"/>
    <xf numFmtId="0" fontId="3" fillId="3" borderId="56" xfId="3" applyBorder="1"/>
    <xf numFmtId="0" fontId="4" fillId="0" borderId="7" xfId="0" applyFont="1" applyBorder="1"/>
    <xf numFmtId="0" fontId="0" fillId="0" borderId="13" xfId="0" applyFill="1" applyBorder="1"/>
    <xf numFmtId="0" fontId="0" fillId="0" borderId="8" xfId="0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3" fillId="3" borderId="10" xfId="3" applyBorder="1" applyAlignment="1">
      <alignment horizontal="center" vertical="center"/>
    </xf>
  </cellXfs>
  <cellStyles count="4">
    <cellStyle name="Bad" xfId="2" builtinId="27"/>
    <cellStyle name="Calculation" xfId="3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76D6-5D45-4816-B310-6B57BA7F61BC}">
  <dimension ref="A1:AQ39"/>
  <sheetViews>
    <sheetView workbookViewId="0">
      <selection activeCell="AN3" activeCellId="1" sqref="AL3:AL22 AN3:AN22"/>
    </sheetView>
  </sheetViews>
  <sheetFormatPr defaultRowHeight="15" x14ac:dyDescent="0.25"/>
  <cols>
    <col min="2" max="3" width="9.140625" customWidth="1"/>
    <col min="11" max="11" width="9.140625" style="1"/>
    <col min="14" max="14" width="9.140625" style="1"/>
    <col min="17" max="17" width="9.140625" style="1"/>
    <col min="20" max="20" width="9.140625" style="1"/>
    <col min="23" max="23" width="9.140625" style="1"/>
    <col min="24" max="24" width="11.7109375" customWidth="1"/>
    <col min="26" max="26" width="9.140625" style="1"/>
    <col min="37" max="37" width="6.5703125" bestFit="1" customWidth="1"/>
    <col min="38" max="38" width="8" bestFit="1" customWidth="1"/>
  </cols>
  <sheetData>
    <row r="1" spans="1:43" ht="29.25" thickBot="1" x14ac:dyDescent="0.5">
      <c r="A1" s="1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2"/>
    </row>
    <row r="2" spans="1:43" ht="63.75" thickBot="1" x14ac:dyDescent="0.4">
      <c r="A2" s="2"/>
      <c r="B2" s="23" t="s">
        <v>1</v>
      </c>
      <c r="C2" s="24" t="s">
        <v>2</v>
      </c>
      <c r="D2" s="24"/>
      <c r="E2" s="173" t="s">
        <v>3</v>
      </c>
      <c r="F2" s="174"/>
      <c r="G2" s="175"/>
      <c r="H2" s="176" t="s">
        <v>4</v>
      </c>
      <c r="I2" s="176"/>
      <c r="J2" s="176"/>
      <c r="K2" s="173" t="s">
        <v>5</v>
      </c>
      <c r="L2" s="174"/>
      <c r="M2" s="174"/>
      <c r="N2" s="174"/>
      <c r="O2" s="175"/>
      <c r="P2" s="80"/>
      <c r="Q2" s="173" t="s">
        <v>6</v>
      </c>
      <c r="R2" s="174"/>
      <c r="S2" s="174"/>
      <c r="T2" s="174"/>
      <c r="U2" s="175"/>
      <c r="V2" s="80"/>
      <c r="W2" s="173" t="s">
        <v>7</v>
      </c>
      <c r="X2" s="174"/>
      <c r="Y2" s="174"/>
      <c r="Z2" s="174"/>
      <c r="AA2" s="175"/>
      <c r="AB2" s="9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3" t="s">
        <v>8</v>
      </c>
      <c r="B3" s="165" t="s">
        <v>9</v>
      </c>
      <c r="C3" s="39" t="s">
        <v>10</v>
      </c>
      <c r="D3" s="51" t="s">
        <v>11</v>
      </c>
      <c r="E3" s="63"/>
      <c r="F3" s="39"/>
      <c r="G3" s="64"/>
      <c r="H3" s="57" t="s">
        <v>12</v>
      </c>
      <c r="I3" s="39"/>
      <c r="J3" s="75">
        <v>0.20646</v>
      </c>
      <c r="K3" s="63"/>
      <c r="L3" s="39"/>
      <c r="M3" s="40"/>
      <c r="N3" s="39"/>
      <c r="O3" s="64"/>
      <c r="P3" s="81"/>
      <c r="Q3" s="3"/>
      <c r="R3" s="6"/>
      <c r="S3" s="6"/>
      <c r="T3" s="4"/>
      <c r="U3" s="5"/>
      <c r="V3" s="81"/>
      <c r="W3" s="138" t="s">
        <v>36</v>
      </c>
      <c r="X3" s="141">
        <v>0.2</v>
      </c>
      <c r="Y3" s="7">
        <f>Y$7*X3</f>
        <v>2.7324000000000001E-2</v>
      </c>
      <c r="Z3" s="4" t="s">
        <v>37</v>
      </c>
      <c r="AA3" s="7">
        <f>X3*AA$7</f>
        <v>8.9820000000000004E-3</v>
      </c>
      <c r="AB3" s="5"/>
      <c r="AJ3" t="s">
        <v>79</v>
      </c>
      <c r="AK3" t="s">
        <v>36</v>
      </c>
      <c r="AL3">
        <v>0.62080000000000002</v>
      </c>
      <c r="AM3" t="s">
        <v>37</v>
      </c>
      <c r="AN3">
        <v>1.2782</v>
      </c>
    </row>
    <row r="4" spans="1:43" x14ac:dyDescent="0.25">
      <c r="A4" s="10" t="s">
        <v>15</v>
      </c>
      <c r="B4" s="166"/>
      <c r="C4" s="29" t="s">
        <v>16</v>
      </c>
      <c r="D4" s="52" t="s">
        <v>11</v>
      </c>
      <c r="E4" s="65" t="s">
        <v>17</v>
      </c>
      <c r="F4" s="29"/>
      <c r="G4" s="66">
        <v>0.20646</v>
      </c>
      <c r="H4" s="58"/>
      <c r="I4" s="29"/>
      <c r="J4" s="76"/>
      <c r="K4" s="10" t="s">
        <v>18</v>
      </c>
      <c r="L4" s="26"/>
      <c r="M4" s="26">
        <v>0.13661999999999999</v>
      </c>
      <c r="N4" s="25" t="s">
        <v>19</v>
      </c>
      <c r="O4" s="11">
        <v>4.4909999999999999E-2</v>
      </c>
      <c r="P4" s="82"/>
      <c r="Q4" s="10" t="s">
        <v>20</v>
      </c>
      <c r="R4" s="26"/>
      <c r="S4" s="26">
        <f>M4</f>
        <v>0.13661999999999999</v>
      </c>
      <c r="T4" s="25" t="s">
        <v>21</v>
      </c>
      <c r="U4" s="11">
        <f>O4</f>
        <v>4.4909999999999999E-2</v>
      </c>
      <c r="V4" s="82"/>
      <c r="W4" s="139" t="s">
        <v>36</v>
      </c>
      <c r="X4" s="142">
        <v>0.03</v>
      </c>
      <c r="Y4" s="9">
        <f>Y$7*X4</f>
        <v>4.0986E-3</v>
      </c>
      <c r="Z4" s="25" t="s">
        <v>37</v>
      </c>
      <c r="AA4" s="9">
        <f>X4*AA$7</f>
        <v>1.3472999999999998E-3</v>
      </c>
      <c r="AB4" s="11"/>
      <c r="AJ4" t="s">
        <v>80</v>
      </c>
      <c r="AK4" t="s">
        <v>36</v>
      </c>
      <c r="AL4">
        <v>9.3119999999999994E-2</v>
      </c>
      <c r="AM4" t="s">
        <v>37</v>
      </c>
      <c r="AN4">
        <v>0.19173000000000001</v>
      </c>
    </row>
    <row r="5" spans="1:43" x14ac:dyDescent="0.25">
      <c r="A5" s="10" t="s">
        <v>22</v>
      </c>
      <c r="B5" s="166"/>
      <c r="C5" s="29" t="s">
        <v>23</v>
      </c>
      <c r="D5" s="52" t="s">
        <v>11</v>
      </c>
      <c r="E5" s="65" t="s">
        <v>24</v>
      </c>
      <c r="F5" s="29"/>
      <c r="G5" s="66">
        <v>0.20596999999999999</v>
      </c>
      <c r="H5" s="58"/>
      <c r="I5" s="29"/>
      <c r="J5" s="76"/>
      <c r="K5" s="65" t="s">
        <v>25</v>
      </c>
      <c r="L5" s="29"/>
      <c r="M5" s="30">
        <v>0.13661999999999999</v>
      </c>
      <c r="N5" s="29" t="s">
        <v>26</v>
      </c>
      <c r="O5" s="66">
        <v>4.4909999999999999E-2</v>
      </c>
      <c r="P5" s="82"/>
      <c r="Q5" s="10" t="s">
        <v>27</v>
      </c>
      <c r="R5" s="26"/>
      <c r="S5" s="26">
        <f t="shared" ref="S5:S26" si="0">M5</f>
        <v>0.13661999999999999</v>
      </c>
      <c r="T5" s="25" t="s">
        <v>28</v>
      </c>
      <c r="U5" s="11">
        <f t="shared" ref="U5:U26" si="1">O5</f>
        <v>4.4909999999999999E-2</v>
      </c>
      <c r="V5" s="82"/>
      <c r="W5" s="139" t="s">
        <v>36</v>
      </c>
      <c r="X5" s="142">
        <v>0.02</v>
      </c>
      <c r="Y5" s="9">
        <f>Y$7*X5</f>
        <v>2.7323999999999998E-3</v>
      </c>
      <c r="Z5" s="25" t="s">
        <v>37</v>
      </c>
      <c r="AA5" s="9">
        <f>X5*AA$7</f>
        <v>8.9820000000000004E-4</v>
      </c>
      <c r="AB5" s="11"/>
      <c r="AJ5" t="s">
        <v>82</v>
      </c>
      <c r="AK5" t="s">
        <v>36</v>
      </c>
      <c r="AL5">
        <v>6.2080000000000003E-2</v>
      </c>
      <c r="AM5" t="s">
        <v>37</v>
      </c>
      <c r="AN5" s="1">
        <v>0.12781999999999999</v>
      </c>
    </row>
    <row r="6" spans="1:43" ht="15.75" thickBot="1" x14ac:dyDescent="0.3">
      <c r="A6" s="13" t="s">
        <v>29</v>
      </c>
      <c r="B6" s="167"/>
      <c r="C6" s="42" t="s">
        <v>30</v>
      </c>
      <c r="D6" s="53" t="s">
        <v>11</v>
      </c>
      <c r="E6" s="67" t="s">
        <v>31</v>
      </c>
      <c r="F6" s="42"/>
      <c r="G6" s="68">
        <v>0.20593</v>
      </c>
      <c r="H6" s="59"/>
      <c r="I6" s="42"/>
      <c r="J6" s="77"/>
      <c r="K6" s="67" t="s">
        <v>32</v>
      </c>
      <c r="L6" s="42"/>
      <c r="M6" s="43">
        <v>0.13661999999999999</v>
      </c>
      <c r="N6" s="42" t="s">
        <v>33</v>
      </c>
      <c r="O6" s="68">
        <v>4.4909999999999999E-2</v>
      </c>
      <c r="P6" s="83"/>
      <c r="Q6" s="13" t="s">
        <v>34</v>
      </c>
      <c r="R6" s="16"/>
      <c r="S6" s="16">
        <f t="shared" si="0"/>
        <v>0.13661999999999999</v>
      </c>
      <c r="T6" s="14" t="s">
        <v>35</v>
      </c>
      <c r="U6" s="15">
        <f t="shared" si="1"/>
        <v>4.4909999999999999E-2</v>
      </c>
      <c r="V6" s="83"/>
      <c r="W6" s="140" t="s">
        <v>36</v>
      </c>
      <c r="X6" s="156">
        <v>0.75</v>
      </c>
      <c r="Y6" s="17">
        <f>Y$7*X6</f>
        <v>0.102465</v>
      </c>
      <c r="Z6" s="14" t="s">
        <v>37</v>
      </c>
      <c r="AA6" s="17">
        <f>X6*AA$7</f>
        <v>3.3682499999999997E-2</v>
      </c>
      <c r="AB6" s="11"/>
      <c r="AJ6" t="s">
        <v>83</v>
      </c>
      <c r="AK6" t="s">
        <v>36</v>
      </c>
      <c r="AL6">
        <v>2.3279999999999998</v>
      </c>
      <c r="AM6" t="s">
        <v>37</v>
      </c>
      <c r="AN6">
        <v>4.7932499999999996</v>
      </c>
    </row>
    <row r="7" spans="1:43" s="1" customFormat="1" ht="15.75" thickBot="1" x14ac:dyDescent="0.3">
      <c r="A7" s="10"/>
      <c r="B7" s="131"/>
      <c r="C7" s="132"/>
      <c r="D7" s="133"/>
      <c r="E7" s="134"/>
      <c r="F7" s="132"/>
      <c r="G7" s="157"/>
      <c r="H7" s="135"/>
      <c r="I7" s="132"/>
      <c r="J7" s="133"/>
      <c r="K7" s="134"/>
      <c r="L7" s="132"/>
      <c r="M7" s="132"/>
      <c r="N7" s="132"/>
      <c r="O7" s="157"/>
      <c r="P7" s="25"/>
      <c r="Q7" s="10"/>
      <c r="R7" s="26"/>
      <c r="S7" s="26"/>
      <c r="T7" s="25"/>
      <c r="U7" s="11"/>
      <c r="V7" s="25"/>
      <c r="W7" s="139"/>
      <c r="X7" s="25"/>
      <c r="Y7" s="158">
        <v>0.13661999999999999</v>
      </c>
      <c r="Z7" s="25"/>
      <c r="AA7" s="158">
        <v>4.4909999999999999E-2</v>
      </c>
      <c r="AB7" s="144"/>
      <c r="AJ7" s="1" t="s">
        <v>84</v>
      </c>
      <c r="AK7" s="1" t="s">
        <v>36</v>
      </c>
      <c r="AL7" s="1">
        <v>2.7324000000000002</v>
      </c>
      <c r="AM7" s="1" t="s">
        <v>37</v>
      </c>
      <c r="AN7" s="1">
        <v>0.8982</v>
      </c>
    </row>
    <row r="8" spans="1:43" x14ac:dyDescent="0.25">
      <c r="A8" s="3" t="s">
        <v>38</v>
      </c>
      <c r="B8" s="165" t="s">
        <v>39</v>
      </c>
      <c r="C8" s="39" t="s">
        <v>10</v>
      </c>
      <c r="D8" s="51" t="s">
        <v>11</v>
      </c>
      <c r="E8" s="63"/>
      <c r="F8" s="39"/>
      <c r="G8" s="64"/>
      <c r="H8" s="57" t="s">
        <v>12</v>
      </c>
      <c r="I8" s="39"/>
      <c r="J8" s="75">
        <v>0.36858000000000002</v>
      </c>
      <c r="K8" s="63" t="s">
        <v>13</v>
      </c>
      <c r="L8" s="39"/>
      <c r="M8" s="40"/>
      <c r="N8" s="39" t="s">
        <v>14</v>
      </c>
      <c r="O8" s="64"/>
      <c r="P8" s="81"/>
      <c r="Q8" s="3"/>
      <c r="R8" s="6"/>
      <c r="S8" s="6"/>
      <c r="T8" s="4"/>
      <c r="U8" s="5"/>
      <c r="V8" s="81"/>
      <c r="W8" s="138" t="s">
        <v>36</v>
      </c>
      <c r="X8" s="141">
        <v>0.2</v>
      </c>
      <c r="Y8" s="7">
        <f>Y$12*X8</f>
        <v>4.4712000000000002E-2</v>
      </c>
      <c r="Z8" s="4" t="s">
        <v>37</v>
      </c>
      <c r="AA8" s="7">
        <f>X8*AA$12</f>
        <v>2.7004E-2</v>
      </c>
      <c r="AB8" s="5"/>
      <c r="AJ8" t="s">
        <v>85</v>
      </c>
      <c r="AK8" s="1" t="s">
        <v>36</v>
      </c>
      <c r="AL8" s="1">
        <v>0.40986</v>
      </c>
      <c r="AM8" s="1" t="s">
        <v>37</v>
      </c>
      <c r="AN8">
        <v>0.13472999999999999</v>
      </c>
    </row>
    <row r="9" spans="1:43" x14ac:dyDescent="0.25">
      <c r="A9" s="10" t="s">
        <v>40</v>
      </c>
      <c r="B9" s="166"/>
      <c r="C9" s="29" t="s">
        <v>16</v>
      </c>
      <c r="D9" s="52" t="s">
        <v>11</v>
      </c>
      <c r="E9" s="65" t="s">
        <v>17</v>
      </c>
      <c r="F9" s="29"/>
      <c r="G9" s="66">
        <v>0.36858000000000002</v>
      </c>
      <c r="H9" s="58"/>
      <c r="I9" s="29"/>
      <c r="J9" s="76"/>
      <c r="K9" s="10" t="s">
        <v>18</v>
      </c>
      <c r="L9" s="26"/>
      <c r="M9" s="26">
        <v>0.22356000000000001</v>
      </c>
      <c r="N9" s="25" t="s">
        <v>19</v>
      </c>
      <c r="O9" s="11">
        <v>0.13502</v>
      </c>
      <c r="P9" s="82"/>
      <c r="Q9" s="10" t="s">
        <v>20</v>
      </c>
      <c r="R9" s="26"/>
      <c r="S9" s="26">
        <f t="shared" si="0"/>
        <v>0.22356000000000001</v>
      </c>
      <c r="T9" s="25" t="s">
        <v>21</v>
      </c>
      <c r="U9" s="11">
        <f t="shared" si="1"/>
        <v>0.13502</v>
      </c>
      <c r="V9" s="82"/>
      <c r="W9" s="139" t="s">
        <v>36</v>
      </c>
      <c r="X9" s="142">
        <v>0.03</v>
      </c>
      <c r="Y9" s="9">
        <f>Y$12*X9</f>
        <v>6.7067999999999997E-3</v>
      </c>
      <c r="Z9" s="25" t="s">
        <v>37</v>
      </c>
      <c r="AA9" s="9">
        <f>X9*AA$12</f>
        <v>4.0505999999999997E-3</v>
      </c>
      <c r="AB9" s="11"/>
      <c r="AJ9" t="s">
        <v>86</v>
      </c>
      <c r="AK9" t="s">
        <v>36</v>
      </c>
      <c r="AL9">
        <v>0.27323999999999998</v>
      </c>
      <c r="AM9" t="s">
        <v>37</v>
      </c>
      <c r="AN9">
        <v>8.9819999999999997E-2</v>
      </c>
    </row>
    <row r="10" spans="1:43" x14ac:dyDescent="0.25">
      <c r="A10" s="10" t="s">
        <v>41</v>
      </c>
      <c r="B10" s="166"/>
      <c r="C10" s="29" t="s">
        <v>23</v>
      </c>
      <c r="D10" s="52" t="s">
        <v>11</v>
      </c>
      <c r="E10" s="65" t="s">
        <v>24</v>
      </c>
      <c r="F10" s="29"/>
      <c r="G10" s="66">
        <v>0.37352000000000002</v>
      </c>
      <c r="H10" s="58"/>
      <c r="I10" s="29"/>
      <c r="J10" s="76"/>
      <c r="K10" s="65" t="s">
        <v>25</v>
      </c>
      <c r="L10" s="29"/>
      <c r="M10" s="30">
        <v>0.22356000000000001</v>
      </c>
      <c r="N10" s="29" t="s">
        <v>26</v>
      </c>
      <c r="O10" s="66">
        <v>0.13502</v>
      </c>
      <c r="P10" s="82"/>
      <c r="Q10" s="10" t="s">
        <v>27</v>
      </c>
      <c r="R10" s="26"/>
      <c r="S10" s="26">
        <f t="shared" si="0"/>
        <v>0.22356000000000001</v>
      </c>
      <c r="T10" s="25" t="s">
        <v>28</v>
      </c>
      <c r="U10" s="11">
        <f t="shared" si="1"/>
        <v>0.13502</v>
      </c>
      <c r="V10" s="82"/>
      <c r="W10" s="139" t="s">
        <v>36</v>
      </c>
      <c r="X10" s="142">
        <v>0.02</v>
      </c>
      <c r="Y10" s="9">
        <f>Y$12*X10</f>
        <v>4.4712000000000007E-3</v>
      </c>
      <c r="Z10" s="25" t="s">
        <v>37</v>
      </c>
      <c r="AA10" s="9">
        <f>X10*AA$12</f>
        <v>2.7003999999999999E-3</v>
      </c>
      <c r="AB10" s="11"/>
      <c r="AJ10" t="s">
        <v>87</v>
      </c>
      <c r="AK10" t="s">
        <v>36</v>
      </c>
      <c r="AL10">
        <v>10.246499999999999</v>
      </c>
      <c r="AM10" t="s">
        <v>37</v>
      </c>
      <c r="AN10">
        <v>3.3682500000000002</v>
      </c>
    </row>
    <row r="11" spans="1:43" ht="15.75" thickBot="1" x14ac:dyDescent="0.3">
      <c r="A11" s="13" t="s">
        <v>42</v>
      </c>
      <c r="B11" s="167"/>
      <c r="C11" s="42" t="s">
        <v>30</v>
      </c>
      <c r="D11" s="53" t="s">
        <v>11</v>
      </c>
      <c r="E11" s="67" t="s">
        <v>31</v>
      </c>
      <c r="F11" s="42"/>
      <c r="G11" s="68">
        <v>0.37275999999999998</v>
      </c>
      <c r="H11" s="59"/>
      <c r="I11" s="42"/>
      <c r="J11" s="77"/>
      <c r="K11" s="67" t="s">
        <v>32</v>
      </c>
      <c r="L11" s="42"/>
      <c r="M11" s="43">
        <v>0.22356000000000001</v>
      </c>
      <c r="N11" s="42" t="s">
        <v>33</v>
      </c>
      <c r="O11" s="68">
        <v>0.13502</v>
      </c>
      <c r="P11" s="83"/>
      <c r="Q11" s="13" t="s">
        <v>34</v>
      </c>
      <c r="R11" s="16"/>
      <c r="S11" s="16">
        <f t="shared" si="0"/>
        <v>0.22356000000000001</v>
      </c>
      <c r="T11" s="14" t="s">
        <v>35</v>
      </c>
      <c r="U11" s="15">
        <f t="shared" si="1"/>
        <v>0.13502</v>
      </c>
      <c r="V11" s="83"/>
      <c r="W11" s="140" t="s">
        <v>36</v>
      </c>
      <c r="X11" s="156">
        <v>0.75</v>
      </c>
      <c r="Y11" s="17">
        <f>Y$12*X11</f>
        <v>0.16767000000000001</v>
      </c>
      <c r="Z11" s="14" t="s">
        <v>37</v>
      </c>
      <c r="AA11" s="17">
        <f>X11*AA$12</f>
        <v>0.10126499999999999</v>
      </c>
      <c r="AB11" s="15"/>
      <c r="AJ11" t="s">
        <v>88</v>
      </c>
      <c r="AL11">
        <v>2.4762</v>
      </c>
      <c r="AN11">
        <v>2.9239999999999999</v>
      </c>
    </row>
    <row r="12" spans="1:43" s="1" customFormat="1" ht="15.75" thickBot="1" x14ac:dyDescent="0.3">
      <c r="A12" s="10"/>
      <c r="B12" s="131"/>
      <c r="C12" s="132"/>
      <c r="D12" s="133"/>
      <c r="E12" s="134"/>
      <c r="F12" s="132"/>
      <c r="G12" s="157"/>
      <c r="H12" s="135"/>
      <c r="I12" s="132"/>
      <c r="J12" s="133"/>
      <c r="K12" s="134"/>
      <c r="L12" s="132"/>
      <c r="M12" s="132"/>
      <c r="N12" s="132"/>
      <c r="O12" s="157"/>
      <c r="P12" s="25"/>
      <c r="Q12" s="10"/>
      <c r="R12" s="26"/>
      <c r="S12" s="26"/>
      <c r="T12" s="25"/>
      <c r="U12" s="11"/>
      <c r="V12" s="25"/>
      <c r="W12" s="139"/>
      <c r="X12" s="25"/>
      <c r="Y12" s="158">
        <v>0.22356000000000001</v>
      </c>
      <c r="Z12" s="25"/>
      <c r="AA12" s="158">
        <v>0.13502</v>
      </c>
      <c r="AB12" s="159"/>
      <c r="AJ12" s="1" t="s">
        <v>89</v>
      </c>
      <c r="AK12" t="s">
        <v>36</v>
      </c>
      <c r="AL12">
        <v>0.37142999999999998</v>
      </c>
      <c r="AM12" t="s">
        <v>37</v>
      </c>
      <c r="AN12" s="1">
        <v>0.438</v>
      </c>
    </row>
    <row r="13" spans="1:43" x14ac:dyDescent="0.25">
      <c r="A13" s="3" t="s">
        <v>43</v>
      </c>
      <c r="B13" s="165" t="s">
        <v>44</v>
      </c>
      <c r="C13" s="39" t="s">
        <v>10</v>
      </c>
      <c r="D13" s="51" t="s">
        <v>11</v>
      </c>
      <c r="E13" s="63"/>
      <c r="F13" s="39"/>
      <c r="G13" s="64"/>
      <c r="H13" s="57" t="s">
        <v>12</v>
      </c>
      <c r="I13" s="39"/>
      <c r="J13" s="75">
        <v>0.19606000000000001</v>
      </c>
      <c r="K13" s="63" t="s">
        <v>13</v>
      </c>
      <c r="L13" s="39"/>
      <c r="M13" s="40"/>
      <c r="N13" s="39" t="s">
        <v>14</v>
      </c>
      <c r="O13" s="64"/>
      <c r="P13" s="81"/>
      <c r="Q13" s="3"/>
      <c r="R13" s="6"/>
      <c r="S13" s="6"/>
      <c r="T13" s="4"/>
      <c r="U13" s="5"/>
      <c r="V13" s="81"/>
      <c r="W13" s="138" t="s">
        <v>36</v>
      </c>
      <c r="X13" s="141">
        <v>0.2</v>
      </c>
      <c r="Y13" s="160">
        <f>Y$17*X13</f>
        <v>2.4762000000000003E-2</v>
      </c>
      <c r="Z13" s="4" t="s">
        <v>37</v>
      </c>
      <c r="AA13" s="7">
        <f>X13*AA$17</f>
        <v>2.9240000000000002E-2</v>
      </c>
      <c r="AB13" s="11"/>
      <c r="AJ13" t="s">
        <v>90</v>
      </c>
      <c r="AK13" t="s">
        <v>36</v>
      </c>
      <c r="AL13">
        <v>0.24762000000000001</v>
      </c>
      <c r="AM13" t="s">
        <v>37</v>
      </c>
      <c r="AN13">
        <v>0.29239999999999999</v>
      </c>
    </row>
    <row r="14" spans="1:43" x14ac:dyDescent="0.25">
      <c r="A14" s="10" t="s">
        <v>45</v>
      </c>
      <c r="B14" s="166"/>
      <c r="C14" s="29" t="s">
        <v>16</v>
      </c>
      <c r="D14" s="52" t="s">
        <v>11</v>
      </c>
      <c r="E14" s="65" t="s">
        <v>17</v>
      </c>
      <c r="F14" s="29"/>
      <c r="G14" s="66">
        <v>0.19606000000000001</v>
      </c>
      <c r="H14" s="58"/>
      <c r="I14" s="29"/>
      <c r="J14" s="76"/>
      <c r="K14" s="10" t="s">
        <v>18</v>
      </c>
      <c r="L14" s="26"/>
      <c r="M14" s="26">
        <v>0.12381</v>
      </c>
      <c r="N14" s="25" t="s">
        <v>19</v>
      </c>
      <c r="O14" s="11">
        <v>0.1462</v>
      </c>
      <c r="P14" s="82"/>
      <c r="Q14" s="10" t="s">
        <v>20</v>
      </c>
      <c r="R14" s="26"/>
      <c r="S14" s="26">
        <f t="shared" si="0"/>
        <v>0.12381</v>
      </c>
      <c r="T14" s="25" t="s">
        <v>21</v>
      </c>
      <c r="U14" s="11">
        <f t="shared" si="1"/>
        <v>0.1462</v>
      </c>
      <c r="V14" s="82"/>
      <c r="W14" s="139" t="s">
        <v>36</v>
      </c>
      <c r="X14" s="142">
        <v>0.03</v>
      </c>
      <c r="Y14" s="143">
        <f>Y$17*X14</f>
        <v>3.7142999999999998E-3</v>
      </c>
      <c r="Z14" s="25" t="s">
        <v>37</v>
      </c>
      <c r="AA14" s="9">
        <f>X14*AA$17</f>
        <v>4.3860000000000001E-3</v>
      </c>
      <c r="AB14" s="11"/>
      <c r="AJ14" t="s">
        <v>91</v>
      </c>
      <c r="AK14" s="1" t="s">
        <v>36</v>
      </c>
      <c r="AL14" s="1">
        <v>9.2857500000000002</v>
      </c>
      <c r="AM14" s="1" t="s">
        <v>37</v>
      </c>
      <c r="AN14">
        <v>10.965</v>
      </c>
    </row>
    <row r="15" spans="1:43" x14ac:dyDescent="0.25">
      <c r="A15" s="10" t="s">
        <v>46</v>
      </c>
      <c r="B15" s="166"/>
      <c r="C15" s="29" t="s">
        <v>23</v>
      </c>
      <c r="D15" s="52" t="s">
        <v>11</v>
      </c>
      <c r="E15" s="65" t="s">
        <v>24</v>
      </c>
      <c r="F15" s="29"/>
      <c r="G15" s="66">
        <v>0.19095999999999999</v>
      </c>
      <c r="H15" s="58"/>
      <c r="I15" s="29"/>
      <c r="J15" s="76"/>
      <c r="K15" s="65" t="s">
        <v>25</v>
      </c>
      <c r="L15" s="29"/>
      <c r="M15" s="30">
        <v>0.12381</v>
      </c>
      <c r="N15" s="29" t="s">
        <v>26</v>
      </c>
      <c r="O15" s="66">
        <v>0.1462</v>
      </c>
      <c r="P15" s="82"/>
      <c r="Q15" s="10" t="s">
        <v>27</v>
      </c>
      <c r="R15" s="26"/>
      <c r="S15" s="26">
        <f t="shared" si="0"/>
        <v>0.12381</v>
      </c>
      <c r="T15" s="25" t="s">
        <v>28</v>
      </c>
      <c r="U15" s="11">
        <f t="shared" si="1"/>
        <v>0.1462</v>
      </c>
      <c r="V15" s="82"/>
      <c r="W15" s="139" t="s">
        <v>36</v>
      </c>
      <c r="X15" s="142">
        <v>0.02</v>
      </c>
      <c r="Y15" s="143">
        <f>Y$17*X15</f>
        <v>2.4762E-3</v>
      </c>
      <c r="Z15" s="25" t="s">
        <v>37</v>
      </c>
      <c r="AA15" s="9">
        <f>X15*AA$17</f>
        <v>2.9239999999999999E-3</v>
      </c>
      <c r="AB15" s="11"/>
      <c r="AJ15" t="s">
        <v>92</v>
      </c>
      <c r="AL15">
        <v>4.4711999999999996</v>
      </c>
      <c r="AN15">
        <v>2.7004000000000001</v>
      </c>
    </row>
    <row r="16" spans="1:43" ht="15.75" thickBot="1" x14ac:dyDescent="0.3">
      <c r="A16" s="13" t="s">
        <v>47</v>
      </c>
      <c r="B16" s="167"/>
      <c r="C16" s="42" t="s">
        <v>30</v>
      </c>
      <c r="D16" s="53" t="s">
        <v>11</v>
      </c>
      <c r="E16" s="67" t="s">
        <v>31</v>
      </c>
      <c r="F16" s="42"/>
      <c r="G16" s="68">
        <v>0.19173000000000001</v>
      </c>
      <c r="H16" s="59"/>
      <c r="I16" s="42"/>
      <c r="J16" s="77"/>
      <c r="K16" s="67" t="s">
        <v>32</v>
      </c>
      <c r="L16" s="42"/>
      <c r="M16" s="43">
        <v>0.12381</v>
      </c>
      <c r="N16" s="42" t="s">
        <v>33</v>
      </c>
      <c r="O16" s="68">
        <v>0.1462</v>
      </c>
      <c r="P16" s="83"/>
      <c r="Q16" s="13" t="s">
        <v>34</v>
      </c>
      <c r="R16" s="16"/>
      <c r="S16" s="16">
        <f t="shared" si="0"/>
        <v>0.12381</v>
      </c>
      <c r="T16" s="14" t="s">
        <v>35</v>
      </c>
      <c r="U16" s="15">
        <f t="shared" si="1"/>
        <v>0.1462</v>
      </c>
      <c r="V16" s="83"/>
      <c r="W16" s="140" t="s">
        <v>36</v>
      </c>
      <c r="X16" s="156">
        <v>0.75</v>
      </c>
      <c r="Y16" s="161">
        <f>Y$17*X16</f>
        <v>9.2857500000000009E-2</v>
      </c>
      <c r="Z16" s="14" t="s">
        <v>37</v>
      </c>
      <c r="AA16" s="17">
        <f>X16*AA$17</f>
        <v>0.10965</v>
      </c>
      <c r="AB16" s="11"/>
      <c r="AJ16" t="s">
        <v>81</v>
      </c>
      <c r="AK16" t="s">
        <v>36</v>
      </c>
      <c r="AL16">
        <v>0.67068000000000005</v>
      </c>
      <c r="AM16" t="s">
        <v>37</v>
      </c>
      <c r="AN16">
        <v>0.40505999999999998</v>
      </c>
    </row>
    <row r="17" spans="1:40" s="1" customFormat="1" ht="15.75" thickBot="1" x14ac:dyDescent="0.3">
      <c r="A17" s="10"/>
      <c r="B17" s="131"/>
      <c r="C17" s="132"/>
      <c r="D17" s="133"/>
      <c r="E17" s="134"/>
      <c r="F17" s="132"/>
      <c r="G17" s="157"/>
      <c r="H17" s="135"/>
      <c r="I17" s="132"/>
      <c r="J17" s="133"/>
      <c r="K17" s="134"/>
      <c r="L17" s="132"/>
      <c r="M17" s="132"/>
      <c r="N17" s="132"/>
      <c r="O17" s="157"/>
      <c r="P17" s="25"/>
      <c r="Q17" s="10"/>
      <c r="R17" s="26"/>
      <c r="S17" s="26"/>
      <c r="T17" s="25"/>
      <c r="U17" s="11"/>
      <c r="V17" s="25"/>
      <c r="W17" s="139"/>
      <c r="X17" s="25"/>
      <c r="Y17" s="158">
        <v>0.12381</v>
      </c>
      <c r="Z17" s="25"/>
      <c r="AA17" s="158">
        <v>0.1462</v>
      </c>
      <c r="AB17" s="137"/>
      <c r="AJ17" t="s">
        <v>93</v>
      </c>
      <c r="AK17" t="s">
        <v>36</v>
      </c>
      <c r="AL17">
        <v>0.44712000000000002</v>
      </c>
      <c r="AM17" t="s">
        <v>37</v>
      </c>
      <c r="AN17">
        <v>0.27004</v>
      </c>
    </row>
    <row r="18" spans="1:40" x14ac:dyDescent="0.25">
      <c r="A18" s="3" t="s">
        <v>48</v>
      </c>
      <c r="B18" s="165" t="s">
        <v>49</v>
      </c>
      <c r="C18" s="39" t="s">
        <v>10</v>
      </c>
      <c r="D18" s="51" t="s">
        <v>11</v>
      </c>
      <c r="E18" s="63"/>
      <c r="F18" s="39"/>
      <c r="G18" s="64"/>
      <c r="H18" s="57" t="s">
        <v>12</v>
      </c>
      <c r="I18" s="39"/>
      <c r="J18" s="75">
        <v>0.11445</v>
      </c>
      <c r="K18" s="63"/>
      <c r="L18" s="39"/>
      <c r="M18" s="40"/>
      <c r="N18" s="39"/>
      <c r="O18" s="64"/>
      <c r="P18" s="81"/>
      <c r="Q18" s="3"/>
      <c r="R18" s="6"/>
      <c r="S18" s="6"/>
      <c r="T18" s="4"/>
      <c r="U18" s="5">
        <f t="shared" si="1"/>
        <v>0</v>
      </c>
      <c r="V18" s="81"/>
      <c r="W18" s="138" t="s">
        <v>36</v>
      </c>
      <c r="X18" s="141">
        <v>0.2</v>
      </c>
      <c r="Y18" s="160">
        <f>Y$22*X18</f>
        <v>6.2080000000000008E-3</v>
      </c>
      <c r="Z18" s="4" t="s">
        <v>37</v>
      </c>
      <c r="AA18" s="7">
        <f>X18*AA$22</f>
        <v>1.2782E-2</v>
      </c>
      <c r="AB18" s="11"/>
      <c r="AJ18" t="s">
        <v>94</v>
      </c>
      <c r="AK18" t="s">
        <v>36</v>
      </c>
      <c r="AL18">
        <v>16.766999999999999</v>
      </c>
      <c r="AM18" t="s">
        <v>37</v>
      </c>
      <c r="AN18">
        <v>10.1265</v>
      </c>
    </row>
    <row r="19" spans="1:40" x14ac:dyDescent="0.25">
      <c r="A19" s="10" t="s">
        <v>50</v>
      </c>
      <c r="B19" s="166"/>
      <c r="C19" s="29" t="s">
        <v>16</v>
      </c>
      <c r="D19" s="52" t="s">
        <v>11</v>
      </c>
      <c r="E19" s="65" t="s">
        <v>17</v>
      </c>
      <c r="F19" s="29"/>
      <c r="G19" s="66">
        <v>0.11445</v>
      </c>
      <c r="H19" s="58"/>
      <c r="I19" s="29"/>
      <c r="J19" s="76"/>
      <c r="K19" s="10" t="s">
        <v>18</v>
      </c>
      <c r="L19" s="26"/>
      <c r="M19" s="26">
        <v>3.1040000000000002E-2</v>
      </c>
      <c r="N19" s="25" t="s">
        <v>19</v>
      </c>
      <c r="O19" s="11">
        <v>6.3909999999999995E-2</v>
      </c>
      <c r="P19" s="82"/>
      <c r="Q19" s="10" t="s">
        <v>20</v>
      </c>
      <c r="R19" s="26"/>
      <c r="S19" s="26">
        <f t="shared" si="0"/>
        <v>3.1040000000000002E-2</v>
      </c>
      <c r="T19" s="25" t="s">
        <v>21</v>
      </c>
      <c r="U19" s="11">
        <f t="shared" si="1"/>
        <v>6.3909999999999995E-2</v>
      </c>
      <c r="V19" s="82"/>
      <c r="W19" s="139" t="s">
        <v>36</v>
      </c>
      <c r="X19" s="142">
        <v>0.03</v>
      </c>
      <c r="Y19" s="143">
        <f>Y$22*X19</f>
        <v>9.3119999999999997E-4</v>
      </c>
      <c r="Z19" s="25" t="s">
        <v>37</v>
      </c>
      <c r="AA19" s="9">
        <f>X19*AA$22</f>
        <v>1.9172999999999998E-3</v>
      </c>
      <c r="AB19" s="11"/>
      <c r="AJ19" t="s">
        <v>95</v>
      </c>
      <c r="AL19">
        <v>0.62080000000000002</v>
      </c>
      <c r="AN19">
        <v>1.2782</v>
      </c>
    </row>
    <row r="20" spans="1:40" x14ac:dyDescent="0.25">
      <c r="A20" s="10" t="s">
        <v>51</v>
      </c>
      <c r="B20" s="166"/>
      <c r="C20" s="29" t="s">
        <v>23</v>
      </c>
      <c r="D20" s="52" t="s">
        <v>11</v>
      </c>
      <c r="E20" s="65" t="s">
        <v>24</v>
      </c>
      <c r="F20" s="29"/>
      <c r="G20" s="66">
        <v>0.11477999999999999</v>
      </c>
      <c r="H20" s="58"/>
      <c r="I20" s="29"/>
      <c r="J20" s="76"/>
      <c r="K20" s="65" t="s">
        <v>25</v>
      </c>
      <c r="L20" s="29"/>
      <c r="M20" s="30">
        <v>3.1040000000000002E-2</v>
      </c>
      <c r="N20" s="29" t="s">
        <v>26</v>
      </c>
      <c r="O20" s="66">
        <v>6.3909999999999995E-2</v>
      </c>
      <c r="P20" s="82"/>
      <c r="Q20" s="10" t="s">
        <v>27</v>
      </c>
      <c r="R20" s="26"/>
      <c r="S20" s="26">
        <f t="shared" si="0"/>
        <v>3.1040000000000002E-2</v>
      </c>
      <c r="T20" s="25" t="s">
        <v>28</v>
      </c>
      <c r="U20" s="11">
        <f t="shared" si="1"/>
        <v>6.3909999999999995E-2</v>
      </c>
      <c r="V20" s="82"/>
      <c r="W20" s="139" t="s">
        <v>36</v>
      </c>
      <c r="X20" s="142">
        <v>0.02</v>
      </c>
      <c r="Y20" s="143">
        <f>Y$22*X20</f>
        <v>6.2080000000000002E-4</v>
      </c>
      <c r="Z20" s="25" t="s">
        <v>37</v>
      </c>
      <c r="AA20" s="9">
        <f>X20*AA$22</f>
        <v>1.2782E-3</v>
      </c>
      <c r="AB20" s="11"/>
      <c r="AJ20" t="s">
        <v>96</v>
      </c>
      <c r="AK20" t="s">
        <v>36</v>
      </c>
      <c r="AL20">
        <v>9.3119999999999994E-2</v>
      </c>
      <c r="AM20" t="s">
        <v>37</v>
      </c>
      <c r="AN20">
        <v>0.19173000000000001</v>
      </c>
    </row>
    <row r="21" spans="1:40" ht="15.75" thickBot="1" x14ac:dyDescent="0.3">
      <c r="A21" s="13" t="s">
        <v>52</v>
      </c>
      <c r="B21" s="167"/>
      <c r="C21" s="42" t="s">
        <v>30</v>
      </c>
      <c r="D21" s="53" t="s">
        <v>11</v>
      </c>
      <c r="E21" s="67" t="s">
        <v>31</v>
      </c>
      <c r="F21" s="42"/>
      <c r="G21" s="68">
        <v>0.11479</v>
      </c>
      <c r="H21" s="59"/>
      <c r="I21" s="42"/>
      <c r="J21" s="77"/>
      <c r="K21" s="67" t="s">
        <v>32</v>
      </c>
      <c r="L21" s="42"/>
      <c r="M21" s="43">
        <v>3.1040000000000002E-2</v>
      </c>
      <c r="N21" s="42" t="s">
        <v>33</v>
      </c>
      <c r="O21" s="68">
        <v>6.3909999999999995E-2</v>
      </c>
      <c r="P21" s="83"/>
      <c r="Q21" s="13" t="s">
        <v>34</v>
      </c>
      <c r="R21" s="16"/>
      <c r="S21" s="16">
        <f t="shared" si="0"/>
        <v>3.1040000000000002E-2</v>
      </c>
      <c r="T21" s="14" t="s">
        <v>35</v>
      </c>
      <c r="U21" s="15">
        <f t="shared" si="1"/>
        <v>6.3909999999999995E-2</v>
      </c>
      <c r="V21" s="83"/>
      <c r="W21" s="140" t="s">
        <v>36</v>
      </c>
      <c r="X21" s="156">
        <v>0.75</v>
      </c>
      <c r="Y21" s="161">
        <f>Y$22*X21</f>
        <v>2.3280000000000002E-2</v>
      </c>
      <c r="Z21" s="14" t="s">
        <v>37</v>
      </c>
      <c r="AA21" s="17">
        <f>X21*AA$22</f>
        <v>4.7932499999999996E-2</v>
      </c>
      <c r="AB21" s="11"/>
      <c r="AJ21" t="s">
        <v>97</v>
      </c>
      <c r="AK21" s="1" t="s">
        <v>36</v>
      </c>
      <c r="AL21" s="1">
        <v>6.2080000000000003E-2</v>
      </c>
      <c r="AM21" s="1" t="s">
        <v>37</v>
      </c>
      <c r="AN21">
        <v>0.12781999999999999</v>
      </c>
    </row>
    <row r="22" spans="1:40" s="1" customFormat="1" ht="15.75" thickBot="1" x14ac:dyDescent="0.3">
      <c r="A22" s="10"/>
      <c r="B22" s="131"/>
      <c r="C22" s="132"/>
      <c r="D22" s="133"/>
      <c r="E22" s="134"/>
      <c r="F22" s="132"/>
      <c r="G22" s="157"/>
      <c r="H22" s="135"/>
      <c r="I22" s="132"/>
      <c r="J22" s="133"/>
      <c r="K22" s="134"/>
      <c r="L22" s="132"/>
      <c r="M22" s="132"/>
      <c r="N22" s="132"/>
      <c r="O22" s="157"/>
      <c r="P22" s="25"/>
      <c r="Q22" s="10"/>
      <c r="R22" s="26"/>
      <c r="S22" s="26"/>
      <c r="T22" s="25"/>
      <c r="U22" s="11"/>
      <c r="V22" s="25"/>
      <c r="W22" s="139"/>
      <c r="X22" s="25"/>
      <c r="Y22" s="158">
        <f>S21</f>
        <v>3.1040000000000002E-2</v>
      </c>
      <c r="Z22" s="25"/>
      <c r="AA22" s="158">
        <f>U21</f>
        <v>6.3909999999999995E-2</v>
      </c>
      <c r="AB22" s="137"/>
      <c r="AJ22" t="s">
        <v>98</v>
      </c>
      <c r="AK22" t="s">
        <v>36</v>
      </c>
      <c r="AL22">
        <v>2.3279999999999998</v>
      </c>
      <c r="AM22" t="s">
        <v>37</v>
      </c>
      <c r="AN22">
        <v>4.7932499999999996</v>
      </c>
    </row>
    <row r="23" spans="1:40" x14ac:dyDescent="0.25">
      <c r="A23" s="3" t="s">
        <v>53</v>
      </c>
      <c r="B23" s="165" t="s">
        <v>54</v>
      </c>
      <c r="C23" s="39" t="s">
        <v>10</v>
      </c>
      <c r="D23" s="51" t="s">
        <v>11</v>
      </c>
      <c r="E23" s="63"/>
      <c r="F23" s="39"/>
      <c r="G23" s="64"/>
      <c r="H23" s="57" t="s">
        <v>12</v>
      </c>
      <c r="I23" s="39"/>
      <c r="J23" s="75">
        <v>0.11445</v>
      </c>
      <c r="K23" s="63" t="s">
        <v>13</v>
      </c>
      <c r="L23" s="39"/>
      <c r="M23" s="40"/>
      <c r="N23" s="39" t="s">
        <v>14</v>
      </c>
      <c r="O23" s="64"/>
      <c r="P23" s="81"/>
      <c r="Q23" s="3"/>
      <c r="R23" s="6"/>
      <c r="S23" s="6"/>
      <c r="T23" s="4"/>
      <c r="U23" s="5"/>
      <c r="V23" s="81"/>
      <c r="W23" s="138" t="s">
        <v>36</v>
      </c>
      <c r="X23" s="141">
        <v>0.2</v>
      </c>
      <c r="Y23" s="160">
        <f>Y$27*X23</f>
        <v>6.2080000000000008E-3</v>
      </c>
      <c r="Z23" s="4" t="s">
        <v>37</v>
      </c>
      <c r="AA23" s="7">
        <f>X23*AA$27</f>
        <v>1.2782E-2</v>
      </c>
      <c r="AB23" s="11"/>
    </row>
    <row r="24" spans="1:40" x14ac:dyDescent="0.25">
      <c r="A24" s="10" t="s">
        <v>55</v>
      </c>
      <c r="B24" s="166"/>
      <c r="C24" s="29" t="s">
        <v>16</v>
      </c>
      <c r="D24" s="52" t="s">
        <v>11</v>
      </c>
      <c r="E24" s="65" t="s">
        <v>17</v>
      </c>
      <c r="F24" s="29"/>
      <c r="G24" s="66">
        <v>0.11445</v>
      </c>
      <c r="H24" s="58"/>
      <c r="I24" s="29"/>
      <c r="J24" s="76"/>
      <c r="K24" s="10" t="s">
        <v>18</v>
      </c>
      <c r="L24" s="26"/>
      <c r="M24" s="26">
        <v>3.1040000000000002E-2</v>
      </c>
      <c r="N24" s="25" t="s">
        <v>19</v>
      </c>
      <c r="O24" s="11">
        <v>6.3909999999999995E-2</v>
      </c>
      <c r="P24" s="82"/>
      <c r="Q24" s="10" t="s">
        <v>20</v>
      </c>
      <c r="R24" s="26"/>
      <c r="S24" s="26">
        <f t="shared" si="0"/>
        <v>3.1040000000000002E-2</v>
      </c>
      <c r="T24" s="25" t="s">
        <v>21</v>
      </c>
      <c r="U24" s="11">
        <f t="shared" si="1"/>
        <v>6.3909999999999995E-2</v>
      </c>
      <c r="V24" s="82"/>
      <c r="W24" s="139" t="s">
        <v>36</v>
      </c>
      <c r="X24" s="142">
        <v>0.03</v>
      </c>
      <c r="Y24" s="143">
        <f>Y$22*X24</f>
        <v>9.3119999999999997E-4</v>
      </c>
      <c r="Z24" s="25" t="s">
        <v>37</v>
      </c>
      <c r="AA24" s="9">
        <f>X24*AA$27</f>
        <v>1.9172999999999998E-3</v>
      </c>
      <c r="AB24" s="11"/>
    </row>
    <row r="25" spans="1:40" x14ac:dyDescent="0.25">
      <c r="A25" s="10" t="s">
        <v>56</v>
      </c>
      <c r="B25" s="166"/>
      <c r="C25" s="29" t="s">
        <v>23</v>
      </c>
      <c r="D25" s="52" t="s">
        <v>11</v>
      </c>
      <c r="E25" s="65" t="s">
        <v>24</v>
      </c>
      <c r="F25" s="29"/>
      <c r="G25" s="66">
        <v>0.11477999999999999</v>
      </c>
      <c r="H25" s="58"/>
      <c r="I25" s="29"/>
      <c r="J25" s="76"/>
      <c r="K25" s="65" t="s">
        <v>25</v>
      </c>
      <c r="L25" s="29"/>
      <c r="M25" s="30">
        <v>3.1040000000000002E-2</v>
      </c>
      <c r="N25" s="29" t="s">
        <v>26</v>
      </c>
      <c r="O25" s="66">
        <v>6.3909999999999995E-2</v>
      </c>
      <c r="P25" s="82"/>
      <c r="Q25" s="10" t="s">
        <v>27</v>
      </c>
      <c r="R25" s="26"/>
      <c r="S25" s="26">
        <f t="shared" si="0"/>
        <v>3.1040000000000002E-2</v>
      </c>
      <c r="T25" s="25" t="s">
        <v>28</v>
      </c>
      <c r="U25" s="11">
        <f t="shared" si="1"/>
        <v>6.3909999999999995E-2</v>
      </c>
      <c r="V25" s="82"/>
      <c r="W25" s="139" t="s">
        <v>36</v>
      </c>
      <c r="X25" s="142">
        <v>0.02</v>
      </c>
      <c r="Y25" s="143">
        <f>Y$22*X25</f>
        <v>6.2080000000000002E-4</v>
      </c>
      <c r="Z25" s="25" t="s">
        <v>37</v>
      </c>
      <c r="AA25" s="9">
        <f>X25*AA$27</f>
        <v>1.2782E-3</v>
      </c>
      <c r="AB25" s="11"/>
    </row>
    <row r="26" spans="1:40" ht="15.75" thickBot="1" x14ac:dyDescent="0.3">
      <c r="A26" s="13" t="s">
        <v>57</v>
      </c>
      <c r="B26" s="167"/>
      <c r="C26" s="42" t="s">
        <v>30</v>
      </c>
      <c r="D26" s="53" t="s">
        <v>11</v>
      </c>
      <c r="E26" s="67" t="s">
        <v>31</v>
      </c>
      <c r="F26" s="42"/>
      <c r="G26" s="68">
        <v>0.11479</v>
      </c>
      <c r="H26" s="59"/>
      <c r="I26" s="42"/>
      <c r="J26" s="77"/>
      <c r="K26" s="67" t="s">
        <v>32</v>
      </c>
      <c r="L26" s="42"/>
      <c r="M26" s="43">
        <v>3.1040000000000002E-2</v>
      </c>
      <c r="N26" s="42" t="s">
        <v>33</v>
      </c>
      <c r="O26" s="68">
        <v>6.3909999999999995E-2</v>
      </c>
      <c r="P26" s="83"/>
      <c r="Q26" s="13" t="s">
        <v>34</v>
      </c>
      <c r="R26" s="16"/>
      <c r="S26" s="16">
        <f t="shared" si="0"/>
        <v>3.1040000000000002E-2</v>
      </c>
      <c r="T26" s="14" t="s">
        <v>35</v>
      </c>
      <c r="U26" s="15">
        <f t="shared" si="1"/>
        <v>6.3909999999999995E-2</v>
      </c>
      <c r="V26" s="83"/>
      <c r="W26" s="140" t="s">
        <v>36</v>
      </c>
      <c r="X26" s="156">
        <v>0.75</v>
      </c>
      <c r="Y26" s="161">
        <f>Y$22*X26</f>
        <v>2.3280000000000002E-2</v>
      </c>
      <c r="Z26" s="14" t="s">
        <v>37</v>
      </c>
      <c r="AA26" s="17">
        <f>X26*AA$27</f>
        <v>4.7932499999999996E-2</v>
      </c>
      <c r="AB26" s="11"/>
    </row>
    <row r="27" spans="1:40" s="1" customFormat="1" ht="15.75" thickBot="1" x14ac:dyDescent="0.3">
      <c r="A27" s="13"/>
      <c r="B27" s="150"/>
      <c r="C27" s="151"/>
      <c r="D27" s="152"/>
      <c r="E27" s="153"/>
      <c r="F27" s="151"/>
      <c r="G27" s="154"/>
      <c r="H27" s="155"/>
      <c r="I27" s="151"/>
      <c r="J27" s="152"/>
      <c r="K27" s="153"/>
      <c r="L27" s="151"/>
      <c r="M27" s="151"/>
      <c r="N27" s="151"/>
      <c r="O27" s="154"/>
      <c r="P27" s="14"/>
      <c r="Q27" s="13"/>
      <c r="R27" s="16"/>
      <c r="S27" s="16"/>
      <c r="T27" s="14"/>
      <c r="U27" s="15"/>
      <c r="V27" s="14"/>
      <c r="W27" s="139"/>
      <c r="X27" s="25"/>
      <c r="Y27" s="158">
        <v>3.1040000000000002E-2</v>
      </c>
      <c r="Z27" s="25"/>
      <c r="AA27" s="158">
        <v>6.3909999999999995E-2</v>
      </c>
      <c r="AB27" s="144"/>
    </row>
    <row r="28" spans="1:40" x14ac:dyDescent="0.25">
      <c r="A28" s="168" t="s">
        <v>58</v>
      </c>
      <c r="B28" s="45"/>
      <c r="C28" s="35"/>
      <c r="D28" s="54"/>
      <c r="E28" s="69" t="s">
        <v>17</v>
      </c>
      <c r="F28" s="37" t="s">
        <v>59</v>
      </c>
      <c r="G28" s="70">
        <f>G19+G4+G14+G9+G24</f>
        <v>1</v>
      </c>
      <c r="H28" s="60" t="s">
        <v>12</v>
      </c>
      <c r="I28" s="37" t="s">
        <v>60</v>
      </c>
      <c r="J28" s="54">
        <f>J18+J3+J13+J8+J23</f>
        <v>1</v>
      </c>
      <c r="K28" s="113" t="s">
        <v>18</v>
      </c>
      <c r="L28" s="37" t="s">
        <v>59</v>
      </c>
      <c r="M28" s="36">
        <f>M19+M4+M14+M9+M24</f>
        <v>0.54606999999999994</v>
      </c>
      <c r="N28" s="119" t="s">
        <v>19</v>
      </c>
      <c r="O28" s="70">
        <f>O19+O4+O14+O9+O24</f>
        <v>0.45395000000000008</v>
      </c>
      <c r="P28" s="27">
        <f>M28+O28</f>
        <v>1.0000200000000001</v>
      </c>
      <c r="Q28" s="113" t="s">
        <v>20</v>
      </c>
      <c r="R28" s="37" t="s">
        <v>59</v>
      </c>
      <c r="S28" s="36">
        <f>S19+S4+S14+S9+S24</f>
        <v>0.54606999999999994</v>
      </c>
      <c r="T28" s="119" t="s">
        <v>21</v>
      </c>
      <c r="U28" s="70">
        <f>U19+U4+U14+U9+U24</f>
        <v>0.45395000000000008</v>
      </c>
      <c r="V28" s="84">
        <f>S28+U28</f>
        <v>1.0000200000000001</v>
      </c>
      <c r="W28" s="145" t="s">
        <v>36</v>
      </c>
      <c r="X28" s="18" t="s">
        <v>78</v>
      </c>
      <c r="Y28" s="18">
        <f>SUM(Y3:Y27)-(Y7+Y12+Y17+Y22+Y27)</f>
        <v>0.54606999999999994</v>
      </c>
      <c r="Z28" s="146" t="s">
        <v>37</v>
      </c>
      <c r="AA28" s="18">
        <f>SUM(AA3:AA27)-(AA7+AA12+AA17+AA22+AA27)</f>
        <v>0.45394999999999996</v>
      </c>
      <c r="AB28" s="8">
        <f>Y28+AA28</f>
        <v>1.0000199999999999</v>
      </c>
    </row>
    <row r="29" spans="1:40" x14ac:dyDescent="0.25">
      <c r="A29" s="168"/>
      <c r="B29" s="46"/>
      <c r="C29" s="32"/>
      <c r="D29" s="55"/>
      <c r="E29" s="71" t="s">
        <v>24</v>
      </c>
      <c r="F29" s="34" t="s">
        <v>61</v>
      </c>
      <c r="G29" s="72">
        <f>G20+G5+G15+G10+G25</f>
        <v>1.0000100000000001</v>
      </c>
      <c r="H29" s="61"/>
      <c r="I29" s="33"/>
      <c r="J29" s="55"/>
      <c r="K29" s="114" t="s">
        <v>25</v>
      </c>
      <c r="L29" s="34" t="s">
        <v>61</v>
      </c>
      <c r="M29" s="33">
        <f>M20+M5+M15+M10+M25</f>
        <v>0.54606999999999994</v>
      </c>
      <c r="N29" s="120" t="s">
        <v>26</v>
      </c>
      <c r="O29" s="79">
        <f>O20+O5+O15+O10+O25</f>
        <v>0.45395000000000008</v>
      </c>
      <c r="P29" s="85">
        <f t="shared" ref="P29:P30" si="2">M29+O29</f>
        <v>1.0000200000000001</v>
      </c>
      <c r="Q29" s="114" t="s">
        <v>27</v>
      </c>
      <c r="R29" s="34" t="s">
        <v>61</v>
      </c>
      <c r="S29" s="33">
        <f>S20+S5+S15+S10+S25</f>
        <v>0.54606999999999994</v>
      </c>
      <c r="T29" s="120" t="s">
        <v>28</v>
      </c>
      <c r="U29" s="79">
        <f>U20+U5+U15+U10+U25</f>
        <v>0.45395000000000008</v>
      </c>
      <c r="V29" s="89">
        <f t="shared" ref="V29:V30" si="3">S29+U29</f>
        <v>1.0000200000000001</v>
      </c>
      <c r="W29" s="147"/>
      <c r="X29" s="19"/>
      <c r="Y29" s="19"/>
      <c r="Z29" s="136"/>
      <c r="AA29" s="19"/>
      <c r="AB29" s="11"/>
    </row>
    <row r="30" spans="1:40" ht="15.75" thickBot="1" x14ac:dyDescent="0.3">
      <c r="A30" s="169"/>
      <c r="B30" s="47"/>
      <c r="C30" s="48"/>
      <c r="D30" s="56"/>
      <c r="E30" s="73" t="s">
        <v>31</v>
      </c>
      <c r="F30" s="50" t="s">
        <v>62</v>
      </c>
      <c r="G30" s="74">
        <f>G21+G6+G16+G11+G26</f>
        <v>1</v>
      </c>
      <c r="H30" s="62"/>
      <c r="I30" s="49"/>
      <c r="J30" s="56"/>
      <c r="K30" s="115" t="s">
        <v>32</v>
      </c>
      <c r="L30" s="50" t="s">
        <v>62</v>
      </c>
      <c r="M30" s="49">
        <f>M21+M6+M16+M11+M26</f>
        <v>0.54606999999999994</v>
      </c>
      <c r="N30" s="121" t="s">
        <v>33</v>
      </c>
      <c r="O30" s="74">
        <f>O21+O6+O16+O11+O26</f>
        <v>0.45395000000000008</v>
      </c>
      <c r="P30" s="86">
        <f t="shared" si="2"/>
        <v>1.0000200000000001</v>
      </c>
      <c r="Q30" s="115" t="s">
        <v>34</v>
      </c>
      <c r="R30" s="50" t="s">
        <v>62</v>
      </c>
      <c r="S30" s="49">
        <f>S21+S6+S16+S11+S26</f>
        <v>0.54606999999999994</v>
      </c>
      <c r="T30" s="121" t="s">
        <v>35</v>
      </c>
      <c r="U30" s="74">
        <f>U21+U6+U16+U11+U26</f>
        <v>0.45395000000000008</v>
      </c>
      <c r="V30" s="90">
        <f t="shared" si="3"/>
        <v>1.0000200000000001</v>
      </c>
      <c r="W30" s="148"/>
      <c r="X30" s="20"/>
      <c r="Y30" s="20"/>
      <c r="Z30" s="149"/>
      <c r="AA30" s="20"/>
      <c r="AB30" s="15"/>
    </row>
    <row r="31" spans="1:40" ht="15.75" thickBot="1" x14ac:dyDescent="0.3">
      <c r="A31" s="1"/>
      <c r="B31" s="1"/>
      <c r="C31" s="1"/>
      <c r="D31" s="1"/>
      <c r="E31" s="1"/>
      <c r="F31" s="1"/>
      <c r="H31" s="1"/>
      <c r="I31" s="1"/>
      <c r="L31" s="1"/>
      <c r="R31" s="1"/>
      <c r="X31" s="1"/>
    </row>
    <row r="32" spans="1:40" ht="24" thickBot="1" x14ac:dyDescent="0.4">
      <c r="A32" s="162" t="s">
        <v>77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4"/>
    </row>
    <row r="33" spans="1:34" x14ac:dyDescent="0.25">
      <c r="A33" s="1" t="s">
        <v>63</v>
      </c>
      <c r="B33" s="1" t="s">
        <v>72</v>
      </c>
      <c r="C33" s="1" t="s">
        <v>17</v>
      </c>
      <c r="D33">
        <v>0.20646</v>
      </c>
      <c r="E33" s="1" t="s">
        <v>24</v>
      </c>
      <c r="F33">
        <v>0.20596999999999999</v>
      </c>
      <c r="G33" s="1" t="s">
        <v>31</v>
      </c>
      <c r="H33">
        <v>0.20593</v>
      </c>
      <c r="I33" s="1" t="s">
        <v>12</v>
      </c>
      <c r="J33">
        <v>0.20646</v>
      </c>
      <c r="K33" s="116" t="s">
        <v>18</v>
      </c>
      <c r="L33">
        <v>0.13661999999999999</v>
      </c>
      <c r="M33" s="116" t="s">
        <v>19</v>
      </c>
      <c r="N33" s="1">
        <v>4.4909999999999999E-2</v>
      </c>
      <c r="O33" s="1" t="s">
        <v>25</v>
      </c>
      <c r="P33">
        <v>0.13661999999999999</v>
      </c>
      <c r="Q33" s="1" t="s">
        <v>26</v>
      </c>
      <c r="R33">
        <v>4.4909999999999999E-2</v>
      </c>
      <c r="S33" s="1" t="s">
        <v>32</v>
      </c>
      <c r="T33" s="1">
        <v>0.13661999999999999</v>
      </c>
      <c r="U33" s="1" t="s">
        <v>33</v>
      </c>
      <c r="V33">
        <v>4.4909999999999999E-2</v>
      </c>
      <c r="W33" s="116" t="s">
        <v>20</v>
      </c>
      <c r="X33">
        <v>0.13661999999999999</v>
      </c>
      <c r="Y33" s="116" t="s">
        <v>21</v>
      </c>
      <c r="Z33">
        <v>4.4909999999999999E-2</v>
      </c>
      <c r="AA33" s="116" t="s">
        <v>27</v>
      </c>
      <c r="AB33" s="28">
        <v>0.13661999999999999</v>
      </c>
      <c r="AC33" s="116" t="s">
        <v>28</v>
      </c>
      <c r="AD33" s="28">
        <v>4.4909999999999999E-2</v>
      </c>
      <c r="AE33" s="116" t="s">
        <v>34</v>
      </c>
      <c r="AF33" s="28">
        <v>0.13661999999999999</v>
      </c>
      <c r="AG33" s="116" t="s">
        <v>35</v>
      </c>
      <c r="AH33" s="28">
        <v>4.4909999999999999E-2</v>
      </c>
    </row>
    <row r="34" spans="1:34" x14ac:dyDescent="0.25">
      <c r="A34" s="1" t="s">
        <v>64</v>
      </c>
      <c r="B34" s="1" t="s">
        <v>73</v>
      </c>
      <c r="C34" s="1" t="s">
        <v>17</v>
      </c>
      <c r="D34">
        <v>0.19606000000000001</v>
      </c>
      <c r="E34" s="1" t="s">
        <v>24</v>
      </c>
      <c r="F34">
        <v>0.19095999999999999</v>
      </c>
      <c r="G34" s="1" t="s">
        <v>31</v>
      </c>
      <c r="H34">
        <v>0.19173000000000001</v>
      </c>
      <c r="I34" s="1" t="s">
        <v>12</v>
      </c>
      <c r="J34">
        <v>0.19606000000000001</v>
      </c>
      <c r="K34" s="116" t="s">
        <v>18</v>
      </c>
      <c r="L34">
        <v>0.12381</v>
      </c>
      <c r="M34" s="116" t="s">
        <v>19</v>
      </c>
      <c r="N34" s="1">
        <v>0.1462</v>
      </c>
      <c r="O34" s="1" t="s">
        <v>25</v>
      </c>
      <c r="P34">
        <v>0.12381</v>
      </c>
      <c r="Q34" s="1" t="s">
        <v>26</v>
      </c>
      <c r="R34">
        <v>0.1462</v>
      </c>
      <c r="S34" s="1" t="s">
        <v>32</v>
      </c>
      <c r="T34" s="1">
        <v>0.12381</v>
      </c>
      <c r="U34" s="1" t="s">
        <v>33</v>
      </c>
      <c r="V34">
        <v>0.1462</v>
      </c>
      <c r="W34" s="116" t="s">
        <v>20</v>
      </c>
      <c r="X34">
        <v>0.12381</v>
      </c>
      <c r="Y34" s="116" t="s">
        <v>21</v>
      </c>
      <c r="Z34">
        <v>0.1462</v>
      </c>
      <c r="AA34" s="116" t="s">
        <v>27</v>
      </c>
      <c r="AB34" s="28">
        <v>0.12381</v>
      </c>
      <c r="AC34" s="116" t="s">
        <v>28</v>
      </c>
      <c r="AD34" s="28">
        <v>0.1462</v>
      </c>
      <c r="AE34" s="116" t="s">
        <v>34</v>
      </c>
      <c r="AF34" s="28">
        <v>0.12381</v>
      </c>
      <c r="AG34" s="116" t="s">
        <v>35</v>
      </c>
      <c r="AH34" s="28">
        <v>0.1462</v>
      </c>
    </row>
    <row r="35" spans="1:34" x14ac:dyDescent="0.25">
      <c r="A35" s="1" t="s">
        <v>65</v>
      </c>
      <c r="B35" s="1" t="s">
        <v>74</v>
      </c>
      <c r="C35" s="1" t="s">
        <v>17</v>
      </c>
      <c r="D35">
        <v>0.36858000000000002</v>
      </c>
      <c r="E35" s="1" t="s">
        <v>24</v>
      </c>
      <c r="F35">
        <v>0.37352000000000002</v>
      </c>
      <c r="G35" s="1" t="s">
        <v>31</v>
      </c>
      <c r="H35">
        <v>0.37275999999999998</v>
      </c>
      <c r="I35" s="1" t="s">
        <v>12</v>
      </c>
      <c r="J35">
        <v>0.36858000000000002</v>
      </c>
      <c r="K35" s="116" t="s">
        <v>18</v>
      </c>
      <c r="L35">
        <v>0.22356000000000001</v>
      </c>
      <c r="M35" s="116" t="s">
        <v>19</v>
      </c>
      <c r="N35" s="1">
        <v>0.13502</v>
      </c>
      <c r="O35" s="1" t="s">
        <v>25</v>
      </c>
      <c r="P35">
        <v>0.22356000000000001</v>
      </c>
      <c r="Q35" s="1" t="s">
        <v>26</v>
      </c>
      <c r="R35">
        <v>0.13502</v>
      </c>
      <c r="S35" s="1" t="s">
        <v>32</v>
      </c>
      <c r="T35" s="1">
        <v>0.22356000000000001</v>
      </c>
      <c r="U35" s="1" t="s">
        <v>33</v>
      </c>
      <c r="V35">
        <v>0.13502</v>
      </c>
      <c r="W35" s="116" t="s">
        <v>20</v>
      </c>
      <c r="X35">
        <v>0.22356000000000001</v>
      </c>
      <c r="Y35" s="116" t="s">
        <v>21</v>
      </c>
      <c r="Z35">
        <v>0.13502</v>
      </c>
      <c r="AA35" s="116" t="s">
        <v>27</v>
      </c>
      <c r="AB35" s="28">
        <v>0.22356000000000001</v>
      </c>
      <c r="AC35" s="116" t="s">
        <v>28</v>
      </c>
      <c r="AD35" s="28">
        <v>0.13502</v>
      </c>
      <c r="AE35" s="116" t="s">
        <v>34</v>
      </c>
      <c r="AF35" s="28">
        <v>0.22356000000000001</v>
      </c>
      <c r="AG35" s="116" t="s">
        <v>35</v>
      </c>
      <c r="AH35" s="28">
        <v>0.13502</v>
      </c>
    </row>
    <row r="36" spans="1:34" x14ac:dyDescent="0.25">
      <c r="A36" s="1" t="s">
        <v>66</v>
      </c>
      <c r="B36" s="1" t="s">
        <v>75</v>
      </c>
      <c r="C36" s="1" t="s">
        <v>17</v>
      </c>
      <c r="D36">
        <v>0.11445</v>
      </c>
      <c r="E36" s="1" t="s">
        <v>24</v>
      </c>
      <c r="F36">
        <v>0.11477999999999999</v>
      </c>
      <c r="G36" s="1" t="s">
        <v>31</v>
      </c>
      <c r="H36">
        <v>0.11479</v>
      </c>
      <c r="I36" s="1" t="s">
        <v>12</v>
      </c>
      <c r="J36">
        <v>0.11445</v>
      </c>
      <c r="K36" s="116" t="s">
        <v>18</v>
      </c>
      <c r="L36">
        <v>3.1040000000000002E-2</v>
      </c>
      <c r="M36" s="116" t="s">
        <v>19</v>
      </c>
      <c r="N36" s="1">
        <v>6.3909999999999995E-2</v>
      </c>
      <c r="O36" s="1" t="s">
        <v>25</v>
      </c>
      <c r="P36">
        <v>3.1040000000000002E-2</v>
      </c>
      <c r="Q36" s="1" t="s">
        <v>26</v>
      </c>
      <c r="R36">
        <v>6.3909999999999995E-2</v>
      </c>
      <c r="S36" s="1" t="s">
        <v>32</v>
      </c>
      <c r="T36" s="1">
        <v>3.1040000000000002E-2</v>
      </c>
      <c r="U36" s="1" t="s">
        <v>33</v>
      </c>
      <c r="V36">
        <v>6.3909999999999995E-2</v>
      </c>
      <c r="W36" s="116" t="s">
        <v>20</v>
      </c>
      <c r="X36">
        <v>3.1040000000000002E-2</v>
      </c>
      <c r="Y36" s="116" t="s">
        <v>21</v>
      </c>
      <c r="Z36">
        <v>6.3909999999999995E-2</v>
      </c>
      <c r="AA36" s="116" t="s">
        <v>27</v>
      </c>
      <c r="AB36" s="28">
        <v>3.1040000000000002E-2</v>
      </c>
      <c r="AC36" s="116" t="s">
        <v>28</v>
      </c>
      <c r="AD36" s="28">
        <v>6.3909999999999995E-2</v>
      </c>
      <c r="AE36" s="116" t="s">
        <v>34</v>
      </c>
      <c r="AF36" s="28">
        <v>3.1040000000000002E-2</v>
      </c>
      <c r="AG36" s="116" t="s">
        <v>35</v>
      </c>
      <c r="AH36" s="28">
        <v>6.3909999999999995E-2</v>
      </c>
    </row>
    <row r="37" spans="1:34" x14ac:dyDescent="0.25">
      <c r="A37" s="1" t="s">
        <v>67</v>
      </c>
      <c r="B37" s="1" t="s">
        <v>76</v>
      </c>
      <c r="C37" s="1" t="s">
        <v>17</v>
      </c>
      <c r="D37">
        <v>0.11445</v>
      </c>
      <c r="E37" s="1" t="s">
        <v>24</v>
      </c>
      <c r="F37">
        <v>0.11477999999999999</v>
      </c>
      <c r="G37" s="1" t="s">
        <v>31</v>
      </c>
      <c r="H37">
        <v>0.11479</v>
      </c>
      <c r="I37" s="1" t="s">
        <v>12</v>
      </c>
      <c r="J37">
        <v>0.11445</v>
      </c>
      <c r="K37" s="116" t="s">
        <v>18</v>
      </c>
      <c r="L37">
        <v>3.1040000000000002E-2</v>
      </c>
      <c r="M37" s="116" t="s">
        <v>19</v>
      </c>
      <c r="N37" s="1">
        <v>6.3909999999999995E-2</v>
      </c>
      <c r="O37" s="1" t="s">
        <v>25</v>
      </c>
      <c r="P37">
        <v>3.1040000000000002E-2</v>
      </c>
      <c r="Q37" s="1" t="s">
        <v>26</v>
      </c>
      <c r="R37">
        <v>6.3909999999999995E-2</v>
      </c>
      <c r="S37" s="1" t="s">
        <v>32</v>
      </c>
      <c r="T37" s="1">
        <v>3.1040000000000002E-2</v>
      </c>
      <c r="U37" s="1" t="s">
        <v>33</v>
      </c>
      <c r="V37">
        <v>6.3909999999999995E-2</v>
      </c>
      <c r="W37" s="116" t="s">
        <v>20</v>
      </c>
      <c r="X37">
        <v>3.1040000000000002E-2</v>
      </c>
      <c r="Y37" s="116"/>
      <c r="Z37">
        <v>6.3909999999999995E-2</v>
      </c>
      <c r="AA37" s="116"/>
      <c r="AB37" s="28"/>
      <c r="AC37" s="28"/>
      <c r="AD37" s="28"/>
      <c r="AE37" s="1"/>
      <c r="AG37" s="1"/>
    </row>
    <row r="38" spans="1:34" s="1" customFormat="1" x14ac:dyDescent="0.25">
      <c r="A38" s="126"/>
      <c r="B38" s="126"/>
      <c r="C38" s="126"/>
      <c r="D38" s="126">
        <f>SUM(D33:D37)</f>
        <v>1</v>
      </c>
      <c r="E38" s="126"/>
      <c r="F38" s="126">
        <f t="shared" ref="F38:AH38" si="4">SUM(F33:F37)</f>
        <v>1.0000100000000001</v>
      </c>
      <c r="G38" s="126"/>
      <c r="H38" s="126">
        <f t="shared" si="4"/>
        <v>1</v>
      </c>
      <c r="I38" s="126"/>
      <c r="J38" s="126">
        <f t="shared" si="4"/>
        <v>1</v>
      </c>
      <c r="K38" s="117"/>
      <c r="L38" s="117">
        <f t="shared" si="4"/>
        <v>0.54606999999999994</v>
      </c>
      <c r="M38" s="117"/>
      <c r="N38" s="117">
        <f t="shared" si="4"/>
        <v>0.45395000000000008</v>
      </c>
      <c r="O38" s="126"/>
      <c r="P38" s="126">
        <f t="shared" si="4"/>
        <v>0.54606999999999994</v>
      </c>
      <c r="Q38" s="126"/>
      <c r="R38" s="126">
        <f t="shared" si="4"/>
        <v>0.45395000000000008</v>
      </c>
      <c r="S38" s="126"/>
      <c r="T38" s="126">
        <f t="shared" si="4"/>
        <v>0.54606999999999994</v>
      </c>
      <c r="U38" s="126"/>
      <c r="V38" s="126">
        <f t="shared" si="4"/>
        <v>0.45395000000000008</v>
      </c>
      <c r="W38" s="126"/>
      <c r="X38" s="126">
        <f t="shared" si="4"/>
        <v>0.54606999999999994</v>
      </c>
      <c r="Y38" s="126"/>
      <c r="Z38" s="126">
        <f t="shared" si="4"/>
        <v>0.45395000000000008</v>
      </c>
      <c r="AA38" s="126"/>
      <c r="AB38" s="126">
        <f t="shared" si="4"/>
        <v>0.51502999999999999</v>
      </c>
      <c r="AC38" s="126"/>
      <c r="AD38" s="126">
        <f t="shared" si="4"/>
        <v>0.39004000000000005</v>
      </c>
      <c r="AE38" s="126"/>
      <c r="AF38" s="126">
        <f t="shared" si="4"/>
        <v>0.51502999999999999</v>
      </c>
      <c r="AG38" s="126"/>
      <c r="AH38" s="126">
        <f t="shared" si="4"/>
        <v>0.39004000000000005</v>
      </c>
    </row>
    <row r="39" spans="1:34" s="1" customFormat="1" x14ac:dyDescent="0.25">
      <c r="N39" s="116">
        <f>L38+N38</f>
        <v>1.0000200000000001</v>
      </c>
      <c r="R39" s="1">
        <f>P38+R38</f>
        <v>1.0000200000000001</v>
      </c>
      <c r="V39" s="1">
        <f>T38+V38</f>
        <v>1.0000200000000001</v>
      </c>
      <c r="Z39" s="116">
        <f>X38+Z38</f>
        <v>1.0000200000000001</v>
      </c>
      <c r="AD39" s="116">
        <f>AB38+AD38</f>
        <v>0.90507000000000004</v>
      </c>
      <c r="AH39" s="116">
        <f>AF38+AH38</f>
        <v>0.90507000000000004</v>
      </c>
    </row>
  </sheetData>
  <mergeCells count="13">
    <mergeCell ref="B1:AB1"/>
    <mergeCell ref="E2:G2"/>
    <mergeCell ref="H2:J2"/>
    <mergeCell ref="K2:O2"/>
    <mergeCell ref="Q2:U2"/>
    <mergeCell ref="W2:AA2"/>
    <mergeCell ref="A32:AC32"/>
    <mergeCell ref="B3:B6"/>
    <mergeCell ref="B8:B11"/>
    <mergeCell ref="B13:B16"/>
    <mergeCell ref="B18:B21"/>
    <mergeCell ref="B23:B26"/>
    <mergeCell ref="A28:A30"/>
  </mergeCells>
  <phoneticPr fontId="9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89A2-3388-4138-BF53-DBEDAFB5229F}">
  <dimension ref="A1:AQ34"/>
  <sheetViews>
    <sheetView workbookViewId="0">
      <selection activeCell="W2" sqref="W2:AA2"/>
    </sheetView>
  </sheetViews>
  <sheetFormatPr defaultRowHeight="15" x14ac:dyDescent="0.25"/>
  <cols>
    <col min="11" max="11" width="9.140625" style="1"/>
    <col min="14" max="14" width="9.140625" style="1"/>
    <col min="17" max="17" width="9.140625" style="1"/>
    <col min="20" max="20" width="9.140625" style="1"/>
    <col min="23" max="23" width="9.140625" style="1"/>
    <col min="24" max="24" width="11.7109375" customWidth="1"/>
    <col min="26" max="26" width="9.140625" style="1"/>
  </cols>
  <sheetData>
    <row r="1" spans="1:43" ht="29.25" thickBot="1" x14ac:dyDescent="0.5">
      <c r="A1" s="1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2"/>
    </row>
    <row r="2" spans="1:43" ht="63.75" thickBot="1" x14ac:dyDescent="0.4">
      <c r="A2" s="2"/>
      <c r="B2" s="23" t="s">
        <v>1</v>
      </c>
      <c r="C2" s="24" t="s">
        <v>2</v>
      </c>
      <c r="D2" s="24"/>
      <c r="E2" s="173" t="s">
        <v>3</v>
      </c>
      <c r="F2" s="174"/>
      <c r="G2" s="175"/>
      <c r="H2" s="176" t="s">
        <v>4</v>
      </c>
      <c r="I2" s="176"/>
      <c r="J2" s="176"/>
      <c r="K2" s="173" t="s">
        <v>5</v>
      </c>
      <c r="L2" s="174"/>
      <c r="M2" s="174"/>
      <c r="N2" s="174"/>
      <c r="O2" s="175"/>
      <c r="P2" s="80"/>
      <c r="Q2" s="173" t="s">
        <v>6</v>
      </c>
      <c r="R2" s="174"/>
      <c r="S2" s="174"/>
      <c r="T2" s="174"/>
      <c r="U2" s="175"/>
      <c r="V2" s="80"/>
      <c r="W2" s="173" t="s">
        <v>7</v>
      </c>
      <c r="X2" s="174"/>
      <c r="Y2" s="174"/>
      <c r="Z2" s="174"/>
      <c r="AA2" s="175"/>
      <c r="AB2" s="9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3" t="s">
        <v>8</v>
      </c>
      <c r="B3" s="165" t="s">
        <v>9</v>
      </c>
      <c r="C3" s="39" t="s">
        <v>10</v>
      </c>
      <c r="D3" s="51" t="s">
        <v>11</v>
      </c>
      <c r="E3" s="63"/>
      <c r="F3" s="39"/>
      <c r="G3" s="64"/>
      <c r="H3" s="57" t="s">
        <v>12</v>
      </c>
      <c r="I3" s="39"/>
      <c r="J3" s="75">
        <v>0.20646</v>
      </c>
      <c r="K3" s="63" t="s">
        <v>13</v>
      </c>
      <c r="L3" s="39"/>
      <c r="M3" s="40"/>
      <c r="N3" s="39" t="s">
        <v>14</v>
      </c>
      <c r="O3" s="64"/>
      <c r="P3" s="81"/>
      <c r="Q3" s="122"/>
      <c r="R3" s="41"/>
      <c r="S3" s="41"/>
      <c r="T3" s="127"/>
      <c r="U3" s="87"/>
      <c r="V3" s="81"/>
      <c r="W3" s="122"/>
      <c r="X3" s="41"/>
      <c r="Y3" s="41"/>
      <c r="Z3" s="127"/>
      <c r="AA3" s="87"/>
      <c r="AB3" s="5"/>
    </row>
    <row r="4" spans="1:43" x14ac:dyDescent="0.25">
      <c r="A4" s="10" t="s">
        <v>15</v>
      </c>
      <c r="B4" s="166"/>
      <c r="C4" s="29" t="s">
        <v>16</v>
      </c>
      <c r="D4" s="52" t="s">
        <v>11</v>
      </c>
      <c r="E4" s="65" t="s">
        <v>17</v>
      </c>
      <c r="F4" s="29"/>
      <c r="G4" s="66">
        <v>0.20646</v>
      </c>
      <c r="H4" s="58"/>
      <c r="I4" s="29"/>
      <c r="J4" s="76"/>
      <c r="K4" s="112" t="s">
        <v>18</v>
      </c>
      <c r="L4" s="31"/>
      <c r="M4" s="31">
        <v>0.13661999999999999</v>
      </c>
      <c r="N4" s="118" t="s">
        <v>19</v>
      </c>
      <c r="O4" s="78">
        <v>4.4909999999999999E-2</v>
      </c>
      <c r="P4" s="82"/>
      <c r="Q4" s="112" t="s">
        <v>20</v>
      </c>
      <c r="R4" s="31"/>
      <c r="S4" s="31">
        <v>0.13661999999999999</v>
      </c>
      <c r="T4" s="118" t="s">
        <v>21</v>
      </c>
      <c r="U4" s="78">
        <v>4.4909999999999999E-2</v>
      </c>
      <c r="V4" s="82"/>
      <c r="W4" s="112"/>
      <c r="X4" s="31"/>
      <c r="Y4" s="31"/>
      <c r="Z4" s="118"/>
      <c r="AA4" s="78"/>
      <c r="AB4" s="11"/>
    </row>
    <row r="5" spans="1:43" x14ac:dyDescent="0.25">
      <c r="A5" s="10" t="s">
        <v>22</v>
      </c>
      <c r="B5" s="166"/>
      <c r="C5" s="29" t="s">
        <v>23</v>
      </c>
      <c r="D5" s="52" t="s">
        <v>11</v>
      </c>
      <c r="E5" s="65" t="s">
        <v>24</v>
      </c>
      <c r="F5" s="29"/>
      <c r="G5" s="66">
        <v>0.20596999999999999</v>
      </c>
      <c r="H5" s="58"/>
      <c r="I5" s="29"/>
      <c r="J5" s="76"/>
      <c r="K5" s="65" t="s">
        <v>25</v>
      </c>
      <c r="L5" s="29"/>
      <c r="M5" s="30">
        <v>0.13661999999999999</v>
      </c>
      <c r="N5" s="29" t="s">
        <v>26</v>
      </c>
      <c r="O5" s="66">
        <v>4.4909999999999999E-2</v>
      </c>
      <c r="P5" s="82"/>
      <c r="Q5" s="112" t="s">
        <v>27</v>
      </c>
      <c r="R5" s="31"/>
      <c r="S5" s="31">
        <v>0.13661999999999999</v>
      </c>
      <c r="T5" s="118" t="s">
        <v>28</v>
      </c>
      <c r="U5" s="78">
        <v>4.4909999999999999E-2</v>
      </c>
      <c r="V5" s="82"/>
      <c r="W5" s="112"/>
      <c r="X5" s="31"/>
      <c r="Y5" s="31"/>
      <c r="Z5" s="118"/>
      <c r="AA5" s="78"/>
      <c r="AB5" s="11"/>
    </row>
    <row r="6" spans="1:43" ht="15.75" thickBot="1" x14ac:dyDescent="0.3">
      <c r="A6" s="13" t="s">
        <v>29</v>
      </c>
      <c r="B6" s="167"/>
      <c r="C6" s="42" t="s">
        <v>30</v>
      </c>
      <c r="D6" s="53" t="s">
        <v>11</v>
      </c>
      <c r="E6" s="67" t="s">
        <v>31</v>
      </c>
      <c r="F6" s="42"/>
      <c r="G6" s="68">
        <v>0.20593</v>
      </c>
      <c r="H6" s="59"/>
      <c r="I6" s="42"/>
      <c r="J6" s="77"/>
      <c r="K6" s="67" t="s">
        <v>32</v>
      </c>
      <c r="L6" s="42"/>
      <c r="M6" s="43">
        <v>0.13661999999999999</v>
      </c>
      <c r="N6" s="42" t="s">
        <v>33</v>
      </c>
      <c r="O6" s="68">
        <v>4.4909999999999999E-2</v>
      </c>
      <c r="P6" s="83"/>
      <c r="Q6" s="123" t="s">
        <v>34</v>
      </c>
      <c r="R6" s="44"/>
      <c r="S6" s="44">
        <v>0.13661999999999999</v>
      </c>
      <c r="T6" s="128" t="s">
        <v>35</v>
      </c>
      <c r="U6" s="88">
        <v>4.4909999999999999E-2</v>
      </c>
      <c r="V6" s="83"/>
      <c r="W6" s="123" t="s">
        <v>36</v>
      </c>
      <c r="X6" s="44"/>
      <c r="Y6" s="44">
        <v>0.13661999999999999</v>
      </c>
      <c r="Z6" s="128" t="s">
        <v>37</v>
      </c>
      <c r="AA6" s="88">
        <v>4.4909999999999999E-2</v>
      </c>
      <c r="AB6" s="15"/>
    </row>
    <row r="7" spans="1:43" x14ac:dyDescent="0.25">
      <c r="A7" s="10" t="s">
        <v>38</v>
      </c>
      <c r="B7" s="177" t="s">
        <v>39</v>
      </c>
      <c r="C7" s="92" t="s">
        <v>10</v>
      </c>
      <c r="D7" s="93" t="s">
        <v>11</v>
      </c>
      <c r="E7" s="94"/>
      <c r="F7" s="92"/>
      <c r="G7" s="95"/>
      <c r="H7" s="96" t="s">
        <v>12</v>
      </c>
      <c r="I7" s="92"/>
      <c r="J7" s="97">
        <v>0.36858000000000002</v>
      </c>
      <c r="K7" s="94" t="s">
        <v>13</v>
      </c>
      <c r="L7" s="92"/>
      <c r="M7" s="98"/>
      <c r="N7" s="92" t="s">
        <v>14</v>
      </c>
      <c r="O7" s="95"/>
      <c r="P7" s="99"/>
      <c r="Q7" s="124"/>
      <c r="R7" s="38"/>
      <c r="S7" s="38"/>
      <c r="T7" s="129"/>
      <c r="U7" s="100"/>
      <c r="V7" s="99"/>
      <c r="W7" s="124"/>
      <c r="X7" s="38"/>
      <c r="Y7" s="38"/>
      <c r="Z7" s="129"/>
      <c r="AA7" s="100"/>
      <c r="AB7" s="11"/>
    </row>
    <row r="8" spans="1:43" x14ac:dyDescent="0.25">
      <c r="A8" s="10" t="s">
        <v>40</v>
      </c>
      <c r="B8" s="166"/>
      <c r="C8" s="29" t="s">
        <v>16</v>
      </c>
      <c r="D8" s="52" t="s">
        <v>11</v>
      </c>
      <c r="E8" s="65" t="s">
        <v>17</v>
      </c>
      <c r="F8" s="29"/>
      <c r="G8" s="66">
        <v>0.36858000000000002</v>
      </c>
      <c r="H8" s="58"/>
      <c r="I8" s="29"/>
      <c r="J8" s="76"/>
      <c r="K8" s="112" t="s">
        <v>18</v>
      </c>
      <c r="L8" s="31"/>
      <c r="M8" s="31">
        <v>0.22356000000000001</v>
      </c>
      <c r="N8" s="118" t="s">
        <v>19</v>
      </c>
      <c r="O8" s="78">
        <v>0.13502</v>
      </c>
      <c r="P8" s="82"/>
      <c r="Q8" s="112" t="s">
        <v>20</v>
      </c>
      <c r="R8" s="31"/>
      <c r="S8" s="31">
        <v>0.22356000000000001</v>
      </c>
      <c r="T8" s="118" t="s">
        <v>21</v>
      </c>
      <c r="U8" s="78">
        <v>0.13502</v>
      </c>
      <c r="V8" s="82"/>
      <c r="W8" s="112"/>
      <c r="X8" s="31"/>
      <c r="Y8" s="31"/>
      <c r="Z8" s="118"/>
      <c r="AA8" s="78"/>
      <c r="AB8" s="11"/>
    </row>
    <row r="9" spans="1:43" x14ac:dyDescent="0.25">
      <c r="A9" s="10" t="s">
        <v>41</v>
      </c>
      <c r="B9" s="166"/>
      <c r="C9" s="29" t="s">
        <v>23</v>
      </c>
      <c r="D9" s="52" t="s">
        <v>11</v>
      </c>
      <c r="E9" s="65" t="s">
        <v>24</v>
      </c>
      <c r="F9" s="29"/>
      <c r="G9" s="66">
        <v>0.37352000000000002</v>
      </c>
      <c r="H9" s="58"/>
      <c r="I9" s="29"/>
      <c r="J9" s="76"/>
      <c r="K9" s="65" t="s">
        <v>25</v>
      </c>
      <c r="L9" s="29"/>
      <c r="M9" s="30">
        <v>0.22356000000000001</v>
      </c>
      <c r="N9" s="29" t="s">
        <v>26</v>
      </c>
      <c r="O9" s="66">
        <v>0.13502</v>
      </c>
      <c r="P9" s="82"/>
      <c r="Q9" s="112" t="s">
        <v>27</v>
      </c>
      <c r="R9" s="31"/>
      <c r="S9" s="31">
        <v>0.22356000000000001</v>
      </c>
      <c r="T9" s="118" t="s">
        <v>28</v>
      </c>
      <c r="U9" s="78">
        <v>0.13502</v>
      </c>
      <c r="V9" s="82"/>
      <c r="W9" s="112"/>
      <c r="X9" s="31"/>
      <c r="Y9" s="31"/>
      <c r="Z9" s="118"/>
      <c r="AA9" s="78"/>
      <c r="AB9" s="11"/>
    </row>
    <row r="10" spans="1:43" ht="15.75" thickBot="1" x14ac:dyDescent="0.3">
      <c r="A10" s="10" t="s">
        <v>42</v>
      </c>
      <c r="B10" s="178"/>
      <c r="C10" s="101" t="s">
        <v>30</v>
      </c>
      <c r="D10" s="102" t="s">
        <v>11</v>
      </c>
      <c r="E10" s="103" t="s">
        <v>31</v>
      </c>
      <c r="F10" s="101"/>
      <c r="G10" s="104">
        <v>0.37275999999999998</v>
      </c>
      <c r="H10" s="105"/>
      <c r="I10" s="101"/>
      <c r="J10" s="106"/>
      <c r="K10" s="103" t="s">
        <v>32</v>
      </c>
      <c r="L10" s="101"/>
      <c r="M10" s="107">
        <v>0.22356000000000001</v>
      </c>
      <c r="N10" s="101" t="s">
        <v>33</v>
      </c>
      <c r="O10" s="104">
        <v>0.13502</v>
      </c>
      <c r="P10" s="108"/>
      <c r="Q10" s="125" t="s">
        <v>34</v>
      </c>
      <c r="R10" s="109"/>
      <c r="S10" s="109">
        <v>0.22356000000000001</v>
      </c>
      <c r="T10" s="130" t="s">
        <v>35</v>
      </c>
      <c r="U10" s="110">
        <v>0.13502</v>
      </c>
      <c r="V10" s="108"/>
      <c r="W10" s="125" t="s">
        <v>36</v>
      </c>
      <c r="X10" s="109"/>
      <c r="Y10" s="109">
        <v>0.22356000000000001</v>
      </c>
      <c r="Z10" s="130" t="s">
        <v>37</v>
      </c>
      <c r="AA10" s="110">
        <v>0.13502</v>
      </c>
      <c r="AB10" s="11"/>
    </row>
    <row r="11" spans="1:43" x14ac:dyDescent="0.25">
      <c r="A11" s="3" t="s">
        <v>43</v>
      </c>
      <c r="B11" s="165" t="s">
        <v>44</v>
      </c>
      <c r="C11" s="39" t="s">
        <v>10</v>
      </c>
      <c r="D11" s="51" t="s">
        <v>11</v>
      </c>
      <c r="E11" s="63"/>
      <c r="F11" s="39"/>
      <c r="G11" s="64"/>
      <c r="H11" s="57" t="s">
        <v>12</v>
      </c>
      <c r="I11" s="39"/>
      <c r="J11" s="75">
        <v>0.19606000000000001</v>
      </c>
      <c r="K11" s="63" t="s">
        <v>13</v>
      </c>
      <c r="L11" s="39"/>
      <c r="M11" s="40"/>
      <c r="N11" s="39" t="s">
        <v>14</v>
      </c>
      <c r="O11" s="64"/>
      <c r="P11" s="81"/>
      <c r="Q11" s="122"/>
      <c r="R11" s="41"/>
      <c r="S11" s="41"/>
      <c r="T11" s="127"/>
      <c r="U11" s="87"/>
      <c r="V11" s="81"/>
      <c r="W11" s="122"/>
      <c r="X11" s="41"/>
      <c r="Y11" s="41"/>
      <c r="Z11" s="127"/>
      <c r="AA11" s="87"/>
      <c r="AB11" s="5"/>
    </row>
    <row r="12" spans="1:43" x14ac:dyDescent="0.25">
      <c r="A12" s="10" t="s">
        <v>45</v>
      </c>
      <c r="B12" s="166"/>
      <c r="C12" s="29" t="s">
        <v>16</v>
      </c>
      <c r="D12" s="52" t="s">
        <v>11</v>
      </c>
      <c r="E12" s="65" t="s">
        <v>17</v>
      </c>
      <c r="F12" s="29"/>
      <c r="G12" s="66">
        <v>0.19606000000000001</v>
      </c>
      <c r="H12" s="58"/>
      <c r="I12" s="29"/>
      <c r="J12" s="76"/>
      <c r="K12" s="112" t="s">
        <v>18</v>
      </c>
      <c r="L12" s="31"/>
      <c r="M12" s="31">
        <v>0.12381</v>
      </c>
      <c r="N12" s="118" t="s">
        <v>19</v>
      </c>
      <c r="O12" s="78">
        <v>0.1462</v>
      </c>
      <c r="P12" s="82"/>
      <c r="Q12" s="112" t="s">
        <v>20</v>
      </c>
      <c r="R12" s="31"/>
      <c r="S12" s="31">
        <v>0.12381</v>
      </c>
      <c r="T12" s="118" t="s">
        <v>21</v>
      </c>
      <c r="U12" s="78">
        <v>0.1462</v>
      </c>
      <c r="V12" s="82"/>
      <c r="W12" s="112"/>
      <c r="X12" s="31"/>
      <c r="Y12" s="31"/>
      <c r="Z12" s="118"/>
      <c r="AA12" s="78"/>
      <c r="AB12" s="11"/>
    </row>
    <row r="13" spans="1:43" x14ac:dyDescent="0.25">
      <c r="A13" s="10" t="s">
        <v>46</v>
      </c>
      <c r="B13" s="166"/>
      <c r="C13" s="29" t="s">
        <v>23</v>
      </c>
      <c r="D13" s="52" t="s">
        <v>11</v>
      </c>
      <c r="E13" s="65" t="s">
        <v>24</v>
      </c>
      <c r="F13" s="29"/>
      <c r="G13" s="66">
        <v>0.19095999999999999</v>
      </c>
      <c r="H13" s="58"/>
      <c r="I13" s="29"/>
      <c r="J13" s="76"/>
      <c r="K13" s="65" t="s">
        <v>25</v>
      </c>
      <c r="L13" s="29"/>
      <c r="M13" s="30">
        <v>0.12381</v>
      </c>
      <c r="N13" s="29" t="s">
        <v>26</v>
      </c>
      <c r="O13" s="66">
        <v>0.1462</v>
      </c>
      <c r="P13" s="82"/>
      <c r="Q13" s="112" t="s">
        <v>27</v>
      </c>
      <c r="R13" s="31"/>
      <c r="S13" s="31">
        <v>0.12381</v>
      </c>
      <c r="T13" s="118" t="s">
        <v>28</v>
      </c>
      <c r="U13" s="78">
        <v>0.1462</v>
      </c>
      <c r="V13" s="82"/>
      <c r="W13" s="112"/>
      <c r="X13" s="31"/>
      <c r="Y13" s="31"/>
      <c r="Z13" s="118"/>
      <c r="AA13" s="78"/>
      <c r="AB13" s="11"/>
    </row>
    <row r="14" spans="1:43" ht="15.75" thickBot="1" x14ac:dyDescent="0.3">
      <c r="A14" s="13" t="s">
        <v>47</v>
      </c>
      <c r="B14" s="167"/>
      <c r="C14" s="42" t="s">
        <v>30</v>
      </c>
      <c r="D14" s="53" t="s">
        <v>11</v>
      </c>
      <c r="E14" s="67" t="s">
        <v>31</v>
      </c>
      <c r="F14" s="42"/>
      <c r="G14" s="68">
        <v>0.19173000000000001</v>
      </c>
      <c r="H14" s="59"/>
      <c r="I14" s="42"/>
      <c r="J14" s="77"/>
      <c r="K14" s="67" t="s">
        <v>32</v>
      </c>
      <c r="L14" s="42"/>
      <c r="M14" s="43">
        <v>0.12381</v>
      </c>
      <c r="N14" s="42" t="s">
        <v>33</v>
      </c>
      <c r="O14" s="68">
        <v>0.1462</v>
      </c>
      <c r="P14" s="83"/>
      <c r="Q14" s="123" t="s">
        <v>34</v>
      </c>
      <c r="R14" s="44"/>
      <c r="S14" s="44">
        <v>0.12381</v>
      </c>
      <c r="T14" s="128" t="s">
        <v>35</v>
      </c>
      <c r="U14" s="88">
        <v>0.1462</v>
      </c>
      <c r="V14" s="83"/>
      <c r="W14" s="123" t="s">
        <v>36</v>
      </c>
      <c r="X14" s="44"/>
      <c r="Y14" s="44">
        <v>0.12381</v>
      </c>
      <c r="Z14" s="128" t="s">
        <v>37</v>
      </c>
      <c r="AA14" s="88">
        <v>0.1462</v>
      </c>
      <c r="AB14" s="15"/>
    </row>
    <row r="15" spans="1:43" x14ac:dyDescent="0.25">
      <c r="A15" s="10" t="s">
        <v>48</v>
      </c>
      <c r="B15" s="177" t="s">
        <v>49</v>
      </c>
      <c r="C15" s="92" t="s">
        <v>10</v>
      </c>
      <c r="D15" s="93" t="s">
        <v>11</v>
      </c>
      <c r="E15" s="94"/>
      <c r="F15" s="92"/>
      <c r="G15" s="95"/>
      <c r="H15" s="96" t="s">
        <v>12</v>
      </c>
      <c r="I15" s="92"/>
      <c r="J15" s="97">
        <v>0.11445</v>
      </c>
      <c r="K15" s="94"/>
      <c r="L15" s="92"/>
      <c r="M15" s="98"/>
      <c r="N15" s="92"/>
      <c r="O15" s="95"/>
      <c r="P15" s="99"/>
      <c r="Q15" s="94"/>
      <c r="R15" s="92"/>
      <c r="S15" s="98"/>
      <c r="T15" s="92"/>
      <c r="U15" s="95"/>
      <c r="V15" s="99"/>
      <c r="W15" s="94"/>
      <c r="X15" s="92"/>
      <c r="Y15" s="98"/>
      <c r="Z15" s="92"/>
      <c r="AA15" s="95"/>
      <c r="AB15" s="11"/>
    </row>
    <row r="16" spans="1:43" x14ac:dyDescent="0.25">
      <c r="A16" s="10" t="s">
        <v>50</v>
      </c>
      <c r="B16" s="166"/>
      <c r="C16" s="29" t="s">
        <v>16</v>
      </c>
      <c r="D16" s="52" t="s">
        <v>11</v>
      </c>
      <c r="E16" s="65" t="s">
        <v>17</v>
      </c>
      <c r="F16" s="29"/>
      <c r="G16" s="66">
        <v>0.11445</v>
      </c>
      <c r="H16" s="58"/>
      <c r="I16" s="29"/>
      <c r="J16" s="76"/>
      <c r="K16" s="112" t="s">
        <v>18</v>
      </c>
      <c r="L16" s="31"/>
      <c r="M16" s="31">
        <v>0.11477999999999999</v>
      </c>
      <c r="N16" s="118" t="s">
        <v>19</v>
      </c>
      <c r="O16" s="78">
        <v>0.11479</v>
      </c>
      <c r="P16" s="82"/>
      <c r="Q16" s="112" t="s">
        <v>20</v>
      </c>
      <c r="R16" s="31"/>
      <c r="S16" s="31">
        <v>0</v>
      </c>
      <c r="T16" s="118"/>
      <c r="U16" s="78"/>
      <c r="V16" s="82"/>
      <c r="W16" s="65"/>
      <c r="X16" s="29"/>
      <c r="Y16" s="30"/>
      <c r="Z16" s="29"/>
      <c r="AA16" s="66"/>
      <c r="AB16" s="11"/>
    </row>
    <row r="17" spans="1:34" x14ac:dyDescent="0.25">
      <c r="A17" s="10" t="s">
        <v>51</v>
      </c>
      <c r="B17" s="166"/>
      <c r="C17" s="29" t="s">
        <v>23</v>
      </c>
      <c r="D17" s="52" t="s">
        <v>11</v>
      </c>
      <c r="E17" s="65" t="s">
        <v>24</v>
      </c>
      <c r="F17" s="29"/>
      <c r="G17" s="66">
        <v>0.11477999999999999</v>
      </c>
      <c r="H17" s="58"/>
      <c r="I17" s="29"/>
      <c r="J17" s="76"/>
      <c r="K17" s="65" t="s">
        <v>25</v>
      </c>
      <c r="L17" s="29"/>
      <c r="M17" s="30">
        <v>3.1040000000000002E-2</v>
      </c>
      <c r="N17" s="29" t="s">
        <v>26</v>
      </c>
      <c r="O17" s="66">
        <v>6.3909999999999995E-2</v>
      </c>
      <c r="P17" s="82"/>
      <c r="Q17" s="112"/>
      <c r="R17" s="31"/>
      <c r="S17" s="31"/>
      <c r="T17" s="118"/>
      <c r="U17" s="78"/>
      <c r="V17" s="82"/>
      <c r="W17" s="65"/>
      <c r="X17" s="29"/>
      <c r="Y17" s="30"/>
      <c r="Z17" s="29"/>
      <c r="AA17" s="66"/>
      <c r="AB17" s="11"/>
    </row>
    <row r="18" spans="1:34" ht="15.75" thickBot="1" x14ac:dyDescent="0.3">
      <c r="A18" s="10" t="s">
        <v>52</v>
      </c>
      <c r="B18" s="178"/>
      <c r="C18" s="101" t="s">
        <v>30</v>
      </c>
      <c r="D18" s="102" t="s">
        <v>11</v>
      </c>
      <c r="E18" s="103" t="s">
        <v>31</v>
      </c>
      <c r="F18" s="101"/>
      <c r="G18" s="104">
        <v>0.11479</v>
      </c>
      <c r="H18" s="105"/>
      <c r="I18" s="101"/>
      <c r="J18" s="106"/>
      <c r="K18" s="103" t="s">
        <v>32</v>
      </c>
      <c r="L18" s="101"/>
      <c r="M18" s="107">
        <v>3.1040000000000002E-2</v>
      </c>
      <c r="N18" s="101" t="s">
        <v>33</v>
      </c>
      <c r="O18" s="104">
        <v>6.3909999999999995E-2</v>
      </c>
      <c r="P18" s="108"/>
      <c r="Q18" s="125"/>
      <c r="R18" s="109"/>
      <c r="S18" s="109"/>
      <c r="T18" s="130"/>
      <c r="U18" s="110"/>
      <c r="V18" s="108"/>
      <c r="W18" s="125" t="s">
        <v>36</v>
      </c>
      <c r="X18" s="109"/>
      <c r="Y18" s="109">
        <v>0</v>
      </c>
      <c r="Z18" s="130" t="s">
        <v>37</v>
      </c>
      <c r="AA18" s="110">
        <v>0</v>
      </c>
      <c r="AB18" s="11"/>
    </row>
    <row r="19" spans="1:34" x14ac:dyDescent="0.25">
      <c r="A19" s="3" t="s">
        <v>53</v>
      </c>
      <c r="B19" s="165" t="s">
        <v>54</v>
      </c>
      <c r="C19" s="39" t="s">
        <v>10</v>
      </c>
      <c r="D19" s="51" t="s">
        <v>11</v>
      </c>
      <c r="E19" s="63"/>
      <c r="F19" s="39"/>
      <c r="G19" s="64"/>
      <c r="H19" s="57" t="s">
        <v>12</v>
      </c>
      <c r="I19" s="39"/>
      <c r="J19" s="75">
        <v>0.11445</v>
      </c>
      <c r="K19" s="63" t="s">
        <v>13</v>
      </c>
      <c r="L19" s="39"/>
      <c r="M19" s="40"/>
      <c r="N19" s="39" t="s">
        <v>14</v>
      </c>
      <c r="O19" s="64"/>
      <c r="P19" s="81"/>
      <c r="Q19" s="122"/>
      <c r="R19" s="41"/>
      <c r="S19" s="41"/>
      <c r="T19" s="127"/>
      <c r="U19" s="87"/>
      <c r="V19" s="81"/>
      <c r="W19" s="122"/>
      <c r="X19" s="41"/>
      <c r="Y19" s="41"/>
      <c r="Z19" s="127"/>
      <c r="AA19" s="87"/>
      <c r="AB19" s="5"/>
    </row>
    <row r="20" spans="1:34" x14ac:dyDescent="0.25">
      <c r="A20" s="10" t="s">
        <v>55</v>
      </c>
      <c r="B20" s="166"/>
      <c r="C20" s="29" t="s">
        <v>16</v>
      </c>
      <c r="D20" s="52" t="s">
        <v>11</v>
      </c>
      <c r="E20" s="65" t="s">
        <v>17</v>
      </c>
      <c r="F20" s="29"/>
      <c r="G20" s="66">
        <v>0.11445</v>
      </c>
      <c r="H20" s="58"/>
      <c r="I20" s="29"/>
      <c r="J20" s="76"/>
      <c r="K20" s="112" t="s">
        <v>18</v>
      </c>
      <c r="L20" s="31"/>
      <c r="M20" s="31">
        <v>0.11477999999999999</v>
      </c>
      <c r="N20" s="118" t="s">
        <v>19</v>
      </c>
      <c r="O20" s="78">
        <v>0.11479</v>
      </c>
      <c r="P20" s="82"/>
      <c r="Q20" s="112" t="s">
        <v>20</v>
      </c>
      <c r="R20" s="31"/>
      <c r="S20" s="31">
        <v>3.1040000000000002E-2</v>
      </c>
      <c r="T20" s="118" t="s">
        <v>21</v>
      </c>
      <c r="U20" s="78">
        <v>6.3909999999999995E-2</v>
      </c>
      <c r="V20" s="82"/>
      <c r="W20" s="112"/>
      <c r="X20" s="31"/>
      <c r="Y20" s="31"/>
      <c r="Z20" s="118"/>
      <c r="AA20" s="78"/>
      <c r="AB20" s="11"/>
    </row>
    <row r="21" spans="1:34" x14ac:dyDescent="0.25">
      <c r="A21" s="10" t="s">
        <v>56</v>
      </c>
      <c r="B21" s="166"/>
      <c r="C21" s="29" t="s">
        <v>23</v>
      </c>
      <c r="D21" s="52" t="s">
        <v>11</v>
      </c>
      <c r="E21" s="65" t="s">
        <v>24</v>
      </c>
      <c r="F21" s="29"/>
      <c r="G21" s="66">
        <v>0.11477999999999999</v>
      </c>
      <c r="H21" s="58"/>
      <c r="I21" s="29"/>
      <c r="J21" s="76"/>
      <c r="K21" s="65" t="s">
        <v>25</v>
      </c>
      <c r="L21" s="29"/>
      <c r="M21" s="30">
        <v>3.1040000000000002E-2</v>
      </c>
      <c r="N21" s="29" t="s">
        <v>26</v>
      </c>
      <c r="O21" s="66">
        <v>6.3909999999999995E-2</v>
      </c>
      <c r="P21" s="82"/>
      <c r="Q21" s="112" t="s">
        <v>27</v>
      </c>
      <c r="R21" s="31"/>
      <c r="S21" s="31">
        <v>3.1040000000000002E-2</v>
      </c>
      <c r="T21" s="118" t="s">
        <v>28</v>
      </c>
      <c r="U21" s="78">
        <v>6.3909999999999995E-2</v>
      </c>
      <c r="V21" s="82"/>
      <c r="W21" s="112"/>
      <c r="X21" s="31"/>
      <c r="Y21" s="31"/>
      <c r="Z21" s="118"/>
      <c r="AA21" s="78"/>
      <c r="AB21" s="11"/>
    </row>
    <row r="22" spans="1:34" ht="15.75" thickBot="1" x14ac:dyDescent="0.3">
      <c r="A22" s="13" t="s">
        <v>57</v>
      </c>
      <c r="B22" s="167"/>
      <c r="C22" s="42" t="s">
        <v>30</v>
      </c>
      <c r="D22" s="53" t="s">
        <v>11</v>
      </c>
      <c r="E22" s="67" t="s">
        <v>31</v>
      </c>
      <c r="F22" s="42"/>
      <c r="G22" s="68">
        <v>0.11479</v>
      </c>
      <c r="H22" s="59"/>
      <c r="I22" s="42"/>
      <c r="J22" s="77"/>
      <c r="K22" s="67" t="s">
        <v>32</v>
      </c>
      <c r="L22" s="42"/>
      <c r="M22" s="43">
        <v>3.1040000000000002E-2</v>
      </c>
      <c r="N22" s="42" t="s">
        <v>33</v>
      </c>
      <c r="O22" s="68">
        <v>6.3909999999999995E-2</v>
      </c>
      <c r="P22" s="83"/>
      <c r="Q22" s="123" t="s">
        <v>34</v>
      </c>
      <c r="R22" s="44"/>
      <c r="S22" s="44">
        <v>3.1040000000000002E-2</v>
      </c>
      <c r="T22" s="128" t="s">
        <v>35</v>
      </c>
      <c r="U22" s="88">
        <v>6.3909999999999995E-2</v>
      </c>
      <c r="V22" s="83"/>
      <c r="W22" s="123" t="s">
        <v>36</v>
      </c>
      <c r="X22" s="44"/>
      <c r="Y22" s="44">
        <v>3.1040000000000002E-2</v>
      </c>
      <c r="Z22" s="128" t="s">
        <v>37</v>
      </c>
      <c r="AA22" s="88">
        <v>6.3909999999999995E-2</v>
      </c>
      <c r="AB22" s="15"/>
    </row>
    <row r="23" spans="1:34" x14ac:dyDescent="0.25">
      <c r="A23" s="179" t="s">
        <v>58</v>
      </c>
      <c r="B23" s="45"/>
      <c r="C23" s="35"/>
      <c r="D23" s="54"/>
      <c r="E23" s="69" t="s">
        <v>17</v>
      </c>
      <c r="F23" s="37" t="s">
        <v>59</v>
      </c>
      <c r="G23" s="70">
        <f>G16+G4+G12+G8+G20</f>
        <v>1</v>
      </c>
      <c r="H23" s="60" t="s">
        <v>12</v>
      </c>
      <c r="I23" s="37" t="s">
        <v>60</v>
      </c>
      <c r="J23" s="54">
        <f>J15+J3+J11+J7+J19</f>
        <v>1</v>
      </c>
      <c r="K23" s="113" t="s">
        <v>18</v>
      </c>
      <c r="L23" s="37" t="s">
        <v>59</v>
      </c>
      <c r="M23" s="36">
        <f>M16+M4+M12+M8+M20</f>
        <v>0.71354999999999991</v>
      </c>
      <c r="N23" s="119" t="s">
        <v>19</v>
      </c>
      <c r="O23" s="70">
        <f>O16+O4+O12+O8+O20</f>
        <v>0.55570999999999993</v>
      </c>
      <c r="P23" s="84">
        <f>M23+O23</f>
        <v>1.2692599999999998</v>
      </c>
      <c r="Q23" s="113" t="s">
        <v>20</v>
      </c>
      <c r="R23" s="37" t="s">
        <v>59</v>
      </c>
      <c r="S23" s="36">
        <f>S16+S4+S12+S8+S20</f>
        <v>0.51502999999999999</v>
      </c>
      <c r="T23" s="119" t="s">
        <v>21</v>
      </c>
      <c r="U23" s="70">
        <f>U16+U4+U12+U8+U20</f>
        <v>0.39004000000000005</v>
      </c>
      <c r="V23" s="84">
        <f>S23+U23</f>
        <v>0.90507000000000004</v>
      </c>
      <c r="W23" s="113" t="s">
        <v>36</v>
      </c>
      <c r="X23" s="36" t="s">
        <v>78</v>
      </c>
      <c r="Y23" s="36">
        <f>SUM(Y3:Y22)</f>
        <v>0.51502999999999999</v>
      </c>
      <c r="Z23" s="119" t="s">
        <v>37</v>
      </c>
      <c r="AA23" s="70">
        <f>SUM(AA3:AA22)</f>
        <v>0.39004000000000005</v>
      </c>
      <c r="AB23" s="12">
        <f>Y23+AA23</f>
        <v>0.90507000000000004</v>
      </c>
    </row>
    <row r="24" spans="1:34" x14ac:dyDescent="0.25">
      <c r="A24" s="168"/>
      <c r="B24" s="46"/>
      <c r="C24" s="32"/>
      <c r="D24" s="55"/>
      <c r="E24" s="71" t="s">
        <v>24</v>
      </c>
      <c r="F24" s="34" t="s">
        <v>61</v>
      </c>
      <c r="G24" s="72">
        <f>G17+G5+G13+G9+G21</f>
        <v>1.0000100000000001</v>
      </c>
      <c r="H24" s="61"/>
      <c r="I24" s="33"/>
      <c r="J24" s="55"/>
      <c r="K24" s="114" t="s">
        <v>25</v>
      </c>
      <c r="L24" s="34" t="s">
        <v>61</v>
      </c>
      <c r="M24" s="33">
        <f>M17+M5+M13+M9+M21</f>
        <v>0.54606999999999994</v>
      </c>
      <c r="N24" s="120" t="s">
        <v>26</v>
      </c>
      <c r="O24" s="79">
        <f>O17+O5+O13+O9+O21</f>
        <v>0.45395000000000008</v>
      </c>
      <c r="P24" s="85">
        <f t="shared" ref="P24:P25" si="0">M24+O24</f>
        <v>1.0000200000000001</v>
      </c>
      <c r="Q24" s="114" t="s">
        <v>27</v>
      </c>
      <c r="R24" s="34" t="s">
        <v>61</v>
      </c>
      <c r="S24" s="33">
        <f>S17+S5+S13+S9+S21</f>
        <v>0.51502999999999999</v>
      </c>
      <c r="T24" s="120" t="s">
        <v>28</v>
      </c>
      <c r="U24" s="79">
        <f>U17+U5+U13+U9+U21</f>
        <v>0.39004000000000005</v>
      </c>
      <c r="V24" s="89">
        <f t="shared" ref="V24:V25" si="1">S24+U24</f>
        <v>0.90507000000000004</v>
      </c>
      <c r="W24" s="114"/>
      <c r="X24" s="33"/>
      <c r="Y24" s="33"/>
      <c r="Z24" s="120"/>
      <c r="AA24" s="79"/>
      <c r="AB24" s="11"/>
    </row>
    <row r="25" spans="1:34" ht="15.75" thickBot="1" x14ac:dyDescent="0.3">
      <c r="A25" s="169"/>
      <c r="B25" s="47"/>
      <c r="C25" s="48"/>
      <c r="D25" s="56"/>
      <c r="E25" s="73" t="s">
        <v>31</v>
      </c>
      <c r="F25" s="50" t="s">
        <v>62</v>
      </c>
      <c r="G25" s="74">
        <f>G18+G6+G14+G10+G22</f>
        <v>1</v>
      </c>
      <c r="H25" s="62"/>
      <c r="I25" s="49"/>
      <c r="J25" s="56"/>
      <c r="K25" s="115" t="s">
        <v>32</v>
      </c>
      <c r="L25" s="50" t="s">
        <v>62</v>
      </c>
      <c r="M25" s="49">
        <f>M18+M6+M14+M10+M22</f>
        <v>0.54606999999999994</v>
      </c>
      <c r="N25" s="121" t="s">
        <v>33</v>
      </c>
      <c r="O25" s="74">
        <f>O18+O6+O14+O10+O22</f>
        <v>0.45395000000000008</v>
      </c>
      <c r="P25" s="86">
        <f t="shared" si="0"/>
        <v>1.0000200000000001</v>
      </c>
      <c r="Q25" s="115" t="s">
        <v>34</v>
      </c>
      <c r="R25" s="50" t="s">
        <v>62</v>
      </c>
      <c r="S25" s="49">
        <f>S18+S6+S14+S10+S22</f>
        <v>0.51502999999999999</v>
      </c>
      <c r="T25" s="121" t="s">
        <v>35</v>
      </c>
      <c r="U25" s="74">
        <f>U18+U6+U14+U10+U22</f>
        <v>0.39004000000000005</v>
      </c>
      <c r="V25" s="90">
        <f t="shared" si="1"/>
        <v>0.90507000000000004</v>
      </c>
      <c r="W25" s="115"/>
      <c r="X25" s="49"/>
      <c r="Y25" s="49"/>
      <c r="Z25" s="121"/>
      <c r="AA25" s="74"/>
      <c r="AB25" s="15"/>
    </row>
    <row r="26" spans="1:34" ht="15.75" thickBot="1" x14ac:dyDescent="0.3">
      <c r="A26" s="1"/>
      <c r="B26" s="1"/>
      <c r="C26" s="1"/>
      <c r="D26" s="1"/>
      <c r="E26" s="1"/>
      <c r="F26" s="1"/>
      <c r="H26" s="1"/>
      <c r="I26" s="1"/>
      <c r="L26" s="1"/>
      <c r="R26" s="1"/>
      <c r="X26" s="1"/>
    </row>
    <row r="27" spans="1:34" ht="24" thickBot="1" x14ac:dyDescent="0.4">
      <c r="A27" s="162" t="s">
        <v>77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4"/>
    </row>
    <row r="28" spans="1:34" x14ac:dyDescent="0.25">
      <c r="A28" s="1" t="s">
        <v>63</v>
      </c>
      <c r="B28" s="1" t="s">
        <v>72</v>
      </c>
      <c r="C28" s="1" t="s">
        <v>17</v>
      </c>
      <c r="D28">
        <v>0.20646</v>
      </c>
      <c r="E28" s="1" t="s">
        <v>24</v>
      </c>
      <c r="F28">
        <v>0.20596999999999999</v>
      </c>
      <c r="G28" s="1" t="s">
        <v>31</v>
      </c>
      <c r="H28">
        <v>0.20593</v>
      </c>
      <c r="I28" s="1" t="s">
        <v>12</v>
      </c>
      <c r="J28">
        <v>0.20646</v>
      </c>
      <c r="K28" s="116" t="s">
        <v>18</v>
      </c>
      <c r="L28" s="28">
        <v>0.13661999999999999</v>
      </c>
      <c r="M28" s="116" t="s">
        <v>19</v>
      </c>
      <c r="N28" s="116">
        <v>4.4909999999999999E-2</v>
      </c>
      <c r="O28" s="1" t="s">
        <v>25</v>
      </c>
      <c r="P28">
        <v>0.13661999999999999</v>
      </c>
      <c r="Q28" s="1" t="s">
        <v>26</v>
      </c>
      <c r="R28">
        <v>4.4909999999999999E-2</v>
      </c>
      <c r="S28" s="1" t="s">
        <v>32</v>
      </c>
      <c r="T28" s="1">
        <v>0.13661999999999999</v>
      </c>
      <c r="U28" s="1" t="s">
        <v>33</v>
      </c>
      <c r="V28">
        <v>4.4909999999999999E-2</v>
      </c>
      <c r="W28" s="116" t="s">
        <v>20</v>
      </c>
      <c r="X28" s="28">
        <v>0.13661999999999999</v>
      </c>
      <c r="Y28" s="116" t="s">
        <v>21</v>
      </c>
      <c r="Z28" s="111">
        <v>4.4909999999999999E-2</v>
      </c>
      <c r="AA28" s="116" t="s">
        <v>27</v>
      </c>
      <c r="AB28" s="28">
        <v>0.13661999999999999</v>
      </c>
      <c r="AC28" s="116" t="s">
        <v>28</v>
      </c>
      <c r="AD28" s="28">
        <v>4.4909999999999999E-2</v>
      </c>
      <c r="AE28" s="116" t="s">
        <v>34</v>
      </c>
      <c r="AF28" s="28">
        <v>0.13661999999999999</v>
      </c>
      <c r="AG28" s="116" t="s">
        <v>35</v>
      </c>
      <c r="AH28" s="28">
        <v>4.4909999999999999E-2</v>
      </c>
    </row>
    <row r="29" spans="1:34" x14ac:dyDescent="0.25">
      <c r="A29" s="1" t="s">
        <v>64</v>
      </c>
      <c r="B29" s="1" t="s">
        <v>73</v>
      </c>
      <c r="C29" s="1" t="s">
        <v>17</v>
      </c>
      <c r="D29">
        <v>0.19606000000000001</v>
      </c>
      <c r="E29" s="1" t="s">
        <v>24</v>
      </c>
      <c r="F29">
        <v>0.19095999999999999</v>
      </c>
      <c r="G29" s="1" t="s">
        <v>31</v>
      </c>
      <c r="H29">
        <v>0.19173000000000001</v>
      </c>
      <c r="I29" s="1" t="s">
        <v>12</v>
      </c>
      <c r="J29">
        <v>0.19606000000000001</v>
      </c>
      <c r="K29" s="116" t="s">
        <v>18</v>
      </c>
      <c r="L29" s="28">
        <v>0.12381</v>
      </c>
      <c r="M29" s="116" t="s">
        <v>19</v>
      </c>
      <c r="N29" s="116">
        <v>0.1462</v>
      </c>
      <c r="O29" s="1" t="s">
        <v>25</v>
      </c>
      <c r="P29">
        <v>0.12381</v>
      </c>
      <c r="Q29" s="1" t="s">
        <v>26</v>
      </c>
      <c r="R29">
        <v>0.1462</v>
      </c>
      <c r="S29" s="1" t="s">
        <v>32</v>
      </c>
      <c r="T29" s="1">
        <v>0.12381</v>
      </c>
      <c r="U29" s="1" t="s">
        <v>33</v>
      </c>
      <c r="V29">
        <v>0.1462</v>
      </c>
      <c r="W29" s="116" t="s">
        <v>20</v>
      </c>
      <c r="X29" s="28">
        <v>0.12381</v>
      </c>
      <c r="Y29" s="116" t="s">
        <v>21</v>
      </c>
      <c r="Z29" s="111">
        <v>0.1462</v>
      </c>
      <c r="AA29" s="116" t="s">
        <v>27</v>
      </c>
      <c r="AB29" s="28">
        <v>0.12381</v>
      </c>
      <c r="AC29" s="116" t="s">
        <v>28</v>
      </c>
      <c r="AD29" s="28">
        <v>0.1462</v>
      </c>
      <c r="AE29" s="116" t="s">
        <v>34</v>
      </c>
      <c r="AF29" s="28">
        <v>0.12381</v>
      </c>
      <c r="AG29" s="116" t="s">
        <v>35</v>
      </c>
      <c r="AH29" s="28">
        <v>0.1462</v>
      </c>
    </row>
    <row r="30" spans="1:34" x14ac:dyDescent="0.25">
      <c r="A30" s="1" t="s">
        <v>65</v>
      </c>
      <c r="B30" s="1" t="s">
        <v>74</v>
      </c>
      <c r="C30" s="1" t="s">
        <v>17</v>
      </c>
      <c r="D30">
        <v>0.36858000000000002</v>
      </c>
      <c r="E30" s="1" t="s">
        <v>24</v>
      </c>
      <c r="F30">
        <v>0.37352000000000002</v>
      </c>
      <c r="G30" s="1" t="s">
        <v>31</v>
      </c>
      <c r="H30">
        <v>0.37275999999999998</v>
      </c>
      <c r="I30" s="1" t="s">
        <v>12</v>
      </c>
      <c r="J30">
        <v>0.36858000000000002</v>
      </c>
      <c r="K30" s="116" t="s">
        <v>18</v>
      </c>
      <c r="L30" s="28">
        <v>0.22356000000000001</v>
      </c>
      <c r="M30" s="116" t="s">
        <v>19</v>
      </c>
      <c r="N30" s="116">
        <v>0.13502</v>
      </c>
      <c r="O30" s="1" t="s">
        <v>25</v>
      </c>
      <c r="P30">
        <v>0.22356000000000001</v>
      </c>
      <c r="Q30" s="1" t="s">
        <v>26</v>
      </c>
      <c r="R30">
        <v>0.13502</v>
      </c>
      <c r="S30" s="1" t="s">
        <v>32</v>
      </c>
      <c r="T30" s="1">
        <v>0.22356000000000001</v>
      </c>
      <c r="U30" s="1" t="s">
        <v>33</v>
      </c>
      <c r="V30">
        <v>0.13502</v>
      </c>
      <c r="W30" s="116" t="s">
        <v>20</v>
      </c>
      <c r="X30" s="28">
        <v>0.22356000000000001</v>
      </c>
      <c r="Y30" s="116" t="s">
        <v>21</v>
      </c>
      <c r="Z30" s="111">
        <v>0.13502</v>
      </c>
      <c r="AA30" s="116" t="s">
        <v>27</v>
      </c>
      <c r="AB30" s="28">
        <v>0.22356000000000001</v>
      </c>
      <c r="AC30" s="116" t="s">
        <v>28</v>
      </c>
      <c r="AD30" s="28">
        <v>0.13502</v>
      </c>
      <c r="AE30" s="116" t="s">
        <v>34</v>
      </c>
      <c r="AF30" s="28">
        <v>0.22356000000000001</v>
      </c>
      <c r="AG30" s="116" t="s">
        <v>35</v>
      </c>
      <c r="AH30" s="28">
        <v>0.13502</v>
      </c>
    </row>
    <row r="31" spans="1:34" x14ac:dyDescent="0.25">
      <c r="A31" s="1" t="s">
        <v>66</v>
      </c>
      <c r="B31" s="1" t="s">
        <v>75</v>
      </c>
      <c r="C31" s="1" t="s">
        <v>17</v>
      </c>
      <c r="D31">
        <v>0.11445</v>
      </c>
      <c r="E31" s="1" t="s">
        <v>24</v>
      </c>
      <c r="F31">
        <v>0.11477999999999999</v>
      </c>
      <c r="G31" s="1" t="s">
        <v>31</v>
      </c>
      <c r="H31">
        <v>0.11479</v>
      </c>
      <c r="I31" s="1" t="s">
        <v>12</v>
      </c>
      <c r="J31">
        <v>0.11445</v>
      </c>
      <c r="K31" s="116" t="s">
        <v>18</v>
      </c>
      <c r="L31" s="28">
        <v>0.11477999999999999</v>
      </c>
      <c r="M31" s="116" t="s">
        <v>19</v>
      </c>
      <c r="N31" s="116">
        <v>0.11479</v>
      </c>
      <c r="O31" s="1" t="s">
        <v>25</v>
      </c>
      <c r="P31">
        <v>3.1040000000000002E-2</v>
      </c>
      <c r="Q31" s="1" t="s">
        <v>26</v>
      </c>
      <c r="R31">
        <v>6.3909999999999995E-2</v>
      </c>
      <c r="S31" s="1" t="s">
        <v>32</v>
      </c>
      <c r="T31" s="1">
        <v>3.1040000000000002E-2</v>
      </c>
      <c r="U31" s="1" t="s">
        <v>33</v>
      </c>
      <c r="V31">
        <v>6.3909999999999995E-2</v>
      </c>
      <c r="W31" s="116" t="s">
        <v>20</v>
      </c>
      <c r="X31" s="28">
        <v>3.1040000000000002E-2</v>
      </c>
      <c r="Y31" s="116" t="s">
        <v>21</v>
      </c>
      <c r="Z31" s="111">
        <v>6.3909999999999995E-2</v>
      </c>
      <c r="AA31" s="116" t="s">
        <v>27</v>
      </c>
      <c r="AB31" s="28">
        <v>3.1040000000000002E-2</v>
      </c>
      <c r="AC31" s="116" t="s">
        <v>28</v>
      </c>
      <c r="AD31" s="28">
        <v>6.3909999999999995E-2</v>
      </c>
      <c r="AE31" s="116" t="s">
        <v>34</v>
      </c>
      <c r="AF31" s="28">
        <v>3.1040000000000002E-2</v>
      </c>
      <c r="AG31" s="116" t="s">
        <v>35</v>
      </c>
      <c r="AH31" s="28">
        <v>6.3909999999999995E-2</v>
      </c>
    </row>
    <row r="32" spans="1:34" x14ac:dyDescent="0.25">
      <c r="A32" s="1" t="s">
        <v>67</v>
      </c>
      <c r="B32" s="1" t="s">
        <v>76</v>
      </c>
      <c r="C32" s="1" t="s">
        <v>17</v>
      </c>
      <c r="D32">
        <v>0.11445</v>
      </c>
      <c r="E32" s="1" t="s">
        <v>24</v>
      </c>
      <c r="F32">
        <v>0.11477999999999999</v>
      </c>
      <c r="G32" s="1" t="s">
        <v>31</v>
      </c>
      <c r="H32">
        <v>0.11479</v>
      </c>
      <c r="I32" s="1" t="s">
        <v>12</v>
      </c>
      <c r="J32">
        <v>0.11445</v>
      </c>
      <c r="K32" s="116" t="s">
        <v>18</v>
      </c>
      <c r="L32" s="28">
        <v>0.11477999999999999</v>
      </c>
      <c r="M32" s="116" t="s">
        <v>19</v>
      </c>
      <c r="N32" s="116">
        <v>0.11479</v>
      </c>
      <c r="O32" s="1" t="s">
        <v>25</v>
      </c>
      <c r="P32">
        <v>3.1040000000000002E-2</v>
      </c>
      <c r="Q32" s="1" t="s">
        <v>26</v>
      </c>
      <c r="R32">
        <v>6.3909999999999995E-2</v>
      </c>
      <c r="S32" s="1" t="s">
        <v>32</v>
      </c>
      <c r="T32" s="1">
        <v>3.1040000000000002E-2</v>
      </c>
      <c r="U32" s="1" t="s">
        <v>33</v>
      </c>
      <c r="V32">
        <v>6.3909999999999995E-2</v>
      </c>
      <c r="W32" s="116" t="s">
        <v>20</v>
      </c>
      <c r="X32" s="28">
        <v>0</v>
      </c>
      <c r="Y32" s="116"/>
      <c r="Z32" s="116"/>
      <c r="AA32" s="116"/>
      <c r="AB32" s="28"/>
      <c r="AC32" s="28"/>
      <c r="AD32" s="28"/>
      <c r="AE32" s="1"/>
      <c r="AG32" s="1"/>
    </row>
    <row r="33" spans="1:34" s="1" customFormat="1" x14ac:dyDescent="0.25">
      <c r="A33" s="126"/>
      <c r="B33" s="126"/>
      <c r="C33" s="126"/>
      <c r="D33" s="126">
        <f>SUM(D28:D32)</f>
        <v>1</v>
      </c>
      <c r="E33" s="126"/>
      <c r="F33" s="126">
        <f t="shared" ref="F33:AH33" si="2">SUM(F28:F32)</f>
        <v>1.0000100000000001</v>
      </c>
      <c r="G33" s="126"/>
      <c r="H33" s="126">
        <f t="shared" si="2"/>
        <v>1</v>
      </c>
      <c r="I33" s="126"/>
      <c r="J33" s="126">
        <f t="shared" si="2"/>
        <v>1</v>
      </c>
      <c r="K33" s="117"/>
      <c r="L33" s="117">
        <f t="shared" si="2"/>
        <v>0.71355000000000002</v>
      </c>
      <c r="M33" s="117"/>
      <c r="N33" s="117">
        <f t="shared" si="2"/>
        <v>0.55571000000000004</v>
      </c>
      <c r="O33" s="126"/>
      <c r="P33" s="126">
        <f t="shared" si="2"/>
        <v>0.54606999999999994</v>
      </c>
      <c r="Q33" s="126"/>
      <c r="R33" s="126">
        <f t="shared" si="2"/>
        <v>0.45395000000000008</v>
      </c>
      <c r="S33" s="126"/>
      <c r="T33" s="126">
        <f t="shared" si="2"/>
        <v>0.54606999999999994</v>
      </c>
      <c r="U33" s="126"/>
      <c r="V33" s="126">
        <f t="shared" si="2"/>
        <v>0.45395000000000008</v>
      </c>
      <c r="W33" s="126"/>
      <c r="X33" s="126">
        <f t="shared" si="2"/>
        <v>0.51502999999999999</v>
      </c>
      <c r="Y33" s="126"/>
      <c r="Z33" s="126">
        <f t="shared" si="2"/>
        <v>0.39004000000000005</v>
      </c>
      <c r="AA33" s="126"/>
      <c r="AB33" s="126">
        <f t="shared" si="2"/>
        <v>0.51502999999999999</v>
      </c>
      <c r="AC33" s="126"/>
      <c r="AD33" s="126">
        <f t="shared" si="2"/>
        <v>0.39004000000000005</v>
      </c>
      <c r="AE33" s="126"/>
      <c r="AF33" s="126">
        <f t="shared" si="2"/>
        <v>0.51502999999999999</v>
      </c>
      <c r="AG33" s="126"/>
      <c r="AH33" s="126">
        <f t="shared" si="2"/>
        <v>0.39004000000000005</v>
      </c>
    </row>
    <row r="34" spans="1:34" s="1" customFormat="1" x14ac:dyDescent="0.25">
      <c r="N34" s="116">
        <f>L33+N33</f>
        <v>1.2692600000000001</v>
      </c>
      <c r="R34" s="1">
        <f>P33+R33</f>
        <v>1.0000200000000001</v>
      </c>
      <c r="V34" s="1">
        <f>T33+V33</f>
        <v>1.0000200000000001</v>
      </c>
      <c r="Z34" s="116">
        <f>X33+Z33</f>
        <v>0.90507000000000004</v>
      </c>
      <c r="AD34" s="116">
        <f>AB33+AD33</f>
        <v>0.90507000000000004</v>
      </c>
      <c r="AH34" s="116">
        <f>AF33+AH33</f>
        <v>0.90507000000000004</v>
      </c>
    </row>
  </sheetData>
  <mergeCells count="13">
    <mergeCell ref="B1:AB1"/>
    <mergeCell ref="E2:G2"/>
    <mergeCell ref="H2:J2"/>
    <mergeCell ref="K2:O2"/>
    <mergeCell ref="Q2:U2"/>
    <mergeCell ref="W2:AA2"/>
    <mergeCell ref="A27:AC27"/>
    <mergeCell ref="B3:B6"/>
    <mergeCell ref="B7:B10"/>
    <mergeCell ref="B11:B14"/>
    <mergeCell ref="B15:B18"/>
    <mergeCell ref="B19:B22"/>
    <mergeCell ref="A23:A25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D151-9AB3-44DF-B194-DC8AA3F707B9}">
  <dimension ref="A1:AO75"/>
  <sheetViews>
    <sheetView tabSelected="1" workbookViewId="0">
      <selection activeCell="AC22" sqref="AC22"/>
    </sheetView>
  </sheetViews>
  <sheetFormatPr defaultRowHeight="15" x14ac:dyDescent="0.25"/>
  <cols>
    <col min="2" max="6" width="11.5703125" bestFit="1" customWidth="1"/>
    <col min="7" max="8" width="10.5703125" bestFit="1" customWidth="1"/>
    <col min="9" max="9" width="11.5703125" bestFit="1" customWidth="1"/>
    <col min="10" max="10" width="10.5703125" bestFit="1" customWidth="1"/>
    <col min="11" max="11" width="11.5703125" bestFit="1" customWidth="1"/>
    <col min="12" max="12" width="9.28515625" bestFit="1" customWidth="1"/>
    <col min="13" max="14" width="11.42578125" customWidth="1"/>
    <col min="17" max="21" width="11.5703125" bestFit="1" customWidth="1"/>
    <col min="22" max="23" width="10.5703125" bestFit="1" customWidth="1"/>
    <col min="24" max="24" width="11.5703125" bestFit="1" customWidth="1"/>
    <col min="25" max="25" width="10.5703125" bestFit="1" customWidth="1"/>
    <col min="26" max="26" width="11.5703125" bestFit="1" customWidth="1"/>
    <col min="27" max="28" width="11.5703125" customWidth="1"/>
    <col min="29" max="29" width="9.28515625" bestFit="1" customWidth="1"/>
  </cols>
  <sheetData>
    <row r="1" spans="1:41" x14ac:dyDescent="0.25">
      <c r="A1" t="s">
        <v>69</v>
      </c>
    </row>
    <row r="2" spans="1:41" x14ac:dyDescent="0.25">
      <c r="A2" t="s">
        <v>68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O2" t="s">
        <v>70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C2" t="s">
        <v>71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</row>
    <row r="3" spans="1:41" x14ac:dyDescent="0.25">
      <c r="A3">
        <v>1</v>
      </c>
      <c r="B3" s="21">
        <v>344156.4</v>
      </c>
      <c r="C3" s="21">
        <v>10514.01</v>
      </c>
      <c r="D3" s="21">
        <v>0.62</v>
      </c>
      <c r="E3" s="21">
        <v>1608.38</v>
      </c>
      <c r="F3" s="21">
        <v>40.76</v>
      </c>
      <c r="G3" s="21">
        <v>0.56000000000000005</v>
      </c>
      <c r="H3" s="21">
        <v>0.19</v>
      </c>
      <c r="I3" s="21">
        <v>0.19</v>
      </c>
      <c r="J3" s="21">
        <v>529.07000000000005</v>
      </c>
      <c r="K3" s="21">
        <v>0</v>
      </c>
      <c r="L3" s="21">
        <v>0</v>
      </c>
      <c r="M3" s="22">
        <f>SUM(B3:L3)</f>
        <v>356850.18000000005</v>
      </c>
      <c r="N3" s="22"/>
      <c r="O3">
        <v>1</v>
      </c>
      <c r="P3" s="21">
        <v>344156.91</v>
      </c>
      <c r="Q3" s="21">
        <v>10514.11</v>
      </c>
      <c r="R3" s="21">
        <v>0.62</v>
      </c>
      <c r="S3" s="21">
        <v>1608.42</v>
      </c>
      <c r="T3" s="21">
        <v>40.76</v>
      </c>
      <c r="U3" s="21">
        <v>0.56000000000000005</v>
      </c>
      <c r="V3" s="21">
        <v>0.19</v>
      </c>
      <c r="W3" s="21">
        <v>0.19</v>
      </c>
      <c r="X3" s="21">
        <v>529.1</v>
      </c>
      <c r="Y3" s="21">
        <v>0</v>
      </c>
      <c r="Z3" s="21">
        <v>0</v>
      </c>
      <c r="AA3" s="22">
        <f>SUM(P3:Z3)</f>
        <v>356850.85999999993</v>
      </c>
      <c r="AB3" s="22"/>
      <c r="AC3">
        <v>1</v>
      </c>
      <c r="AD3" s="22">
        <f>P3-B3</f>
        <v>0.50999999995110556</v>
      </c>
      <c r="AE3" s="22">
        <f>Q3-C3</f>
        <v>0.1000000000003638</v>
      </c>
      <c r="AF3" s="22">
        <f>R3-D3</f>
        <v>0</v>
      </c>
      <c r="AG3" s="22">
        <f>S3-E3</f>
        <v>3.999999999996362E-2</v>
      </c>
      <c r="AH3" s="22">
        <f>T3-F3</f>
        <v>0</v>
      </c>
      <c r="AI3" s="22">
        <f>U3-G3</f>
        <v>0</v>
      </c>
      <c r="AJ3" s="22">
        <f>V3-H3</f>
        <v>0</v>
      </c>
      <c r="AK3" s="22">
        <f>W3-I3</f>
        <v>0</v>
      </c>
      <c r="AL3" s="22">
        <f>X3-J3</f>
        <v>2.9999999999972715E-2</v>
      </c>
      <c r="AM3" s="22">
        <f t="shared" ref="AM3:AM13" si="0">Y3-K3</f>
        <v>0</v>
      </c>
      <c r="AN3" s="22">
        <f t="shared" ref="AN3:AN13" si="1">Z3-L3</f>
        <v>0</v>
      </c>
      <c r="AO3" s="22"/>
    </row>
    <row r="4" spans="1:41" x14ac:dyDescent="0.25">
      <c r="A4">
        <v>2</v>
      </c>
      <c r="B4" s="21">
        <v>10837.15</v>
      </c>
      <c r="C4" s="21">
        <v>240657.92000000001</v>
      </c>
      <c r="D4" s="21">
        <v>12358.74</v>
      </c>
      <c r="E4" s="21">
        <v>913.35</v>
      </c>
      <c r="F4" s="21">
        <v>3.03</v>
      </c>
      <c r="G4" s="21">
        <v>0.12</v>
      </c>
      <c r="H4" s="21">
        <v>0.09</v>
      </c>
      <c r="I4" s="21">
        <v>0.06</v>
      </c>
      <c r="J4" s="21">
        <v>18.809999999999999</v>
      </c>
      <c r="K4" s="21">
        <v>0</v>
      </c>
      <c r="L4" s="21">
        <v>0</v>
      </c>
      <c r="M4" s="22">
        <f t="shared" ref="M4:M13" si="2">SUM(B4:L4)</f>
        <v>264789.27</v>
      </c>
      <c r="N4" s="22"/>
      <c r="O4">
        <v>2</v>
      </c>
      <c r="P4" s="21">
        <v>10837.26</v>
      </c>
      <c r="Q4" s="21">
        <v>240657.93</v>
      </c>
      <c r="R4" s="21">
        <v>12358.78</v>
      </c>
      <c r="S4" s="21">
        <v>913.37</v>
      </c>
      <c r="T4" s="21">
        <v>3.03</v>
      </c>
      <c r="U4" s="21">
        <v>0.12</v>
      </c>
      <c r="V4" s="21">
        <v>0.09</v>
      </c>
      <c r="W4" s="21">
        <v>0.06</v>
      </c>
      <c r="X4" s="21">
        <v>18.809999999999999</v>
      </c>
      <c r="Y4" s="21">
        <v>0</v>
      </c>
      <c r="Z4" s="21">
        <v>0</v>
      </c>
      <c r="AA4" s="22">
        <f t="shared" ref="AA4:AA13" si="3">SUM(P4:Z4)</f>
        <v>264789.45000000007</v>
      </c>
      <c r="AB4" s="22"/>
      <c r="AC4">
        <v>2</v>
      </c>
      <c r="AD4" s="22">
        <f t="shared" ref="AD4:AD13" si="4">P4-B4</f>
        <v>0.11000000000058208</v>
      </c>
      <c r="AE4" s="22">
        <f>Q4-C4</f>
        <v>9.9999999802093953E-3</v>
      </c>
      <c r="AF4" s="22">
        <f>R4-D4</f>
        <v>4.0000000000873115E-2</v>
      </c>
      <c r="AG4" s="22">
        <f>S4-E4</f>
        <v>1.999999999998181E-2</v>
      </c>
      <c r="AH4" s="22">
        <f>T4-F4</f>
        <v>0</v>
      </c>
      <c r="AI4" s="22">
        <f>U4-G4</f>
        <v>0</v>
      </c>
      <c r="AJ4" s="22">
        <f>V4-H4</f>
        <v>0</v>
      </c>
      <c r="AK4" s="22">
        <f>W4-I4</f>
        <v>0</v>
      </c>
      <c r="AL4" s="22">
        <f>X4-J4</f>
        <v>0</v>
      </c>
      <c r="AM4" s="22">
        <f t="shared" si="0"/>
        <v>0</v>
      </c>
      <c r="AN4" s="22">
        <f t="shared" si="1"/>
        <v>0</v>
      </c>
      <c r="AO4" s="22"/>
    </row>
    <row r="5" spans="1:41" x14ac:dyDescent="0.25">
      <c r="A5">
        <v>3</v>
      </c>
      <c r="B5" s="21">
        <v>0.42</v>
      </c>
      <c r="C5" s="21">
        <v>12732.5</v>
      </c>
      <c r="D5" s="21">
        <v>713720.67</v>
      </c>
      <c r="E5" s="21">
        <v>6152.51</v>
      </c>
      <c r="F5" s="21">
        <v>8.59</v>
      </c>
      <c r="G5" s="21">
        <v>0.02</v>
      </c>
      <c r="H5" s="21">
        <v>7.0000000000000007E-2</v>
      </c>
      <c r="I5" s="21">
        <v>0.01</v>
      </c>
      <c r="J5" s="21">
        <v>0</v>
      </c>
      <c r="K5" s="21">
        <v>0</v>
      </c>
      <c r="L5" s="21">
        <v>0</v>
      </c>
      <c r="M5" s="22">
        <f t="shared" si="2"/>
        <v>732614.79</v>
      </c>
      <c r="N5" s="22"/>
      <c r="O5">
        <v>3</v>
      </c>
      <c r="P5" s="21">
        <v>0.42</v>
      </c>
      <c r="Q5" s="21">
        <v>12732.53</v>
      </c>
      <c r="R5" s="21">
        <v>713721.31</v>
      </c>
      <c r="S5" s="21">
        <v>6152.54</v>
      </c>
      <c r="T5" s="21">
        <v>8.59</v>
      </c>
      <c r="U5" s="21">
        <v>0.02</v>
      </c>
      <c r="V5" s="21">
        <v>7.0000000000000007E-2</v>
      </c>
      <c r="W5" s="21">
        <v>0.01</v>
      </c>
      <c r="X5" s="21">
        <v>0</v>
      </c>
      <c r="Y5" s="21">
        <v>0</v>
      </c>
      <c r="Z5" s="21">
        <v>0</v>
      </c>
      <c r="AA5" s="22">
        <f t="shared" si="3"/>
        <v>732615.49</v>
      </c>
      <c r="AB5" s="22"/>
      <c r="AC5">
        <v>3</v>
      </c>
      <c r="AD5" s="22">
        <f t="shared" si="4"/>
        <v>0</v>
      </c>
      <c r="AE5" s="22">
        <f>Q5-C5</f>
        <v>3.0000000000654836E-2</v>
      </c>
      <c r="AF5" s="22">
        <f>R5-D5</f>
        <v>0.64000000001396984</v>
      </c>
      <c r="AG5" s="22">
        <f>S5-E5</f>
        <v>2.9999999999745341E-2</v>
      </c>
      <c r="AH5" s="22">
        <f>T5-F5</f>
        <v>0</v>
      </c>
      <c r="AI5" s="22">
        <f>U5-G5</f>
        <v>0</v>
      </c>
      <c r="AJ5" s="22">
        <f>V5-H5</f>
        <v>0</v>
      </c>
      <c r="AK5" s="22">
        <f>W5-I5</f>
        <v>0</v>
      </c>
      <c r="AL5" s="22">
        <f>X5-J5</f>
        <v>0</v>
      </c>
      <c r="AM5" s="22">
        <f t="shared" si="0"/>
        <v>0</v>
      </c>
      <c r="AN5" s="22">
        <f t="shared" si="1"/>
        <v>0</v>
      </c>
      <c r="AO5" s="22"/>
    </row>
    <row r="6" spans="1:41" x14ac:dyDescent="0.25">
      <c r="A6">
        <v>4</v>
      </c>
      <c r="B6" s="21">
        <v>1400.91</v>
      </c>
      <c r="C6" s="21">
        <v>1029.77</v>
      </c>
      <c r="D6" s="21">
        <v>6333.14</v>
      </c>
      <c r="E6" s="21">
        <v>537229.19999999995</v>
      </c>
      <c r="F6" s="21">
        <v>12313.74</v>
      </c>
      <c r="G6" s="21">
        <v>7.42</v>
      </c>
      <c r="H6" s="21">
        <v>1.05</v>
      </c>
      <c r="I6" s="21">
        <v>0.15</v>
      </c>
      <c r="J6" s="21">
        <v>18.46</v>
      </c>
      <c r="K6" s="21">
        <v>70.510000000000005</v>
      </c>
      <c r="L6" s="21">
        <v>0</v>
      </c>
      <c r="M6" s="22">
        <f t="shared" si="2"/>
        <v>558404.35</v>
      </c>
      <c r="N6" s="22"/>
      <c r="O6">
        <v>4</v>
      </c>
      <c r="P6" s="21">
        <v>1400.95</v>
      </c>
      <c r="Q6" s="21">
        <v>1029.79</v>
      </c>
      <c r="R6" s="21">
        <v>6333.17</v>
      </c>
      <c r="S6" s="21">
        <v>537230.32999999996</v>
      </c>
      <c r="T6" s="21">
        <v>12313.93</v>
      </c>
      <c r="U6" s="21">
        <v>7.42</v>
      </c>
      <c r="V6" s="21">
        <v>1.05</v>
      </c>
      <c r="W6" s="21">
        <v>0.15</v>
      </c>
      <c r="X6" s="21">
        <v>18.46</v>
      </c>
      <c r="Y6" s="21">
        <v>70.510000000000005</v>
      </c>
      <c r="Z6" s="21">
        <v>0</v>
      </c>
      <c r="AA6" s="22">
        <f t="shared" si="3"/>
        <v>558405.76000000013</v>
      </c>
      <c r="AB6" s="22"/>
      <c r="AC6">
        <v>4</v>
      </c>
      <c r="AD6" s="22">
        <f t="shared" si="4"/>
        <v>3.999999999996362E-2</v>
      </c>
      <c r="AE6" s="22">
        <f>Q6-C6</f>
        <v>1.999999999998181E-2</v>
      </c>
      <c r="AF6" s="22">
        <f>R6-D6</f>
        <v>2.9999999999745341E-2</v>
      </c>
      <c r="AG6" s="22">
        <f>S6-E6</f>
        <v>1.1300000000046566</v>
      </c>
      <c r="AH6" s="22">
        <f>T6-F6</f>
        <v>0.19000000000050932</v>
      </c>
      <c r="AI6" s="22">
        <f>U6-G6</f>
        <v>0</v>
      </c>
      <c r="AJ6" s="22">
        <f>V6-H6</f>
        <v>0</v>
      </c>
      <c r="AK6" s="22">
        <f>W6-I6</f>
        <v>0</v>
      </c>
      <c r="AL6" s="22">
        <f>X6-J6</f>
        <v>0</v>
      </c>
      <c r="AM6" s="22">
        <f t="shared" si="0"/>
        <v>0</v>
      </c>
      <c r="AN6" s="22">
        <f t="shared" si="1"/>
        <v>0</v>
      </c>
      <c r="AO6" s="22"/>
    </row>
    <row r="7" spans="1:41" x14ac:dyDescent="0.25">
      <c r="A7">
        <v>5</v>
      </c>
      <c r="B7" s="21">
        <v>90.82</v>
      </c>
      <c r="C7" s="21">
        <v>4.42</v>
      </c>
      <c r="D7" s="21">
        <v>141.54</v>
      </c>
      <c r="E7" s="21">
        <v>12496.85</v>
      </c>
      <c r="F7" s="21">
        <v>262805.34999999998</v>
      </c>
      <c r="G7" s="21">
        <v>2745.32</v>
      </c>
      <c r="H7" s="21">
        <v>57.62</v>
      </c>
      <c r="I7" s="21">
        <v>2.4</v>
      </c>
      <c r="J7" s="21">
        <v>338</v>
      </c>
      <c r="K7" s="21">
        <v>57.72</v>
      </c>
      <c r="L7" s="21">
        <v>0</v>
      </c>
      <c r="M7" s="22">
        <f t="shared" si="2"/>
        <v>278740.03999999998</v>
      </c>
      <c r="N7" s="22"/>
      <c r="O7">
        <v>5</v>
      </c>
      <c r="P7" s="21">
        <v>90.82</v>
      </c>
      <c r="Q7" s="21">
        <v>4.42</v>
      </c>
      <c r="R7" s="21">
        <v>141.54</v>
      </c>
      <c r="S7" s="21">
        <v>12497.03</v>
      </c>
      <c r="T7" s="21">
        <v>262805.98</v>
      </c>
      <c r="U7" s="21">
        <v>2745.36</v>
      </c>
      <c r="V7" s="21">
        <v>57.62</v>
      </c>
      <c r="W7" s="21">
        <v>2.4</v>
      </c>
      <c r="X7" s="21">
        <v>338.01</v>
      </c>
      <c r="Y7" s="21">
        <v>57.72</v>
      </c>
      <c r="Z7" s="21">
        <v>0</v>
      </c>
      <c r="AA7" s="22">
        <f t="shared" si="3"/>
        <v>278740.89999999997</v>
      </c>
      <c r="AB7" s="22"/>
      <c r="AC7">
        <v>5</v>
      </c>
      <c r="AD7" s="22">
        <f t="shared" si="4"/>
        <v>0</v>
      </c>
      <c r="AE7" s="22">
        <f>Q7-C7</f>
        <v>0</v>
      </c>
      <c r="AF7" s="22">
        <f>R7-D7</f>
        <v>0</v>
      </c>
      <c r="AG7" s="22">
        <f>S7-E7</f>
        <v>0.18000000000029104</v>
      </c>
      <c r="AH7" s="22">
        <f>T7-F7</f>
        <v>0.63000000000465661</v>
      </c>
      <c r="AI7" s="22">
        <f>U7-G7</f>
        <v>3.999999999996362E-2</v>
      </c>
      <c r="AJ7" s="22">
        <f>V7-H7</f>
        <v>0</v>
      </c>
      <c r="AK7" s="22">
        <f>W7-I7</f>
        <v>0</v>
      </c>
      <c r="AL7" s="22">
        <f>X7-J7</f>
        <v>9.9999999999909051E-3</v>
      </c>
      <c r="AM7" s="22">
        <f t="shared" si="0"/>
        <v>0</v>
      </c>
      <c r="AN7" s="22">
        <f t="shared" si="1"/>
        <v>0</v>
      </c>
      <c r="AO7" s="22"/>
    </row>
    <row r="8" spans="1:41" x14ac:dyDescent="0.25">
      <c r="A8">
        <v>6</v>
      </c>
      <c r="B8" s="21">
        <v>1.1299999999999999</v>
      </c>
      <c r="C8" s="21">
        <v>0.31</v>
      </c>
      <c r="D8" s="21">
        <v>0.13</v>
      </c>
      <c r="E8" s="21">
        <v>13.95</v>
      </c>
      <c r="F8" s="21">
        <v>3084.77</v>
      </c>
      <c r="G8" s="21">
        <v>95989.759999999995</v>
      </c>
      <c r="H8" s="21">
        <v>2557.4699999999998</v>
      </c>
      <c r="I8" s="21">
        <v>153.65</v>
      </c>
      <c r="J8" s="21">
        <v>6.42</v>
      </c>
      <c r="K8" s="21">
        <v>5.97</v>
      </c>
      <c r="L8" s="21">
        <v>0</v>
      </c>
      <c r="M8" s="22">
        <f t="shared" si="2"/>
        <v>101813.55999999998</v>
      </c>
      <c r="N8" s="22"/>
      <c r="O8">
        <v>6</v>
      </c>
      <c r="P8" s="21">
        <v>1.1299999999999999</v>
      </c>
      <c r="Q8" s="21">
        <v>0.31</v>
      </c>
      <c r="R8" s="21">
        <v>0.13</v>
      </c>
      <c r="S8" s="21">
        <v>13.95</v>
      </c>
      <c r="T8" s="21">
        <v>3084.8</v>
      </c>
      <c r="U8" s="21">
        <v>95989.73</v>
      </c>
      <c r="V8" s="21">
        <v>2557.48</v>
      </c>
      <c r="W8" s="21">
        <v>153.65</v>
      </c>
      <c r="X8" s="21">
        <v>6.42</v>
      </c>
      <c r="Y8" s="21">
        <v>5.97</v>
      </c>
      <c r="Z8" s="21">
        <v>0</v>
      </c>
      <c r="AA8" s="22">
        <f t="shared" si="3"/>
        <v>101813.56999999999</v>
      </c>
      <c r="AB8" s="22"/>
      <c r="AC8">
        <v>6</v>
      </c>
      <c r="AD8" s="22">
        <f t="shared" si="4"/>
        <v>0</v>
      </c>
      <c r="AE8" s="22">
        <f>Q8-C8</f>
        <v>0</v>
      </c>
      <c r="AF8" s="22">
        <f>R8-D8</f>
        <v>0</v>
      </c>
      <c r="AG8" s="22">
        <f>S8-E8</f>
        <v>0</v>
      </c>
      <c r="AH8" s="22">
        <f>T8-F8</f>
        <v>3.0000000000200089E-2</v>
      </c>
      <c r="AI8" s="22">
        <f>U8-G8</f>
        <v>-2.9999999998835847E-2</v>
      </c>
      <c r="AJ8" s="22">
        <f>V8-H8</f>
        <v>1.0000000000218279E-2</v>
      </c>
      <c r="AK8" s="22">
        <f>W8-I8</f>
        <v>0</v>
      </c>
      <c r="AL8" s="22">
        <f>X8-J8</f>
        <v>0</v>
      </c>
      <c r="AM8" s="22">
        <f t="shared" si="0"/>
        <v>0</v>
      </c>
      <c r="AN8" s="22">
        <f t="shared" si="1"/>
        <v>0</v>
      </c>
      <c r="AO8" s="22"/>
    </row>
    <row r="9" spans="1:41" x14ac:dyDescent="0.25">
      <c r="A9">
        <v>7</v>
      </c>
      <c r="B9" s="21">
        <v>0.33</v>
      </c>
      <c r="C9" s="21">
        <v>0.24</v>
      </c>
      <c r="D9" s="21">
        <v>0.08</v>
      </c>
      <c r="E9" s="21">
        <v>2</v>
      </c>
      <c r="F9" s="21">
        <v>74.41</v>
      </c>
      <c r="G9" s="21">
        <v>2680.7</v>
      </c>
      <c r="H9" s="21">
        <v>47239.39</v>
      </c>
      <c r="I9" s="21">
        <v>1060.3499999999999</v>
      </c>
      <c r="J9" s="21">
        <v>3.7</v>
      </c>
      <c r="K9" s="21">
        <v>0</v>
      </c>
      <c r="L9" s="21">
        <v>0</v>
      </c>
      <c r="M9" s="22">
        <f t="shared" si="2"/>
        <v>51061.2</v>
      </c>
      <c r="N9" s="22"/>
      <c r="O9">
        <v>7</v>
      </c>
      <c r="P9" s="21">
        <v>0.33</v>
      </c>
      <c r="Q9" s="21">
        <v>0.24</v>
      </c>
      <c r="R9" s="21">
        <v>0.08</v>
      </c>
      <c r="S9" s="21">
        <v>2</v>
      </c>
      <c r="T9" s="21">
        <v>74.41</v>
      </c>
      <c r="U9" s="21">
        <v>2680.71</v>
      </c>
      <c r="V9" s="21">
        <v>47239.38</v>
      </c>
      <c r="W9" s="21">
        <v>1060.3599999999999</v>
      </c>
      <c r="X9" s="21">
        <v>3.7</v>
      </c>
      <c r="Y9" s="21">
        <v>0</v>
      </c>
      <c r="Z9" s="21">
        <v>0</v>
      </c>
      <c r="AA9" s="22">
        <f t="shared" si="3"/>
        <v>51061.209999999992</v>
      </c>
      <c r="AB9" s="22"/>
      <c r="AC9">
        <v>7</v>
      </c>
      <c r="AD9" s="22">
        <f t="shared" si="4"/>
        <v>0</v>
      </c>
      <c r="AE9" s="22">
        <f>Q9-C9</f>
        <v>0</v>
      </c>
      <c r="AF9" s="22">
        <f>R9-D9</f>
        <v>0</v>
      </c>
      <c r="AG9" s="22">
        <f>S9-E9</f>
        <v>0</v>
      </c>
      <c r="AH9" s="22">
        <f>T9-F9</f>
        <v>0</v>
      </c>
      <c r="AI9" s="22">
        <f>U9-G9</f>
        <v>1.0000000000218279E-2</v>
      </c>
      <c r="AJ9" s="22">
        <f>V9-H9</f>
        <v>-1.0000000002037268E-2</v>
      </c>
      <c r="AK9" s="22">
        <f>W9-I9</f>
        <v>9.9999999999909051E-3</v>
      </c>
      <c r="AL9" s="22">
        <f>X9-J9</f>
        <v>0</v>
      </c>
      <c r="AM9" s="22">
        <f t="shared" si="0"/>
        <v>0</v>
      </c>
      <c r="AN9" s="22">
        <f t="shared" si="1"/>
        <v>0</v>
      </c>
      <c r="AO9" s="22"/>
    </row>
    <row r="10" spans="1:41" x14ac:dyDescent="0.25">
      <c r="A10">
        <v>8</v>
      </c>
      <c r="B10" s="21">
        <v>0.23</v>
      </c>
      <c r="C10" s="21">
        <v>0.11</v>
      </c>
      <c r="D10" s="21">
        <v>0.01</v>
      </c>
      <c r="E10" s="21">
        <v>0.33</v>
      </c>
      <c r="F10" s="21">
        <v>4.93</v>
      </c>
      <c r="G10" s="21">
        <v>144.33000000000001</v>
      </c>
      <c r="H10" s="21">
        <v>1126.18</v>
      </c>
      <c r="I10" s="21">
        <v>154691.22</v>
      </c>
      <c r="J10" s="21">
        <v>1569.1</v>
      </c>
      <c r="K10" s="21">
        <v>0</v>
      </c>
      <c r="L10" s="21">
        <v>0</v>
      </c>
      <c r="M10" s="22">
        <f t="shared" si="2"/>
        <v>157536.44</v>
      </c>
      <c r="N10" s="22"/>
      <c r="O10">
        <v>8</v>
      </c>
      <c r="P10" s="21">
        <v>0.23</v>
      </c>
      <c r="Q10" s="21">
        <v>0.11</v>
      </c>
      <c r="R10" s="21">
        <v>0.01</v>
      </c>
      <c r="S10" s="21">
        <v>0.33</v>
      </c>
      <c r="T10" s="21">
        <v>4.93</v>
      </c>
      <c r="U10" s="21">
        <v>144.33000000000001</v>
      </c>
      <c r="V10" s="21">
        <v>1126.19</v>
      </c>
      <c r="W10" s="21">
        <v>154691.25</v>
      </c>
      <c r="X10" s="21">
        <v>1569.1</v>
      </c>
      <c r="Y10" s="21">
        <v>0</v>
      </c>
      <c r="Z10" s="21">
        <v>0</v>
      </c>
      <c r="AA10" s="22">
        <f t="shared" si="3"/>
        <v>157536.48000000001</v>
      </c>
      <c r="AB10" s="22"/>
      <c r="AC10">
        <v>8</v>
      </c>
      <c r="AD10" s="22">
        <f t="shared" si="4"/>
        <v>0</v>
      </c>
      <c r="AE10" s="22">
        <f>Q10-C10</f>
        <v>0</v>
      </c>
      <c r="AF10" s="22">
        <f>R10-D10</f>
        <v>0</v>
      </c>
      <c r="AG10" s="22">
        <f>S10-E10</f>
        <v>0</v>
      </c>
      <c r="AH10" s="22">
        <f>T10-F10</f>
        <v>0</v>
      </c>
      <c r="AI10" s="22">
        <f>U10-G10</f>
        <v>0</v>
      </c>
      <c r="AJ10" s="22">
        <f>V10-H10</f>
        <v>9.9999999999909051E-3</v>
      </c>
      <c r="AK10" s="22">
        <f>W10-I10</f>
        <v>2.9999999998835847E-2</v>
      </c>
      <c r="AL10" s="22">
        <f>X10-J10</f>
        <v>0</v>
      </c>
      <c r="AM10" s="22">
        <f t="shared" si="0"/>
        <v>0</v>
      </c>
      <c r="AN10" s="22">
        <f t="shared" si="1"/>
        <v>0</v>
      </c>
      <c r="AO10" s="22"/>
    </row>
    <row r="11" spans="1:41" x14ac:dyDescent="0.25">
      <c r="A11">
        <v>9</v>
      </c>
      <c r="B11" s="21">
        <v>855.24</v>
      </c>
      <c r="C11" s="21">
        <v>29.39</v>
      </c>
      <c r="D11" s="21">
        <v>0</v>
      </c>
      <c r="E11" s="21">
        <v>13.58</v>
      </c>
      <c r="F11" s="21">
        <v>188.06</v>
      </c>
      <c r="G11" s="21">
        <v>3.75</v>
      </c>
      <c r="H11" s="21">
        <v>2.04</v>
      </c>
      <c r="I11" s="21">
        <v>1418.68</v>
      </c>
      <c r="J11" s="21">
        <v>80780.33</v>
      </c>
      <c r="K11" s="21">
        <v>0</v>
      </c>
      <c r="L11" s="21">
        <v>0</v>
      </c>
      <c r="M11" s="22">
        <f t="shared" si="2"/>
        <v>83291.070000000007</v>
      </c>
      <c r="N11" s="22"/>
      <c r="O11">
        <v>9</v>
      </c>
      <c r="P11" s="21">
        <v>855.26</v>
      </c>
      <c r="Q11" s="21">
        <v>29.39</v>
      </c>
      <c r="R11" s="21">
        <v>0</v>
      </c>
      <c r="S11" s="21">
        <v>13.58</v>
      </c>
      <c r="T11" s="21">
        <v>188.06</v>
      </c>
      <c r="U11" s="21">
        <v>3.75</v>
      </c>
      <c r="V11" s="21">
        <v>2.04</v>
      </c>
      <c r="W11" s="21">
        <v>1418.68</v>
      </c>
      <c r="X11" s="21">
        <v>80780.320000000007</v>
      </c>
      <c r="Y11" s="21">
        <v>0</v>
      </c>
      <c r="Z11" s="21">
        <v>0</v>
      </c>
      <c r="AA11" s="22">
        <f t="shared" si="3"/>
        <v>83291.08</v>
      </c>
      <c r="AB11" s="22"/>
      <c r="AC11">
        <v>9</v>
      </c>
      <c r="AD11" s="22">
        <f t="shared" si="4"/>
        <v>1.999999999998181E-2</v>
      </c>
      <c r="AE11" s="22">
        <f>Q11-C11</f>
        <v>0</v>
      </c>
      <c r="AF11" s="22">
        <f>R11-D11</f>
        <v>0</v>
      </c>
      <c r="AG11" s="22">
        <f>S11-E11</f>
        <v>0</v>
      </c>
      <c r="AH11" s="22">
        <f>T11-F11</f>
        <v>0</v>
      </c>
      <c r="AI11" s="22">
        <f>U11-G11</f>
        <v>0</v>
      </c>
      <c r="AJ11" s="22">
        <f>V11-H11</f>
        <v>0</v>
      </c>
      <c r="AK11" s="22">
        <f>W11-I11</f>
        <v>0</v>
      </c>
      <c r="AL11" s="22">
        <f>X11-J11</f>
        <v>-9.9999999947613105E-3</v>
      </c>
      <c r="AM11" s="22">
        <f t="shared" si="0"/>
        <v>0</v>
      </c>
      <c r="AN11" s="22">
        <f t="shared" si="1"/>
        <v>0</v>
      </c>
      <c r="AO11" s="22"/>
    </row>
    <row r="12" spans="1:41" x14ac:dyDescent="0.25">
      <c r="A12">
        <v>10</v>
      </c>
      <c r="B12" s="21">
        <v>0</v>
      </c>
      <c r="C12" s="21">
        <v>0</v>
      </c>
      <c r="D12" s="21">
        <v>0.02</v>
      </c>
      <c r="E12" s="21">
        <v>168.87</v>
      </c>
      <c r="F12" s="21">
        <v>99.43</v>
      </c>
      <c r="G12" s="21">
        <v>5.98</v>
      </c>
      <c r="H12" s="21">
        <v>0</v>
      </c>
      <c r="I12" s="21">
        <v>0</v>
      </c>
      <c r="J12" s="21">
        <v>0</v>
      </c>
      <c r="K12" s="21">
        <v>186649.57</v>
      </c>
      <c r="L12" s="21">
        <v>0</v>
      </c>
      <c r="M12" s="22">
        <f t="shared" si="2"/>
        <v>186923.87</v>
      </c>
      <c r="N12" s="22"/>
      <c r="O12">
        <v>10</v>
      </c>
      <c r="P12" s="21">
        <v>0</v>
      </c>
      <c r="Q12" s="21">
        <v>0</v>
      </c>
      <c r="R12" s="21">
        <v>0.02</v>
      </c>
      <c r="S12" s="21">
        <v>168.87</v>
      </c>
      <c r="T12" s="21">
        <v>99.43</v>
      </c>
      <c r="U12" s="21">
        <v>5.98</v>
      </c>
      <c r="V12" s="21">
        <v>0</v>
      </c>
      <c r="W12" s="21">
        <v>0</v>
      </c>
      <c r="X12" s="21">
        <v>0</v>
      </c>
      <c r="Y12" s="21">
        <v>186649.53</v>
      </c>
      <c r="Z12" s="21">
        <v>0</v>
      </c>
      <c r="AA12" s="22">
        <f t="shared" si="3"/>
        <v>186923.83</v>
      </c>
      <c r="AB12" s="22"/>
      <c r="AC12">
        <v>10</v>
      </c>
      <c r="AD12" s="22">
        <f t="shared" si="4"/>
        <v>0</v>
      </c>
      <c r="AE12" s="22">
        <f>Q12-C12</f>
        <v>0</v>
      </c>
      <c r="AF12" s="22">
        <f>R12-D12</f>
        <v>0</v>
      </c>
      <c r="AG12" s="22">
        <f>S12-E12</f>
        <v>0</v>
      </c>
      <c r="AH12" s="22">
        <f>T12-F12</f>
        <v>0</v>
      </c>
      <c r="AI12" s="22">
        <f>U12-G12</f>
        <v>0</v>
      </c>
      <c r="AJ12" s="22">
        <f>V12-H12</f>
        <v>0</v>
      </c>
      <c r="AK12" s="22">
        <f>W12-I12</f>
        <v>0</v>
      </c>
      <c r="AL12" s="22">
        <f>X12-J12</f>
        <v>0</v>
      </c>
      <c r="AM12" s="22">
        <f t="shared" si="0"/>
        <v>-4.0000000008149073E-2</v>
      </c>
      <c r="AN12" s="22">
        <f t="shared" si="1"/>
        <v>0</v>
      </c>
      <c r="AO12" s="22"/>
    </row>
    <row r="13" spans="1:41" x14ac:dyDescent="0.25">
      <c r="A13">
        <v>11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8710.9699999999993</v>
      </c>
      <c r="M13" s="22">
        <f t="shared" si="2"/>
        <v>8710.9699999999993</v>
      </c>
      <c r="N13" s="22"/>
      <c r="O13">
        <v>11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8710.7999999999993</v>
      </c>
      <c r="AA13" s="22">
        <f t="shared" si="3"/>
        <v>8710.7999999999993</v>
      </c>
      <c r="AB13" s="22"/>
      <c r="AC13">
        <v>11</v>
      </c>
      <c r="AD13" s="22">
        <f t="shared" si="4"/>
        <v>0</v>
      </c>
      <c r="AE13" s="22">
        <f>Q13-C13</f>
        <v>0</v>
      </c>
      <c r="AF13" s="22">
        <f>R13-D13</f>
        <v>0</v>
      </c>
      <c r="AG13" s="22">
        <f>S13-E13</f>
        <v>0</v>
      </c>
      <c r="AH13" s="22">
        <f>T13-F13</f>
        <v>0</v>
      </c>
      <c r="AI13" s="22">
        <f>U13-G13</f>
        <v>0</v>
      </c>
      <c r="AJ13" s="22">
        <f>V13-H13</f>
        <v>0</v>
      </c>
      <c r="AK13" s="22">
        <f>W13-I13</f>
        <v>0</v>
      </c>
      <c r="AL13" s="22">
        <f>X13-J13</f>
        <v>0</v>
      </c>
      <c r="AM13" s="22">
        <f t="shared" si="0"/>
        <v>0</v>
      </c>
      <c r="AN13" s="22">
        <f t="shared" si="1"/>
        <v>-0.17000000000007276</v>
      </c>
      <c r="AO13" s="22"/>
    </row>
    <row r="14" spans="1:41" x14ac:dyDescent="0.25">
      <c r="B14" s="22">
        <f>SUM(B3:B13)</f>
        <v>357342.63</v>
      </c>
      <c r="C14" s="22">
        <f t="shared" ref="C14:M14" si="5">SUM(C3:C13)</f>
        <v>264968.67000000004</v>
      </c>
      <c r="D14" s="22">
        <f t="shared" si="5"/>
        <v>732554.95000000007</v>
      </c>
      <c r="E14" s="22">
        <f t="shared" si="5"/>
        <v>558599.01999999979</v>
      </c>
      <c r="F14" s="22">
        <f t="shared" si="5"/>
        <v>278623.06999999995</v>
      </c>
      <c r="G14" s="22">
        <f t="shared" si="5"/>
        <v>101577.95999999999</v>
      </c>
      <c r="H14" s="22">
        <f t="shared" si="5"/>
        <v>50984.1</v>
      </c>
      <c r="I14" s="22">
        <f t="shared" si="5"/>
        <v>157326.71</v>
      </c>
      <c r="J14" s="22">
        <f t="shared" si="5"/>
        <v>83263.89</v>
      </c>
      <c r="K14" s="22">
        <f t="shared" si="5"/>
        <v>186783.77000000002</v>
      </c>
      <c r="L14" s="22">
        <f t="shared" si="5"/>
        <v>8710.9699999999993</v>
      </c>
      <c r="M14" s="22">
        <f t="shared" si="5"/>
        <v>2780735.7400000007</v>
      </c>
      <c r="N14" s="22"/>
      <c r="P14" s="22">
        <f>SUM(P3:P13)</f>
        <v>357343.31</v>
      </c>
      <c r="Q14" s="22">
        <f t="shared" ref="Q14" si="6">SUM(Q3:Q13)</f>
        <v>264968.82999999996</v>
      </c>
      <c r="R14" s="22">
        <f t="shared" ref="R14" si="7">SUM(R3:R13)</f>
        <v>732555.66000000015</v>
      </c>
      <c r="S14" s="22">
        <f t="shared" ref="S14" si="8">SUM(S3:S13)</f>
        <v>558600.41999999981</v>
      </c>
      <c r="T14" s="22">
        <f t="shared" ref="T14" si="9">SUM(T3:T13)</f>
        <v>278623.91999999993</v>
      </c>
      <c r="U14" s="22">
        <f t="shared" ref="U14" si="10">SUM(U3:U13)</f>
        <v>101577.98</v>
      </c>
      <c r="V14" s="22">
        <f t="shared" ref="V14" si="11">SUM(V3:V13)</f>
        <v>50984.11</v>
      </c>
      <c r="W14" s="22">
        <f t="shared" ref="W14" si="12">SUM(W3:W13)</f>
        <v>157326.75</v>
      </c>
      <c r="X14" s="22">
        <f t="shared" ref="X14" si="13">SUM(X3:X13)</f>
        <v>83263.920000000013</v>
      </c>
      <c r="Y14" s="22">
        <f t="shared" ref="Y14" si="14">SUM(Y3:Y13)</f>
        <v>186783.73</v>
      </c>
      <c r="Z14" s="22">
        <f t="shared" ref="Z14:AA14" si="15">SUM(Z3:Z13)</f>
        <v>8710.7999999999993</v>
      </c>
      <c r="AA14" s="22">
        <f t="shared" si="15"/>
        <v>2780739.4299999997</v>
      </c>
      <c r="AB14" s="22"/>
    </row>
    <row r="17" spans="1:40" x14ac:dyDescent="0.25">
      <c r="A17" t="s">
        <v>59</v>
      </c>
    </row>
    <row r="18" spans="1:40" x14ac:dyDescent="0.25">
      <c r="A18" t="s">
        <v>68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O18" t="s">
        <v>70</v>
      </c>
      <c r="P18">
        <v>1</v>
      </c>
      <c r="Q18">
        <v>2</v>
      </c>
      <c r="R18">
        <v>3</v>
      </c>
      <c r="S18">
        <v>4</v>
      </c>
      <c r="T18">
        <v>5</v>
      </c>
      <c r="U18">
        <v>6</v>
      </c>
      <c r="V18">
        <v>7</v>
      </c>
      <c r="W18">
        <v>8</v>
      </c>
      <c r="X18">
        <v>9</v>
      </c>
      <c r="Y18">
        <v>10</v>
      </c>
      <c r="Z18">
        <v>11</v>
      </c>
      <c r="AC18" t="s">
        <v>71</v>
      </c>
      <c r="AD18">
        <v>1</v>
      </c>
      <c r="AE18">
        <v>2</v>
      </c>
      <c r="AF18">
        <v>3</v>
      </c>
      <c r="AG18">
        <v>4</v>
      </c>
      <c r="AH18">
        <v>5</v>
      </c>
      <c r="AI18">
        <v>6</v>
      </c>
      <c r="AJ18">
        <v>7</v>
      </c>
      <c r="AK18">
        <v>8</v>
      </c>
      <c r="AL18">
        <v>9</v>
      </c>
      <c r="AM18">
        <v>10</v>
      </c>
      <c r="AN18">
        <v>11</v>
      </c>
    </row>
    <row r="19" spans="1:40" x14ac:dyDescent="0.25">
      <c r="A19">
        <v>1</v>
      </c>
      <c r="B19">
        <v>14983.83</v>
      </c>
      <c r="C19">
        <v>1801.14</v>
      </c>
      <c r="D19">
        <v>609.46</v>
      </c>
      <c r="E19">
        <v>1749.85</v>
      </c>
      <c r="F19">
        <v>335.94</v>
      </c>
      <c r="G19">
        <v>228.05</v>
      </c>
      <c r="H19">
        <v>109.37</v>
      </c>
      <c r="I19">
        <v>66.819999999999993</v>
      </c>
      <c r="J19">
        <v>427.15</v>
      </c>
      <c r="K19">
        <v>4.18</v>
      </c>
      <c r="L19">
        <v>87.9</v>
      </c>
      <c r="M19" s="22">
        <f>SUM(B19:L19)</f>
        <v>20403.689999999999</v>
      </c>
      <c r="O19">
        <v>1</v>
      </c>
      <c r="P19">
        <v>14983.99</v>
      </c>
      <c r="Q19">
        <v>1801.16</v>
      </c>
      <c r="R19">
        <v>609.48</v>
      </c>
      <c r="S19">
        <v>1749.89</v>
      </c>
      <c r="T19">
        <v>335.91</v>
      </c>
      <c r="U19">
        <v>228.06</v>
      </c>
      <c r="V19">
        <v>109.37</v>
      </c>
      <c r="W19">
        <v>66.819999999999993</v>
      </c>
      <c r="X19">
        <v>427.16</v>
      </c>
      <c r="Y19">
        <v>4.18</v>
      </c>
      <c r="Z19">
        <v>161.11000000000001</v>
      </c>
      <c r="AA19" s="22">
        <f>SUM(P19:Z19)</f>
        <v>20477.13</v>
      </c>
      <c r="AB19" s="22"/>
      <c r="AC19">
        <v>1</v>
      </c>
      <c r="AD19" s="22">
        <f>P19-B19</f>
        <v>0.15999999999985448</v>
      </c>
      <c r="AE19" s="22">
        <f>Q19-C19</f>
        <v>1.999999999998181E-2</v>
      </c>
      <c r="AF19" s="22">
        <f>R19-D19</f>
        <v>1.999999999998181E-2</v>
      </c>
      <c r="AG19" s="22">
        <f>S19-E19</f>
        <v>4.0000000000190994E-2</v>
      </c>
      <c r="AH19" s="22">
        <f>T19-F19</f>
        <v>-2.9999999999972715E-2</v>
      </c>
      <c r="AI19" s="22">
        <f>U19-G19</f>
        <v>9.9999999999909051E-3</v>
      </c>
      <c r="AJ19" s="22">
        <f>V19-H19</f>
        <v>0</v>
      </c>
      <c r="AK19" s="22">
        <f>W19-I19</f>
        <v>0</v>
      </c>
      <c r="AL19" s="22">
        <f>X19-J19</f>
        <v>1.0000000000047748E-2</v>
      </c>
      <c r="AM19" s="22">
        <f t="shared" ref="AM19:AM29" si="16">Y19-K19</f>
        <v>0</v>
      </c>
      <c r="AN19" s="22">
        <f t="shared" ref="AN19:AN29" si="17">Z19-L19</f>
        <v>73.210000000000008</v>
      </c>
    </row>
    <row r="20" spans="1:40" x14ac:dyDescent="0.25">
      <c r="A20">
        <v>2</v>
      </c>
      <c r="B20">
        <v>2057.84</v>
      </c>
      <c r="C20">
        <v>5487.2</v>
      </c>
      <c r="D20">
        <v>2213.59</v>
      </c>
      <c r="E20">
        <v>1763.11</v>
      </c>
      <c r="F20">
        <v>280.72000000000003</v>
      </c>
      <c r="G20">
        <v>48.67</v>
      </c>
      <c r="H20">
        <v>23.18</v>
      </c>
      <c r="I20">
        <v>23.28</v>
      </c>
      <c r="J20">
        <v>105.74</v>
      </c>
      <c r="K20">
        <v>5.07</v>
      </c>
      <c r="L20">
        <v>34.08</v>
      </c>
      <c r="M20" s="22">
        <f t="shared" ref="M20:M29" si="18">SUM(B20:L20)</f>
        <v>12042.480000000001</v>
      </c>
      <c r="O20">
        <v>2</v>
      </c>
      <c r="P20">
        <v>2057.88</v>
      </c>
      <c r="Q20">
        <v>5487.28</v>
      </c>
      <c r="R20">
        <v>2213.63</v>
      </c>
      <c r="S20">
        <v>1763.16</v>
      </c>
      <c r="T20">
        <v>280.72000000000003</v>
      </c>
      <c r="U20">
        <v>48.67</v>
      </c>
      <c r="V20">
        <v>23.18</v>
      </c>
      <c r="W20">
        <v>23.28</v>
      </c>
      <c r="X20">
        <v>105.74</v>
      </c>
      <c r="Y20">
        <v>5.07</v>
      </c>
      <c r="Z20">
        <v>62.44</v>
      </c>
      <c r="AA20" s="22">
        <f t="shared" ref="AA20:AA29" si="19">SUM(P20:Z20)</f>
        <v>12071.050000000001</v>
      </c>
      <c r="AB20" s="22"/>
      <c r="AC20">
        <v>2</v>
      </c>
      <c r="AD20" s="22">
        <f t="shared" ref="AD20:AD29" si="20">P20-B20</f>
        <v>3.999999999996362E-2</v>
      </c>
      <c r="AE20" s="22">
        <f>Q20-C20</f>
        <v>7.999999999992724E-2</v>
      </c>
      <c r="AF20" s="22">
        <f>R20-D20</f>
        <v>3.999999999996362E-2</v>
      </c>
      <c r="AG20" s="22">
        <f>S20-E20</f>
        <v>5.0000000000181899E-2</v>
      </c>
      <c r="AH20" s="22">
        <f>T20-F20</f>
        <v>0</v>
      </c>
      <c r="AI20" s="22">
        <f>U20-G20</f>
        <v>0</v>
      </c>
      <c r="AJ20" s="22">
        <f>V20-H20</f>
        <v>0</v>
      </c>
      <c r="AK20" s="22">
        <f>W20-I20</f>
        <v>0</v>
      </c>
      <c r="AL20" s="22">
        <f>X20-J20</f>
        <v>0</v>
      </c>
      <c r="AM20" s="22">
        <f t="shared" si="16"/>
        <v>0</v>
      </c>
      <c r="AN20" s="22">
        <f t="shared" si="17"/>
        <v>28.36</v>
      </c>
    </row>
    <row r="21" spans="1:40" x14ac:dyDescent="0.25">
      <c r="A21">
        <v>3</v>
      </c>
      <c r="B21">
        <v>682.39</v>
      </c>
      <c r="C21">
        <v>2694.61</v>
      </c>
      <c r="D21">
        <v>27610.86</v>
      </c>
      <c r="E21">
        <v>3368.15</v>
      </c>
      <c r="F21">
        <v>851.16</v>
      </c>
      <c r="G21">
        <v>50.59</v>
      </c>
      <c r="H21">
        <v>21.89</v>
      </c>
      <c r="I21">
        <v>9.83</v>
      </c>
      <c r="J21">
        <v>34.35</v>
      </c>
      <c r="K21">
        <v>29.98</v>
      </c>
      <c r="L21">
        <v>120.72</v>
      </c>
      <c r="M21" s="22">
        <f t="shared" si="18"/>
        <v>35474.530000000006</v>
      </c>
      <c r="O21">
        <v>3</v>
      </c>
      <c r="P21">
        <v>682.42</v>
      </c>
      <c r="Q21">
        <v>2694.67</v>
      </c>
      <c r="R21">
        <v>27611.19</v>
      </c>
      <c r="S21">
        <v>3368.23</v>
      </c>
      <c r="T21">
        <v>851.12</v>
      </c>
      <c r="U21">
        <v>50.59</v>
      </c>
      <c r="V21">
        <v>21.89</v>
      </c>
      <c r="W21">
        <v>9.83</v>
      </c>
      <c r="X21">
        <v>34.35</v>
      </c>
      <c r="Y21">
        <v>29.98</v>
      </c>
      <c r="Z21">
        <v>221.12</v>
      </c>
      <c r="AA21" s="22">
        <f t="shared" si="19"/>
        <v>35575.390000000007</v>
      </c>
      <c r="AB21" s="22"/>
      <c r="AC21">
        <v>3</v>
      </c>
      <c r="AD21" s="22">
        <f t="shared" si="20"/>
        <v>2.9999999999972715E-2</v>
      </c>
      <c r="AE21" s="22">
        <f>Q21-C21</f>
        <v>5.999999999994543E-2</v>
      </c>
      <c r="AF21" s="22">
        <f>R21-D21</f>
        <v>0.32999999999810825</v>
      </c>
      <c r="AG21" s="22">
        <f>S21-E21</f>
        <v>7.999999999992724E-2</v>
      </c>
      <c r="AH21" s="22">
        <f>T21-F21</f>
        <v>-3.999999999996362E-2</v>
      </c>
      <c r="AI21" s="22">
        <f>U21-G21</f>
        <v>0</v>
      </c>
      <c r="AJ21" s="22">
        <f>V21-H21</f>
        <v>0</v>
      </c>
      <c r="AK21" s="22">
        <f>W21-I21</f>
        <v>0</v>
      </c>
      <c r="AL21" s="22">
        <f>X21-J21</f>
        <v>0</v>
      </c>
      <c r="AM21" s="22">
        <f t="shared" si="16"/>
        <v>0</v>
      </c>
      <c r="AN21" s="22">
        <f t="shared" si="17"/>
        <v>100.4</v>
      </c>
    </row>
    <row r="22" spans="1:40" x14ac:dyDescent="0.25">
      <c r="A22">
        <v>4</v>
      </c>
      <c r="B22">
        <v>1465.06</v>
      </c>
      <c r="C22">
        <v>1710.17</v>
      </c>
      <c r="D22">
        <v>3187.37</v>
      </c>
      <c r="E22">
        <v>17819.12</v>
      </c>
      <c r="F22">
        <v>1811.41</v>
      </c>
      <c r="G22">
        <v>388.02</v>
      </c>
      <c r="H22">
        <v>184.98</v>
      </c>
      <c r="I22">
        <v>51.59</v>
      </c>
      <c r="J22">
        <v>250.07</v>
      </c>
      <c r="K22">
        <v>114.87</v>
      </c>
      <c r="L22">
        <v>101.3</v>
      </c>
      <c r="M22" s="22">
        <f t="shared" si="18"/>
        <v>27083.96</v>
      </c>
      <c r="O22">
        <v>4</v>
      </c>
      <c r="P22">
        <v>1465.1</v>
      </c>
      <c r="Q22">
        <v>1710.21</v>
      </c>
      <c r="R22">
        <v>3187.46</v>
      </c>
      <c r="S22">
        <v>17819.54</v>
      </c>
      <c r="T22">
        <v>1811.41</v>
      </c>
      <c r="U22">
        <v>388.03</v>
      </c>
      <c r="V22">
        <v>184.98</v>
      </c>
      <c r="W22">
        <v>51.59</v>
      </c>
      <c r="X22">
        <v>250.07</v>
      </c>
      <c r="Y22">
        <v>114.87</v>
      </c>
      <c r="Z22">
        <v>185.65</v>
      </c>
      <c r="AA22" s="22">
        <f t="shared" si="19"/>
        <v>27168.91</v>
      </c>
      <c r="AB22" s="22"/>
      <c r="AC22">
        <v>4</v>
      </c>
      <c r="AD22" s="22">
        <f t="shared" si="20"/>
        <v>3.999999999996362E-2</v>
      </c>
      <c r="AE22" s="22">
        <f>Q22-C22</f>
        <v>3.999999999996362E-2</v>
      </c>
      <c r="AF22" s="22">
        <f>R22-D22</f>
        <v>9.0000000000145519E-2</v>
      </c>
      <c r="AG22" s="22">
        <f>S22-E22</f>
        <v>0.42000000000189175</v>
      </c>
      <c r="AH22" s="22">
        <f>T22-F22</f>
        <v>0</v>
      </c>
      <c r="AI22" s="22">
        <f>U22-G22</f>
        <v>9.9999999999909051E-3</v>
      </c>
      <c r="AJ22" s="22">
        <f>V22-H22</f>
        <v>0</v>
      </c>
      <c r="AK22" s="22">
        <f>W22-I22</f>
        <v>0</v>
      </c>
      <c r="AL22" s="22">
        <f>X22-J22</f>
        <v>0</v>
      </c>
      <c r="AM22" s="22">
        <f t="shared" si="16"/>
        <v>0</v>
      </c>
      <c r="AN22" s="22">
        <f t="shared" si="17"/>
        <v>84.350000000000009</v>
      </c>
    </row>
    <row r="23" spans="1:40" x14ac:dyDescent="0.25">
      <c r="A23">
        <v>5</v>
      </c>
      <c r="B23">
        <v>240.55</v>
      </c>
      <c r="C23">
        <v>181.38</v>
      </c>
      <c r="D23">
        <v>1912.35</v>
      </c>
      <c r="E23">
        <v>1351.1</v>
      </c>
      <c r="F23">
        <v>7171.18</v>
      </c>
      <c r="G23">
        <v>503.86</v>
      </c>
      <c r="H23">
        <v>169.61</v>
      </c>
      <c r="I23">
        <v>32.15</v>
      </c>
      <c r="J23">
        <v>144.77000000000001</v>
      </c>
      <c r="K23">
        <v>86.8</v>
      </c>
      <c r="L23">
        <v>33.6</v>
      </c>
      <c r="M23" s="22">
        <f t="shared" si="18"/>
        <v>11827.35</v>
      </c>
      <c r="O23">
        <v>5</v>
      </c>
      <c r="P23">
        <v>240.59</v>
      </c>
      <c r="Q23">
        <v>181.4</v>
      </c>
      <c r="R23">
        <v>1912.44</v>
      </c>
      <c r="S23">
        <v>1351.17</v>
      </c>
      <c r="T23">
        <v>7171.41</v>
      </c>
      <c r="U23">
        <v>503.88</v>
      </c>
      <c r="V23">
        <v>169.61</v>
      </c>
      <c r="W23">
        <v>32.15</v>
      </c>
      <c r="X23">
        <v>144.77000000000001</v>
      </c>
      <c r="Y23">
        <v>86.8</v>
      </c>
      <c r="Z23">
        <v>61.57</v>
      </c>
      <c r="AA23" s="22">
        <f t="shared" si="19"/>
        <v>11855.789999999999</v>
      </c>
      <c r="AB23" s="22"/>
      <c r="AC23">
        <v>5</v>
      </c>
      <c r="AD23" s="22">
        <f t="shared" si="20"/>
        <v>3.9999999999992042E-2</v>
      </c>
      <c r="AE23" s="22">
        <f>Q23-C23</f>
        <v>2.0000000000010232E-2</v>
      </c>
      <c r="AF23" s="22">
        <f>R23-D23</f>
        <v>9.0000000000145519E-2</v>
      </c>
      <c r="AG23" s="22">
        <f>S23-E23</f>
        <v>7.0000000000163709E-2</v>
      </c>
      <c r="AH23" s="22">
        <f>T23-F23</f>
        <v>0.22999999999956344</v>
      </c>
      <c r="AI23" s="22">
        <f>U23-G23</f>
        <v>1.999999999998181E-2</v>
      </c>
      <c r="AJ23" s="22">
        <f>V23-H23</f>
        <v>0</v>
      </c>
      <c r="AK23" s="22">
        <f>W23-I23</f>
        <v>0</v>
      </c>
      <c r="AL23" s="22">
        <f>X23-J23</f>
        <v>0</v>
      </c>
      <c r="AM23" s="22">
        <f t="shared" si="16"/>
        <v>0</v>
      </c>
      <c r="AN23" s="22">
        <f t="shared" si="17"/>
        <v>27.97</v>
      </c>
    </row>
    <row r="24" spans="1:40" x14ac:dyDescent="0.25">
      <c r="A24">
        <v>6</v>
      </c>
      <c r="B24">
        <v>210.72</v>
      </c>
      <c r="C24">
        <v>47.5</v>
      </c>
      <c r="D24">
        <v>41.98</v>
      </c>
      <c r="E24">
        <v>393.59</v>
      </c>
      <c r="F24">
        <v>596.85</v>
      </c>
      <c r="G24">
        <v>2044.41</v>
      </c>
      <c r="H24">
        <v>387.13</v>
      </c>
      <c r="I24">
        <v>245.75</v>
      </c>
      <c r="J24">
        <v>96.32</v>
      </c>
      <c r="K24">
        <v>49.61</v>
      </c>
      <c r="L24">
        <v>18.46</v>
      </c>
      <c r="M24" s="22">
        <f t="shared" si="18"/>
        <v>4132.3200000000006</v>
      </c>
      <c r="O24">
        <v>6</v>
      </c>
      <c r="P24">
        <v>210.72</v>
      </c>
      <c r="Q24">
        <v>47.5</v>
      </c>
      <c r="R24">
        <v>41.98</v>
      </c>
      <c r="S24">
        <v>393.6</v>
      </c>
      <c r="T24">
        <v>596.86</v>
      </c>
      <c r="U24">
        <v>2044.44</v>
      </c>
      <c r="V24">
        <v>387.14</v>
      </c>
      <c r="W24">
        <v>245.76</v>
      </c>
      <c r="X24">
        <v>96.32</v>
      </c>
      <c r="Y24">
        <v>49.61</v>
      </c>
      <c r="Z24">
        <v>33.83</v>
      </c>
      <c r="AA24" s="22">
        <f t="shared" si="19"/>
        <v>4147.76</v>
      </c>
      <c r="AB24" s="22"/>
      <c r="AC24">
        <v>6</v>
      </c>
      <c r="AD24" s="22">
        <f t="shared" si="20"/>
        <v>0</v>
      </c>
      <c r="AE24" s="22">
        <f>Q24-C24</f>
        <v>0</v>
      </c>
      <c r="AF24" s="22">
        <f>R24-D24</f>
        <v>0</v>
      </c>
      <c r="AG24" s="22">
        <f>S24-E24</f>
        <v>1.0000000000047748E-2</v>
      </c>
      <c r="AH24" s="22">
        <f>T24-F24</f>
        <v>9.9999999999909051E-3</v>
      </c>
      <c r="AI24" s="22">
        <f>U24-G24</f>
        <v>2.9999999999972715E-2</v>
      </c>
      <c r="AJ24" s="22">
        <f>V24-H24</f>
        <v>9.9999999999909051E-3</v>
      </c>
      <c r="AK24" s="22">
        <f>W24-I24</f>
        <v>9.9999999999909051E-3</v>
      </c>
      <c r="AL24" s="22">
        <f>X24-J24</f>
        <v>0</v>
      </c>
      <c r="AM24" s="22">
        <f t="shared" si="16"/>
        <v>0</v>
      </c>
      <c r="AN24" s="22">
        <f t="shared" si="17"/>
        <v>15.369999999999997</v>
      </c>
    </row>
    <row r="25" spans="1:40" x14ac:dyDescent="0.25">
      <c r="A25">
        <v>7</v>
      </c>
      <c r="B25">
        <v>108.79</v>
      </c>
      <c r="C25">
        <v>24.15</v>
      </c>
      <c r="D25">
        <v>12.47</v>
      </c>
      <c r="E25">
        <v>189.57</v>
      </c>
      <c r="F25">
        <v>222.09</v>
      </c>
      <c r="G25">
        <v>425.81</v>
      </c>
      <c r="H25">
        <v>561.39</v>
      </c>
      <c r="I25">
        <v>619.04999999999995</v>
      </c>
      <c r="J25">
        <v>77.31</v>
      </c>
      <c r="K25">
        <v>1.72</v>
      </c>
      <c r="L25">
        <v>4.87</v>
      </c>
      <c r="M25" s="22">
        <f t="shared" si="18"/>
        <v>2247.2199999999993</v>
      </c>
      <c r="O25">
        <v>7</v>
      </c>
      <c r="P25">
        <v>108.79</v>
      </c>
      <c r="Q25">
        <v>24.15</v>
      </c>
      <c r="R25">
        <v>12.47</v>
      </c>
      <c r="S25">
        <v>189.57</v>
      </c>
      <c r="T25">
        <v>222.1</v>
      </c>
      <c r="U25">
        <v>425.82</v>
      </c>
      <c r="V25">
        <v>561.39</v>
      </c>
      <c r="W25">
        <v>619.05999999999995</v>
      </c>
      <c r="X25">
        <v>77.31</v>
      </c>
      <c r="Y25">
        <v>1.72</v>
      </c>
      <c r="Z25">
        <v>8.93</v>
      </c>
      <c r="AA25" s="22">
        <f t="shared" si="19"/>
        <v>2251.3099999999995</v>
      </c>
      <c r="AB25" s="22"/>
      <c r="AC25">
        <v>7</v>
      </c>
      <c r="AD25" s="22">
        <f t="shared" si="20"/>
        <v>0</v>
      </c>
      <c r="AE25" s="22">
        <f>Q25-C25</f>
        <v>0</v>
      </c>
      <c r="AF25" s="22">
        <f>R25-D25</f>
        <v>0</v>
      </c>
      <c r="AG25" s="22">
        <f>S25-E25</f>
        <v>0</v>
      </c>
      <c r="AH25" s="22">
        <f>T25-F25</f>
        <v>9.9999999999909051E-3</v>
      </c>
      <c r="AI25" s="22">
        <f>U25-G25</f>
        <v>9.9999999999909051E-3</v>
      </c>
      <c r="AJ25" s="22">
        <f>V25-H25</f>
        <v>0</v>
      </c>
      <c r="AK25" s="22">
        <f>W25-I25</f>
        <v>9.9999999999909051E-3</v>
      </c>
      <c r="AL25" s="22">
        <f>X25-J25</f>
        <v>0</v>
      </c>
      <c r="AM25" s="22">
        <f t="shared" si="16"/>
        <v>0</v>
      </c>
      <c r="AN25" s="22">
        <f t="shared" si="17"/>
        <v>4.0599999999999996</v>
      </c>
    </row>
    <row r="26" spans="1:40" x14ac:dyDescent="0.25">
      <c r="A26">
        <v>8</v>
      </c>
      <c r="B26">
        <v>64.23</v>
      </c>
      <c r="C26">
        <v>19.510000000000002</v>
      </c>
      <c r="D26">
        <v>4.8499999999999996</v>
      </c>
      <c r="E26">
        <v>55.54</v>
      </c>
      <c r="F26">
        <v>45.45</v>
      </c>
      <c r="G26">
        <v>249.65</v>
      </c>
      <c r="H26">
        <v>713.89</v>
      </c>
      <c r="I26">
        <v>5405.96</v>
      </c>
      <c r="J26">
        <v>664.02</v>
      </c>
      <c r="K26">
        <v>0.38</v>
      </c>
      <c r="L26">
        <v>22.23</v>
      </c>
      <c r="M26" s="22">
        <f t="shared" si="18"/>
        <v>7245.71</v>
      </c>
      <c r="O26">
        <v>8</v>
      </c>
      <c r="P26">
        <v>64.23</v>
      </c>
      <c r="Q26">
        <v>19.510000000000002</v>
      </c>
      <c r="R26">
        <v>4.8499999999999996</v>
      </c>
      <c r="S26">
        <v>55.54</v>
      </c>
      <c r="T26">
        <v>45.45</v>
      </c>
      <c r="U26">
        <v>249.65</v>
      </c>
      <c r="V26">
        <v>713.9</v>
      </c>
      <c r="W26">
        <v>5406.04</v>
      </c>
      <c r="X26">
        <v>664.03</v>
      </c>
      <c r="Y26">
        <v>0.38</v>
      </c>
      <c r="Z26">
        <v>40.729999999999997</v>
      </c>
      <c r="AA26" s="22">
        <f t="shared" si="19"/>
        <v>7264.3099999999995</v>
      </c>
      <c r="AB26" s="22"/>
      <c r="AC26">
        <v>8</v>
      </c>
      <c r="AD26" s="22">
        <f t="shared" si="20"/>
        <v>0</v>
      </c>
      <c r="AE26" s="22">
        <f>Q26-C26</f>
        <v>0</v>
      </c>
      <c r="AF26" s="22">
        <f>R26-D26</f>
        <v>0</v>
      </c>
      <c r="AG26" s="22">
        <f>S26-E26</f>
        <v>0</v>
      </c>
      <c r="AH26" s="22">
        <f>T26-F26</f>
        <v>0</v>
      </c>
      <c r="AI26" s="22">
        <f>U26-G26</f>
        <v>0</v>
      </c>
      <c r="AJ26" s="22">
        <f>V26-H26</f>
        <v>9.9999999999909051E-3</v>
      </c>
      <c r="AK26" s="22">
        <f>W26-I26</f>
        <v>7.999999999992724E-2</v>
      </c>
      <c r="AL26" s="22">
        <f>X26-J26</f>
        <v>9.9999999999909051E-3</v>
      </c>
      <c r="AM26" s="22">
        <f t="shared" si="16"/>
        <v>0</v>
      </c>
      <c r="AN26" s="22">
        <f t="shared" si="17"/>
        <v>18.499999999999996</v>
      </c>
    </row>
    <row r="27" spans="1:40" x14ac:dyDescent="0.25">
      <c r="A27">
        <v>9</v>
      </c>
      <c r="B27">
        <v>617.20000000000005</v>
      </c>
      <c r="C27">
        <v>125.93</v>
      </c>
      <c r="D27">
        <v>24.07</v>
      </c>
      <c r="E27">
        <v>186.1</v>
      </c>
      <c r="F27">
        <v>98.42</v>
      </c>
      <c r="G27">
        <v>75.47</v>
      </c>
      <c r="H27">
        <v>54.8</v>
      </c>
      <c r="I27">
        <v>658.71</v>
      </c>
      <c r="J27">
        <v>2064.3000000000002</v>
      </c>
      <c r="K27">
        <v>0.47</v>
      </c>
      <c r="L27">
        <v>14.26</v>
      </c>
      <c r="M27" s="22">
        <f t="shared" si="18"/>
        <v>3919.7300000000005</v>
      </c>
      <c r="O27">
        <v>9</v>
      </c>
      <c r="P27">
        <v>617.22</v>
      </c>
      <c r="Q27">
        <v>125.93</v>
      </c>
      <c r="R27">
        <v>24.07</v>
      </c>
      <c r="S27">
        <v>186.11</v>
      </c>
      <c r="T27">
        <v>98.42</v>
      </c>
      <c r="U27">
        <v>75.47</v>
      </c>
      <c r="V27">
        <v>54.8</v>
      </c>
      <c r="W27">
        <v>658.72</v>
      </c>
      <c r="X27">
        <v>2064.3200000000002</v>
      </c>
      <c r="Y27">
        <v>0.47</v>
      </c>
      <c r="Z27">
        <v>26.14</v>
      </c>
      <c r="AA27" s="22">
        <f t="shared" si="19"/>
        <v>3931.67</v>
      </c>
      <c r="AB27" s="22"/>
      <c r="AC27">
        <v>9</v>
      </c>
      <c r="AD27" s="22">
        <f t="shared" si="20"/>
        <v>1.999999999998181E-2</v>
      </c>
      <c r="AE27" s="22">
        <f>Q27-C27</f>
        <v>0</v>
      </c>
      <c r="AF27" s="22">
        <f>R27-D27</f>
        <v>0</v>
      </c>
      <c r="AG27" s="22">
        <f>S27-E27</f>
        <v>1.0000000000019327E-2</v>
      </c>
      <c r="AH27" s="22">
        <f>T27-F27</f>
        <v>0</v>
      </c>
      <c r="AI27" s="22">
        <f>U27-G27</f>
        <v>0</v>
      </c>
      <c r="AJ27" s="22">
        <f>V27-H27</f>
        <v>0</v>
      </c>
      <c r="AK27" s="22">
        <f>W27-I27</f>
        <v>9.9999999999909051E-3</v>
      </c>
      <c r="AL27" s="22">
        <f>X27-J27</f>
        <v>1.999999999998181E-2</v>
      </c>
      <c r="AM27" s="22">
        <f t="shared" si="16"/>
        <v>0</v>
      </c>
      <c r="AN27" s="22">
        <f t="shared" si="17"/>
        <v>11.88</v>
      </c>
    </row>
    <row r="28" spans="1:40" x14ac:dyDescent="0.25">
      <c r="A28">
        <v>10</v>
      </c>
      <c r="B28">
        <v>7.04</v>
      </c>
      <c r="C28">
        <v>8.07</v>
      </c>
      <c r="D28">
        <v>38.96</v>
      </c>
      <c r="E28">
        <v>207.94</v>
      </c>
      <c r="F28">
        <v>184.14</v>
      </c>
      <c r="G28">
        <v>73.739999999999995</v>
      </c>
      <c r="H28">
        <v>1.76</v>
      </c>
      <c r="I28">
        <v>0.21</v>
      </c>
      <c r="J28">
        <v>0.18</v>
      </c>
      <c r="K28">
        <v>6225.29</v>
      </c>
      <c r="L28">
        <v>14.09</v>
      </c>
      <c r="M28" s="22">
        <f t="shared" si="18"/>
        <v>6761.42</v>
      </c>
      <c r="O28">
        <v>10</v>
      </c>
      <c r="P28">
        <v>7.04</v>
      </c>
      <c r="Q28">
        <v>8.07</v>
      </c>
      <c r="R28">
        <v>38.96</v>
      </c>
      <c r="S28">
        <v>207.94</v>
      </c>
      <c r="T28">
        <v>184.15</v>
      </c>
      <c r="U28">
        <v>73.739999999999995</v>
      </c>
      <c r="V28">
        <v>1.76</v>
      </c>
      <c r="W28">
        <v>0.21</v>
      </c>
      <c r="X28">
        <v>0.18</v>
      </c>
      <c r="Y28">
        <v>6225.38</v>
      </c>
      <c r="Z28">
        <v>25.81</v>
      </c>
      <c r="AA28" s="22">
        <f t="shared" si="19"/>
        <v>6773.2400000000007</v>
      </c>
      <c r="AB28" s="22"/>
      <c r="AC28">
        <v>10</v>
      </c>
      <c r="AD28" s="22">
        <f t="shared" si="20"/>
        <v>0</v>
      </c>
      <c r="AE28" s="22">
        <f>Q28-C28</f>
        <v>0</v>
      </c>
      <c r="AF28" s="22">
        <f>R28-D28</f>
        <v>0</v>
      </c>
      <c r="AG28" s="22">
        <f>S28-E28</f>
        <v>0</v>
      </c>
      <c r="AH28" s="22">
        <f>T28-F28</f>
        <v>1.0000000000019327E-2</v>
      </c>
      <c r="AI28" s="22">
        <f>U28-G28</f>
        <v>0</v>
      </c>
      <c r="AJ28" s="22">
        <f>V28-H28</f>
        <v>0</v>
      </c>
      <c r="AK28" s="22">
        <f>W28-I28</f>
        <v>0</v>
      </c>
      <c r="AL28" s="22">
        <f>X28-J28</f>
        <v>0</v>
      </c>
      <c r="AM28" s="22">
        <f t="shared" si="16"/>
        <v>9.0000000000145519E-2</v>
      </c>
      <c r="AN28" s="22">
        <f t="shared" si="17"/>
        <v>11.719999999999999</v>
      </c>
    </row>
    <row r="29" spans="1:40" x14ac:dyDescent="0.25">
      <c r="A29">
        <v>11</v>
      </c>
      <c r="B29">
        <v>73.2</v>
      </c>
      <c r="C29">
        <v>28.37</v>
      </c>
      <c r="D29">
        <v>100.44</v>
      </c>
      <c r="E29">
        <v>84.37</v>
      </c>
      <c r="F29">
        <v>27.98</v>
      </c>
      <c r="G29">
        <v>15.38</v>
      </c>
      <c r="H29">
        <v>4.0599999999999996</v>
      </c>
      <c r="I29">
        <v>18.510000000000002</v>
      </c>
      <c r="J29">
        <v>11.88</v>
      </c>
      <c r="K29">
        <v>11.73</v>
      </c>
      <c r="L29">
        <v>1306.6500000000001</v>
      </c>
      <c r="M29" s="22">
        <f t="shared" si="18"/>
        <v>1682.5700000000002</v>
      </c>
      <c r="O29">
        <v>11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1306.6199999999999</v>
      </c>
      <c r="AA29" s="22">
        <f t="shared" si="19"/>
        <v>1306.6199999999999</v>
      </c>
      <c r="AB29" s="22"/>
      <c r="AC29">
        <v>11</v>
      </c>
      <c r="AD29" s="22">
        <f t="shared" si="20"/>
        <v>-73.2</v>
      </c>
      <c r="AE29" s="22">
        <f>Q29-C29</f>
        <v>-28.37</v>
      </c>
      <c r="AF29" s="22">
        <f>R29-D29</f>
        <v>-100.44</v>
      </c>
      <c r="AG29" s="22">
        <f>S29-E29</f>
        <v>-84.37</v>
      </c>
      <c r="AH29" s="22">
        <f>T29-F29</f>
        <v>-27.98</v>
      </c>
      <c r="AI29" s="22">
        <f>U29-G29</f>
        <v>-15.38</v>
      </c>
      <c r="AJ29" s="22">
        <f>V29-H29</f>
        <v>-4.0599999999999996</v>
      </c>
      <c r="AK29" s="22">
        <f>W29-I29</f>
        <v>-18.510000000000002</v>
      </c>
      <c r="AL29" s="22">
        <f>X29-J29</f>
        <v>-11.88</v>
      </c>
      <c r="AM29" s="22">
        <f t="shared" si="16"/>
        <v>-11.73</v>
      </c>
      <c r="AN29" s="22">
        <f t="shared" si="17"/>
        <v>-3.0000000000200089E-2</v>
      </c>
    </row>
    <row r="30" spans="1:40" x14ac:dyDescent="0.25">
      <c r="B30" s="22">
        <f>SUM(B19:B29)</f>
        <v>20510.850000000002</v>
      </c>
      <c r="C30" s="22">
        <f t="shared" ref="C30" si="21">SUM(C19:C29)</f>
        <v>12128.03</v>
      </c>
      <c r="D30" s="22">
        <f t="shared" ref="D30" si="22">SUM(D19:D29)</f>
        <v>35756.400000000001</v>
      </c>
      <c r="E30" s="22">
        <f t="shared" ref="E30" si="23">SUM(E19:E29)</f>
        <v>27168.439999999995</v>
      </c>
      <c r="F30" s="22">
        <f t="shared" ref="F30" si="24">SUM(F19:F29)</f>
        <v>11625.34</v>
      </c>
      <c r="G30" s="22">
        <f t="shared" ref="G30" si="25">SUM(G19:G29)</f>
        <v>4103.6499999999996</v>
      </c>
      <c r="H30" s="22">
        <f t="shared" ref="H30" si="26">SUM(H19:H29)</f>
        <v>2232.0600000000004</v>
      </c>
      <c r="I30" s="22">
        <f t="shared" ref="I30" si="27">SUM(I19:I29)</f>
        <v>7131.8600000000006</v>
      </c>
      <c r="J30" s="22">
        <f t="shared" ref="J30" si="28">SUM(J19:J29)</f>
        <v>3876.0899999999997</v>
      </c>
      <c r="K30" s="22">
        <f t="shared" ref="K30" si="29">SUM(K19:K29)</f>
        <v>6530.0999999999995</v>
      </c>
      <c r="L30" s="22">
        <f t="shared" ref="L30:M30" si="30">SUM(L19:L29)</f>
        <v>1758.16</v>
      </c>
      <c r="M30" s="22">
        <f t="shared" si="30"/>
        <v>132820.98000000004</v>
      </c>
      <c r="P30" s="22">
        <f>SUM(P19:P29)</f>
        <v>20437.98</v>
      </c>
      <c r="Q30" s="22">
        <f t="shared" ref="Q30" si="31">SUM(Q19:Q29)</f>
        <v>12099.88</v>
      </c>
      <c r="R30" s="22">
        <f t="shared" ref="R30" si="32">SUM(R19:R29)</f>
        <v>35656.530000000006</v>
      </c>
      <c r="S30" s="22">
        <f t="shared" ref="S30" si="33">SUM(S19:S29)</f>
        <v>27084.749999999996</v>
      </c>
      <c r="T30" s="22">
        <f t="shared" ref="T30" si="34">SUM(T19:T29)</f>
        <v>11597.550000000001</v>
      </c>
      <c r="U30" s="22">
        <f t="shared" ref="U30" si="35">SUM(U19:U29)</f>
        <v>4088.35</v>
      </c>
      <c r="V30" s="22">
        <f t="shared" ref="V30" si="36">SUM(V19:V29)</f>
        <v>2228.0200000000004</v>
      </c>
      <c r="W30" s="22">
        <f t="shared" ref="W30" si="37">SUM(W19:W29)</f>
        <v>7113.46</v>
      </c>
      <c r="X30" s="22">
        <f t="shared" ref="X30" si="38">SUM(X19:X29)</f>
        <v>3864.2499999999995</v>
      </c>
      <c r="Y30" s="22">
        <f t="shared" ref="Y30" si="39">SUM(Y19:Y29)</f>
        <v>6518.46</v>
      </c>
      <c r="Z30" s="22">
        <f t="shared" ref="Z30:AA30" si="40">SUM(Z19:Z29)</f>
        <v>2133.9499999999998</v>
      </c>
      <c r="AA30" s="22">
        <f t="shared" si="40"/>
        <v>132823.18</v>
      </c>
      <c r="AB30" s="22"/>
    </row>
    <row r="31" spans="1:40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40" x14ac:dyDescent="0.25">
      <c r="A32" t="s">
        <v>61</v>
      </c>
    </row>
    <row r="33" spans="1:40" x14ac:dyDescent="0.25">
      <c r="A33" t="s">
        <v>68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O33" t="s">
        <v>70</v>
      </c>
      <c r="P33">
        <v>1</v>
      </c>
      <c r="Q33">
        <v>2</v>
      </c>
      <c r="R33">
        <v>3</v>
      </c>
      <c r="S33">
        <v>4</v>
      </c>
      <c r="T33">
        <v>5</v>
      </c>
      <c r="U33">
        <v>6</v>
      </c>
      <c r="V33">
        <v>7</v>
      </c>
      <c r="W33">
        <v>8</v>
      </c>
      <c r="X33">
        <v>9</v>
      </c>
      <c r="Y33">
        <v>10</v>
      </c>
      <c r="Z33">
        <v>11</v>
      </c>
      <c r="AC33" t="s">
        <v>71</v>
      </c>
      <c r="AD33">
        <v>1</v>
      </c>
      <c r="AE33">
        <v>2</v>
      </c>
      <c r="AF33">
        <v>3</v>
      </c>
      <c r="AG33">
        <v>4</v>
      </c>
      <c r="AH33">
        <v>5</v>
      </c>
      <c r="AI33">
        <v>6</v>
      </c>
      <c r="AJ33">
        <v>7</v>
      </c>
      <c r="AK33">
        <v>8</v>
      </c>
      <c r="AL33">
        <v>9</v>
      </c>
      <c r="AM33">
        <v>10</v>
      </c>
      <c r="AN33">
        <v>11</v>
      </c>
    </row>
    <row r="34" spans="1:40" x14ac:dyDescent="0.25">
      <c r="A34">
        <v>1</v>
      </c>
      <c r="B34">
        <v>14621.95</v>
      </c>
      <c r="C34">
        <v>1293.6400000000001</v>
      </c>
      <c r="D34">
        <v>127.27</v>
      </c>
      <c r="E34">
        <v>1169.8</v>
      </c>
      <c r="F34">
        <v>139.52000000000001</v>
      </c>
      <c r="G34">
        <v>55.83</v>
      </c>
      <c r="H34">
        <v>19.89</v>
      </c>
      <c r="I34">
        <v>11.81</v>
      </c>
      <c r="J34">
        <v>246.94</v>
      </c>
      <c r="K34">
        <v>7.0000000000000007E-2</v>
      </c>
      <c r="L34">
        <v>305.56</v>
      </c>
      <c r="M34" s="22">
        <f>SUM(B34:L34)</f>
        <v>17992.280000000002</v>
      </c>
      <c r="O34">
        <v>1</v>
      </c>
      <c r="P34">
        <v>14629.39</v>
      </c>
      <c r="Q34">
        <v>1295.52</v>
      </c>
      <c r="R34">
        <v>127.75</v>
      </c>
      <c r="S34">
        <v>1172.23</v>
      </c>
      <c r="T34">
        <v>139.94</v>
      </c>
      <c r="U34">
        <v>56.02</v>
      </c>
      <c r="V34">
        <v>19.96</v>
      </c>
      <c r="W34">
        <v>11.86</v>
      </c>
      <c r="X34">
        <v>247.64</v>
      </c>
      <c r="Y34">
        <v>7.0000000000000007E-2</v>
      </c>
      <c r="Z34">
        <v>559.66999999999996</v>
      </c>
      <c r="AA34" s="22">
        <f>SUM(P34:Z34)</f>
        <v>18260.049999999996</v>
      </c>
      <c r="AB34" s="22"/>
      <c r="AC34">
        <v>1</v>
      </c>
      <c r="AD34" s="22">
        <f>P34-B34</f>
        <v>7.4399999999986903</v>
      </c>
      <c r="AE34" s="22">
        <f>Q34-C34</f>
        <v>1.8799999999998818</v>
      </c>
      <c r="AF34" s="22">
        <f>R34-D34</f>
        <v>0.48000000000000398</v>
      </c>
      <c r="AG34" s="22">
        <f>S34-E34</f>
        <v>2.4300000000000637</v>
      </c>
      <c r="AH34" s="22">
        <f>T34-F34</f>
        <v>0.41999999999998749</v>
      </c>
      <c r="AI34" s="22">
        <f>U34-G34</f>
        <v>0.19000000000000483</v>
      </c>
      <c r="AJ34" s="22">
        <f>V34-H34</f>
        <v>7.0000000000000284E-2</v>
      </c>
      <c r="AK34" s="22">
        <f>W34-I34</f>
        <v>4.9999999999998934E-2</v>
      </c>
      <c r="AL34" s="22">
        <f>X34-J34</f>
        <v>0.69999999999998863</v>
      </c>
      <c r="AM34" s="22">
        <f t="shared" ref="AM34:AM44" si="41">Y34-K34</f>
        <v>0</v>
      </c>
      <c r="AN34" s="22">
        <f t="shared" ref="AN34:AN44" si="42">Z34-L34</f>
        <v>254.10999999999996</v>
      </c>
    </row>
    <row r="35" spans="1:40" x14ac:dyDescent="0.25">
      <c r="A35">
        <v>2</v>
      </c>
      <c r="B35">
        <v>1436.11</v>
      </c>
      <c r="C35">
        <v>6113.66</v>
      </c>
      <c r="D35">
        <v>1627.1</v>
      </c>
      <c r="E35">
        <v>1089.33</v>
      </c>
      <c r="F35">
        <v>106.36</v>
      </c>
      <c r="G35">
        <v>6.58</v>
      </c>
      <c r="H35">
        <v>2.4700000000000002</v>
      </c>
      <c r="I35">
        <v>2.57</v>
      </c>
      <c r="J35">
        <v>40.049999999999997</v>
      </c>
      <c r="K35">
        <v>0.11</v>
      </c>
      <c r="L35">
        <v>139.13999999999999</v>
      </c>
      <c r="M35" s="22">
        <f t="shared" ref="M35:M44" si="43">SUM(B35:L35)</f>
        <v>10563.479999999998</v>
      </c>
      <c r="O35">
        <v>2</v>
      </c>
      <c r="P35">
        <v>1438.09</v>
      </c>
      <c r="Q35">
        <v>6116.33</v>
      </c>
      <c r="R35">
        <v>1628.8</v>
      </c>
      <c r="S35">
        <v>1091.3900000000001</v>
      </c>
      <c r="T35">
        <v>106.57</v>
      </c>
      <c r="U35">
        <v>6.61</v>
      </c>
      <c r="V35">
        <v>2.48</v>
      </c>
      <c r="W35">
        <v>2.58</v>
      </c>
      <c r="X35">
        <v>40.21</v>
      </c>
      <c r="Y35">
        <v>0.11</v>
      </c>
      <c r="Z35">
        <v>254.87</v>
      </c>
      <c r="AA35" s="22">
        <f t="shared" ref="AA35:AA44" si="44">SUM(P35:Z35)</f>
        <v>10688.039999999999</v>
      </c>
      <c r="AB35" s="22"/>
      <c r="AC35">
        <v>2</v>
      </c>
      <c r="AD35" s="22">
        <f t="shared" ref="AD35:AD44" si="45">P35-B35</f>
        <v>1.9800000000000182</v>
      </c>
      <c r="AE35" s="22">
        <f>Q35-C35</f>
        <v>2.6700000000000728</v>
      </c>
      <c r="AF35" s="22">
        <f>R35-D35</f>
        <v>1.7000000000000455</v>
      </c>
      <c r="AG35" s="22">
        <f>S35-E35</f>
        <v>2.0600000000001728</v>
      </c>
      <c r="AH35" s="22">
        <f>T35-F35</f>
        <v>0.20999999999999375</v>
      </c>
      <c r="AI35" s="22">
        <f>U35-G35</f>
        <v>3.0000000000000249E-2</v>
      </c>
      <c r="AJ35" s="22">
        <f>V35-H35</f>
        <v>9.9999999999997868E-3</v>
      </c>
      <c r="AK35" s="22">
        <f>W35-I35</f>
        <v>1.0000000000000231E-2</v>
      </c>
      <c r="AL35" s="22">
        <f>X35-J35</f>
        <v>0.16000000000000369</v>
      </c>
      <c r="AM35" s="22">
        <f t="shared" si="41"/>
        <v>0</v>
      </c>
      <c r="AN35" s="22">
        <f t="shared" si="42"/>
        <v>115.73000000000002</v>
      </c>
    </row>
    <row r="36" spans="1:40" x14ac:dyDescent="0.25">
      <c r="A36">
        <v>3</v>
      </c>
      <c r="B36">
        <v>137.47999999999999</v>
      </c>
      <c r="C36">
        <v>1900.06</v>
      </c>
      <c r="D36">
        <v>25151.43</v>
      </c>
      <c r="E36">
        <v>1736.86</v>
      </c>
      <c r="F36">
        <v>305.26</v>
      </c>
      <c r="G36">
        <v>2.6</v>
      </c>
      <c r="H36">
        <v>0.69</v>
      </c>
      <c r="I36">
        <v>0.28000000000000003</v>
      </c>
      <c r="J36">
        <v>1.99</v>
      </c>
      <c r="K36">
        <v>1.53</v>
      </c>
      <c r="L36">
        <v>464.91</v>
      </c>
      <c r="M36" s="22">
        <f t="shared" si="43"/>
        <v>29703.089999999997</v>
      </c>
      <c r="O36">
        <v>3</v>
      </c>
      <c r="P36">
        <v>137.99</v>
      </c>
      <c r="Q36">
        <v>1901.95</v>
      </c>
      <c r="R36">
        <v>25166.41</v>
      </c>
      <c r="S36">
        <v>1740.32</v>
      </c>
      <c r="T36">
        <v>305.37</v>
      </c>
      <c r="U36">
        <v>2.62</v>
      </c>
      <c r="V36">
        <v>0.69</v>
      </c>
      <c r="W36">
        <v>0.28000000000000003</v>
      </c>
      <c r="X36">
        <v>2.0099999999999998</v>
      </c>
      <c r="Y36">
        <v>1.54</v>
      </c>
      <c r="Z36">
        <v>851.5</v>
      </c>
      <c r="AA36" s="22">
        <f t="shared" si="44"/>
        <v>30110.679999999993</v>
      </c>
      <c r="AB36" s="22"/>
      <c r="AC36">
        <v>3</v>
      </c>
      <c r="AD36" s="22">
        <f t="shared" si="45"/>
        <v>0.51000000000001933</v>
      </c>
      <c r="AE36" s="22">
        <f>Q36-C36</f>
        <v>1.8900000000001</v>
      </c>
      <c r="AF36" s="22">
        <f>R36-D36</f>
        <v>14.979999999999563</v>
      </c>
      <c r="AG36" s="22">
        <f>S36-E36</f>
        <v>3.4600000000000364</v>
      </c>
      <c r="AH36" s="22">
        <f>T36-F36</f>
        <v>0.11000000000001364</v>
      </c>
      <c r="AI36" s="22">
        <f>U36-G36</f>
        <v>2.0000000000000018E-2</v>
      </c>
      <c r="AJ36" s="22">
        <f>V36-H36</f>
        <v>0</v>
      </c>
      <c r="AK36" s="22">
        <f>W36-I36</f>
        <v>0</v>
      </c>
      <c r="AL36" s="22">
        <f>X36-J36</f>
        <v>1.9999999999999796E-2</v>
      </c>
      <c r="AM36" s="22">
        <f t="shared" si="41"/>
        <v>1.0000000000000009E-2</v>
      </c>
      <c r="AN36" s="22">
        <f t="shared" si="42"/>
        <v>386.59</v>
      </c>
    </row>
    <row r="37" spans="1:40" x14ac:dyDescent="0.25">
      <c r="A37">
        <v>4</v>
      </c>
      <c r="B37">
        <v>1007.09</v>
      </c>
      <c r="C37">
        <v>1074.21</v>
      </c>
      <c r="D37">
        <v>1700.78</v>
      </c>
      <c r="E37">
        <v>16624.240000000002</v>
      </c>
      <c r="F37">
        <v>1318.01</v>
      </c>
      <c r="G37">
        <v>124.24</v>
      </c>
      <c r="H37">
        <v>44.53</v>
      </c>
      <c r="I37">
        <v>8.3800000000000008</v>
      </c>
      <c r="J37">
        <v>110.45</v>
      </c>
      <c r="K37">
        <v>35.33</v>
      </c>
      <c r="L37">
        <v>450.77</v>
      </c>
      <c r="M37" s="22">
        <f t="shared" si="43"/>
        <v>22498.030000000002</v>
      </c>
      <c r="O37">
        <v>4</v>
      </c>
      <c r="P37">
        <v>1009.28</v>
      </c>
      <c r="Q37">
        <v>1076.21</v>
      </c>
      <c r="R37">
        <v>1704.16</v>
      </c>
      <c r="S37">
        <v>16647.68</v>
      </c>
      <c r="T37">
        <v>1321.28</v>
      </c>
      <c r="U37">
        <v>124.69</v>
      </c>
      <c r="V37">
        <v>44.68</v>
      </c>
      <c r="W37">
        <v>8.42</v>
      </c>
      <c r="X37">
        <v>110.88</v>
      </c>
      <c r="Y37">
        <v>35.47</v>
      </c>
      <c r="Z37">
        <v>825.78</v>
      </c>
      <c r="AA37" s="22">
        <f t="shared" si="44"/>
        <v>22908.53</v>
      </c>
      <c r="AB37" s="22"/>
      <c r="AC37">
        <v>4</v>
      </c>
      <c r="AD37" s="22">
        <f t="shared" si="45"/>
        <v>2.1899999999999409</v>
      </c>
      <c r="AE37" s="22">
        <f>Q37-C37</f>
        <v>2</v>
      </c>
      <c r="AF37" s="22">
        <f>R37-D37</f>
        <v>3.3800000000001091</v>
      </c>
      <c r="AG37" s="22">
        <f>S37-E37</f>
        <v>23.43999999999869</v>
      </c>
      <c r="AH37" s="22">
        <f>T37-F37</f>
        <v>3.2699999999999818</v>
      </c>
      <c r="AI37" s="22">
        <f>U37-G37</f>
        <v>0.45000000000000284</v>
      </c>
      <c r="AJ37" s="22">
        <f>V37-H37</f>
        <v>0.14999999999999858</v>
      </c>
      <c r="AK37" s="22">
        <f>W37-I37</f>
        <v>3.9999999999999147E-2</v>
      </c>
      <c r="AL37" s="22">
        <f>X37-J37</f>
        <v>0.42999999999999261</v>
      </c>
      <c r="AM37" s="22">
        <f t="shared" si="41"/>
        <v>0.14000000000000057</v>
      </c>
      <c r="AN37" s="22">
        <f t="shared" si="42"/>
        <v>375.01</v>
      </c>
    </row>
    <row r="38" spans="1:40" x14ac:dyDescent="0.25">
      <c r="A38">
        <v>5</v>
      </c>
      <c r="B38">
        <v>140.1</v>
      </c>
      <c r="C38">
        <v>63.77</v>
      </c>
      <c r="D38">
        <v>873.19</v>
      </c>
      <c r="E38">
        <v>1082.21</v>
      </c>
      <c r="F38">
        <v>6641.68</v>
      </c>
      <c r="G38">
        <v>312.14999999999998</v>
      </c>
      <c r="H38">
        <v>71.02</v>
      </c>
      <c r="I38">
        <v>9.35</v>
      </c>
      <c r="J38">
        <v>79.02</v>
      </c>
      <c r="K38">
        <v>21.67</v>
      </c>
      <c r="L38">
        <v>163.18</v>
      </c>
      <c r="M38" s="22">
        <f t="shared" si="43"/>
        <v>9457.340000000002</v>
      </c>
      <c r="O38">
        <v>5</v>
      </c>
      <c r="P38">
        <v>140.30000000000001</v>
      </c>
      <c r="Q38">
        <v>63.83</v>
      </c>
      <c r="R38">
        <v>873.26</v>
      </c>
      <c r="S38">
        <v>1084.8</v>
      </c>
      <c r="T38">
        <v>6653.56</v>
      </c>
      <c r="U38">
        <v>313.04000000000002</v>
      </c>
      <c r="V38">
        <v>71.27</v>
      </c>
      <c r="W38">
        <v>9.39</v>
      </c>
      <c r="X38">
        <v>79.349999999999994</v>
      </c>
      <c r="Y38">
        <v>21.81</v>
      </c>
      <c r="Z38">
        <v>298.98</v>
      </c>
      <c r="AA38" s="22">
        <f t="shared" si="44"/>
        <v>9609.59</v>
      </c>
      <c r="AB38" s="22"/>
      <c r="AC38">
        <v>5</v>
      </c>
      <c r="AD38" s="22">
        <f t="shared" si="45"/>
        <v>0.20000000000001705</v>
      </c>
      <c r="AE38" s="22">
        <f>Q38-C38</f>
        <v>5.9999999999995168E-2</v>
      </c>
      <c r="AF38" s="22">
        <f>R38-D38</f>
        <v>6.9999999999936335E-2</v>
      </c>
      <c r="AG38" s="22">
        <f>S38-E38</f>
        <v>2.5899999999999181</v>
      </c>
      <c r="AH38" s="22">
        <f>T38-F38</f>
        <v>11.880000000000109</v>
      </c>
      <c r="AI38" s="22">
        <f>U38-G38</f>
        <v>0.8900000000000432</v>
      </c>
      <c r="AJ38" s="22">
        <f>V38-H38</f>
        <v>0.25</v>
      </c>
      <c r="AK38" s="22">
        <f>W38-I38</f>
        <v>4.0000000000000924E-2</v>
      </c>
      <c r="AL38" s="22">
        <f>X38-J38</f>
        <v>0.32999999999999829</v>
      </c>
      <c r="AM38" s="22">
        <f t="shared" si="41"/>
        <v>0.13999999999999702</v>
      </c>
      <c r="AN38" s="22">
        <f t="shared" si="42"/>
        <v>135.80000000000001</v>
      </c>
    </row>
    <row r="39" spans="1:40" x14ac:dyDescent="0.25">
      <c r="A39">
        <v>6</v>
      </c>
      <c r="B39">
        <v>61.68</v>
      </c>
      <c r="C39">
        <v>8.2100000000000009</v>
      </c>
      <c r="D39">
        <v>2.65</v>
      </c>
      <c r="E39">
        <v>147.32</v>
      </c>
      <c r="F39">
        <v>375.37</v>
      </c>
      <c r="G39">
        <v>1928.86</v>
      </c>
      <c r="H39">
        <v>296.13</v>
      </c>
      <c r="I39">
        <v>108.51</v>
      </c>
      <c r="J39">
        <v>37.11</v>
      </c>
      <c r="K39">
        <v>11.51</v>
      </c>
      <c r="L39">
        <v>70.83</v>
      </c>
      <c r="M39" s="22">
        <f t="shared" si="43"/>
        <v>3048.1800000000007</v>
      </c>
      <c r="O39">
        <v>6</v>
      </c>
      <c r="P39">
        <v>61.89</v>
      </c>
      <c r="Q39">
        <v>8.25</v>
      </c>
      <c r="R39">
        <v>2.67</v>
      </c>
      <c r="S39">
        <v>147.84</v>
      </c>
      <c r="T39">
        <v>376.42</v>
      </c>
      <c r="U39">
        <v>1929.87</v>
      </c>
      <c r="V39">
        <v>296.51</v>
      </c>
      <c r="W39">
        <v>108.71</v>
      </c>
      <c r="X39">
        <v>37.24</v>
      </c>
      <c r="Y39">
        <v>11.54</v>
      </c>
      <c r="Z39">
        <v>129.76</v>
      </c>
      <c r="AA39" s="22">
        <f t="shared" si="44"/>
        <v>3110.7</v>
      </c>
      <c r="AB39" s="22"/>
      <c r="AC39">
        <v>6</v>
      </c>
      <c r="AD39" s="22">
        <f t="shared" si="45"/>
        <v>0.21000000000000085</v>
      </c>
      <c r="AE39" s="22">
        <f>Q39-C39</f>
        <v>3.9999999999999147E-2</v>
      </c>
      <c r="AF39" s="22">
        <f>R39-D39</f>
        <v>2.0000000000000018E-2</v>
      </c>
      <c r="AG39" s="22">
        <f>S39-E39</f>
        <v>0.52000000000001023</v>
      </c>
      <c r="AH39" s="22">
        <f>T39-F39</f>
        <v>1.0500000000000114</v>
      </c>
      <c r="AI39" s="22">
        <f>U39-G39</f>
        <v>1.0099999999999909</v>
      </c>
      <c r="AJ39" s="22">
        <f>V39-H39</f>
        <v>0.37999999999999545</v>
      </c>
      <c r="AK39" s="22">
        <f>W39-I39</f>
        <v>0.19999999999998863</v>
      </c>
      <c r="AL39" s="22">
        <f>X39-J39</f>
        <v>0.13000000000000256</v>
      </c>
      <c r="AM39" s="22">
        <f t="shared" si="41"/>
        <v>2.9999999999999361E-2</v>
      </c>
      <c r="AN39" s="22">
        <f t="shared" si="42"/>
        <v>58.929999999999993</v>
      </c>
    </row>
    <row r="40" spans="1:40" x14ac:dyDescent="0.25">
      <c r="A40">
        <v>7</v>
      </c>
      <c r="B40">
        <v>25.05</v>
      </c>
      <c r="C40">
        <v>3.33</v>
      </c>
      <c r="D40">
        <v>0.48</v>
      </c>
      <c r="E40">
        <v>55.67</v>
      </c>
      <c r="F40">
        <v>99.36</v>
      </c>
      <c r="G40">
        <v>323.8</v>
      </c>
      <c r="H40">
        <v>761.14</v>
      </c>
      <c r="I40">
        <v>363.72</v>
      </c>
      <c r="J40">
        <v>32.21</v>
      </c>
      <c r="K40">
        <v>0.05</v>
      </c>
      <c r="L40">
        <v>28.92</v>
      </c>
      <c r="M40" s="22">
        <f t="shared" si="43"/>
        <v>1693.73</v>
      </c>
      <c r="O40">
        <v>7</v>
      </c>
      <c r="P40">
        <v>25.13</v>
      </c>
      <c r="Q40">
        <v>3.34</v>
      </c>
      <c r="R40">
        <v>0.48</v>
      </c>
      <c r="S40">
        <v>55.85</v>
      </c>
      <c r="T40">
        <v>99.69</v>
      </c>
      <c r="U40">
        <v>324.2</v>
      </c>
      <c r="V40">
        <v>761.38</v>
      </c>
      <c r="W40">
        <v>364.24</v>
      </c>
      <c r="X40">
        <v>32.32</v>
      </c>
      <c r="Y40">
        <v>0.05</v>
      </c>
      <c r="Z40">
        <v>52.98</v>
      </c>
      <c r="AA40" s="22">
        <f t="shared" si="44"/>
        <v>1719.6599999999999</v>
      </c>
      <c r="AB40" s="22"/>
      <c r="AC40">
        <v>7</v>
      </c>
      <c r="AD40" s="22">
        <f t="shared" si="45"/>
        <v>7.9999999999998295E-2</v>
      </c>
      <c r="AE40" s="22">
        <f>Q40-C40</f>
        <v>9.9999999999997868E-3</v>
      </c>
      <c r="AF40" s="22">
        <f>R40-D40</f>
        <v>0</v>
      </c>
      <c r="AG40" s="22">
        <f>S40-E40</f>
        <v>0.17999999999999972</v>
      </c>
      <c r="AH40" s="22">
        <f>T40-F40</f>
        <v>0.32999999999999829</v>
      </c>
      <c r="AI40" s="22">
        <f>U40-G40</f>
        <v>0.39999999999997726</v>
      </c>
      <c r="AJ40" s="22">
        <f>V40-H40</f>
        <v>0.24000000000000909</v>
      </c>
      <c r="AK40" s="22">
        <f>W40-I40</f>
        <v>0.51999999999998181</v>
      </c>
      <c r="AL40" s="22">
        <f>X40-J40</f>
        <v>0.10999999999999943</v>
      </c>
      <c r="AM40" s="22">
        <f t="shared" si="41"/>
        <v>0</v>
      </c>
      <c r="AN40" s="22">
        <f t="shared" si="42"/>
        <v>24.059999999999995</v>
      </c>
    </row>
    <row r="41" spans="1:40" x14ac:dyDescent="0.25">
      <c r="A41">
        <v>8</v>
      </c>
      <c r="B41">
        <v>12.66</v>
      </c>
      <c r="C41">
        <v>2.62</v>
      </c>
      <c r="D41">
        <v>0.17</v>
      </c>
      <c r="E41">
        <v>12.39</v>
      </c>
      <c r="F41">
        <v>15.62</v>
      </c>
      <c r="G41">
        <v>115.8</v>
      </c>
      <c r="H41">
        <v>424.71</v>
      </c>
      <c r="I41">
        <v>4441.83</v>
      </c>
      <c r="J41">
        <v>422.28</v>
      </c>
      <c r="K41">
        <v>0</v>
      </c>
      <c r="L41">
        <v>99.2</v>
      </c>
      <c r="M41" s="22">
        <f t="shared" si="43"/>
        <v>5547.28</v>
      </c>
      <c r="O41">
        <v>8</v>
      </c>
      <c r="P41">
        <v>12.72</v>
      </c>
      <c r="Q41">
        <v>2.63</v>
      </c>
      <c r="R41">
        <v>0.17</v>
      </c>
      <c r="S41">
        <v>12.45</v>
      </c>
      <c r="T41">
        <v>15.69</v>
      </c>
      <c r="U41">
        <v>116.02</v>
      </c>
      <c r="V41">
        <v>425.3</v>
      </c>
      <c r="W41">
        <v>4444.4799999999996</v>
      </c>
      <c r="X41">
        <v>422.85</v>
      </c>
      <c r="Y41">
        <v>0</v>
      </c>
      <c r="Z41">
        <v>181.74</v>
      </c>
      <c r="AA41" s="22">
        <f t="shared" si="44"/>
        <v>5634.0499999999993</v>
      </c>
      <c r="AB41" s="22"/>
      <c r="AC41">
        <v>8</v>
      </c>
      <c r="AD41" s="22">
        <f t="shared" si="45"/>
        <v>6.0000000000000497E-2</v>
      </c>
      <c r="AE41" s="22">
        <f>Q41-C41</f>
        <v>9.9999999999997868E-3</v>
      </c>
      <c r="AF41" s="22">
        <f>R41-D41</f>
        <v>0</v>
      </c>
      <c r="AG41" s="22">
        <f>S41-E41</f>
        <v>5.9999999999998721E-2</v>
      </c>
      <c r="AH41" s="22">
        <f>T41-F41</f>
        <v>7.0000000000000284E-2</v>
      </c>
      <c r="AI41" s="22">
        <f>U41-G41</f>
        <v>0.21999999999999886</v>
      </c>
      <c r="AJ41" s="22">
        <f>V41-H41</f>
        <v>0.59000000000003183</v>
      </c>
      <c r="AK41" s="22">
        <f>W41-I41</f>
        <v>2.6499999999996362</v>
      </c>
      <c r="AL41" s="22">
        <f>X41-J41</f>
        <v>0.57000000000005002</v>
      </c>
      <c r="AM41" s="22">
        <f t="shared" si="41"/>
        <v>0</v>
      </c>
      <c r="AN41" s="22">
        <f t="shared" si="42"/>
        <v>82.54</v>
      </c>
    </row>
    <row r="42" spans="1:40" x14ac:dyDescent="0.25">
      <c r="A42">
        <v>9</v>
      </c>
      <c r="B42">
        <v>382.68</v>
      </c>
      <c r="C42">
        <v>54.23</v>
      </c>
      <c r="D42">
        <v>1.7</v>
      </c>
      <c r="E42">
        <v>86.77</v>
      </c>
      <c r="F42">
        <v>52.94</v>
      </c>
      <c r="G42">
        <v>28.41</v>
      </c>
      <c r="H42">
        <v>20.77</v>
      </c>
      <c r="I42">
        <v>378.97</v>
      </c>
      <c r="J42">
        <v>2188.46</v>
      </c>
      <c r="K42">
        <v>0</v>
      </c>
      <c r="L42">
        <v>56.18</v>
      </c>
      <c r="M42" s="22">
        <f t="shared" si="43"/>
        <v>3251.1099999999997</v>
      </c>
      <c r="O42">
        <v>9</v>
      </c>
      <c r="P42">
        <v>383.62</v>
      </c>
      <c r="Q42">
        <v>54.45</v>
      </c>
      <c r="R42">
        <v>1.71</v>
      </c>
      <c r="S42">
        <v>87.11</v>
      </c>
      <c r="T42">
        <v>53.19</v>
      </c>
      <c r="U42">
        <v>28.52</v>
      </c>
      <c r="V42">
        <v>20.84</v>
      </c>
      <c r="W42">
        <v>379.46</v>
      </c>
      <c r="X42">
        <v>2189.3200000000002</v>
      </c>
      <c r="Y42">
        <v>0</v>
      </c>
      <c r="Z42">
        <v>102.93</v>
      </c>
      <c r="AA42" s="22">
        <f t="shared" si="44"/>
        <v>3301.15</v>
      </c>
      <c r="AB42" s="22"/>
      <c r="AC42">
        <v>9</v>
      </c>
      <c r="AD42" s="22">
        <f t="shared" si="45"/>
        <v>0.93999999999999773</v>
      </c>
      <c r="AE42" s="22">
        <f>Q42-C42</f>
        <v>0.22000000000000597</v>
      </c>
      <c r="AF42" s="22">
        <f>R42-D42</f>
        <v>1.0000000000000009E-2</v>
      </c>
      <c r="AG42" s="22">
        <f>S42-E42</f>
        <v>0.34000000000000341</v>
      </c>
      <c r="AH42" s="22">
        <f>T42-F42</f>
        <v>0.25</v>
      </c>
      <c r="AI42" s="22">
        <f>U42-G42</f>
        <v>0.10999999999999943</v>
      </c>
      <c r="AJ42" s="22">
        <f>V42-H42</f>
        <v>7.0000000000000284E-2</v>
      </c>
      <c r="AK42" s="22">
        <f>W42-I42</f>
        <v>0.48999999999995225</v>
      </c>
      <c r="AL42" s="22">
        <f>X42-J42</f>
        <v>0.86000000000012733</v>
      </c>
      <c r="AM42" s="22">
        <f t="shared" si="41"/>
        <v>0</v>
      </c>
      <c r="AN42" s="22">
        <f t="shared" si="42"/>
        <v>46.750000000000007</v>
      </c>
    </row>
    <row r="43" spans="1:40" x14ac:dyDescent="0.25">
      <c r="A43">
        <v>10</v>
      </c>
      <c r="B43">
        <v>0.37</v>
      </c>
      <c r="C43">
        <v>0.63</v>
      </c>
      <c r="D43">
        <v>3.96</v>
      </c>
      <c r="E43">
        <v>104.96</v>
      </c>
      <c r="F43">
        <v>70.63</v>
      </c>
      <c r="G43">
        <v>22.63</v>
      </c>
      <c r="H43">
        <v>0.08</v>
      </c>
      <c r="I43">
        <v>0</v>
      </c>
      <c r="J43">
        <v>0</v>
      </c>
      <c r="K43">
        <v>5085.58</v>
      </c>
      <c r="L43">
        <v>48.99</v>
      </c>
      <c r="M43" s="22">
        <f t="shared" si="43"/>
        <v>5337.83</v>
      </c>
      <c r="O43">
        <v>10</v>
      </c>
      <c r="P43">
        <v>0.37</v>
      </c>
      <c r="Q43">
        <v>0.64</v>
      </c>
      <c r="R43">
        <v>3.99</v>
      </c>
      <c r="S43">
        <v>105.33</v>
      </c>
      <c r="T43">
        <v>71.02</v>
      </c>
      <c r="U43">
        <v>22.69</v>
      </c>
      <c r="V43">
        <v>0.08</v>
      </c>
      <c r="W43">
        <v>0</v>
      </c>
      <c r="X43">
        <v>0</v>
      </c>
      <c r="Y43">
        <v>5088.05</v>
      </c>
      <c r="Z43">
        <v>89.73</v>
      </c>
      <c r="AA43" s="22">
        <f t="shared" si="44"/>
        <v>5381.9</v>
      </c>
      <c r="AB43" s="22"/>
      <c r="AC43">
        <v>10</v>
      </c>
      <c r="AD43" s="22">
        <f t="shared" si="45"/>
        <v>0</v>
      </c>
      <c r="AE43" s="22">
        <f>Q43-C43</f>
        <v>1.0000000000000009E-2</v>
      </c>
      <c r="AF43" s="22">
        <f>R43-D43</f>
        <v>3.0000000000000249E-2</v>
      </c>
      <c r="AG43" s="22">
        <f>S43-E43</f>
        <v>0.37000000000000455</v>
      </c>
      <c r="AH43" s="22">
        <f>T43-F43</f>
        <v>0.39000000000000057</v>
      </c>
      <c r="AI43" s="22">
        <f>U43-G43</f>
        <v>6.0000000000002274E-2</v>
      </c>
      <c r="AJ43" s="22">
        <f>V43-H43</f>
        <v>0</v>
      </c>
      <c r="AK43" s="22">
        <f>W43-I43</f>
        <v>0</v>
      </c>
      <c r="AL43" s="22">
        <f>X43-J43</f>
        <v>0</v>
      </c>
      <c r="AM43" s="22">
        <f t="shared" si="41"/>
        <v>2.4700000000002547</v>
      </c>
      <c r="AN43" s="22">
        <f t="shared" si="42"/>
        <v>40.74</v>
      </c>
    </row>
    <row r="44" spans="1:40" x14ac:dyDescent="0.25">
      <c r="A44">
        <v>11</v>
      </c>
      <c r="B44">
        <v>254.21</v>
      </c>
      <c r="C44">
        <v>115.76</v>
      </c>
      <c r="D44">
        <v>386.74</v>
      </c>
      <c r="E44">
        <v>375.09</v>
      </c>
      <c r="F44">
        <v>135.83000000000001</v>
      </c>
      <c r="G44">
        <v>58.95</v>
      </c>
      <c r="H44">
        <v>24.08</v>
      </c>
      <c r="I44">
        <v>82.56</v>
      </c>
      <c r="J44">
        <v>46.76</v>
      </c>
      <c r="K44">
        <v>40.75</v>
      </c>
      <c r="L44">
        <v>871.1</v>
      </c>
      <c r="M44" s="22">
        <f t="shared" si="43"/>
        <v>2391.83</v>
      </c>
      <c r="O44">
        <v>11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871.08</v>
      </c>
      <c r="AA44" s="22">
        <f t="shared" si="44"/>
        <v>871.08</v>
      </c>
      <c r="AB44" s="22"/>
      <c r="AC44">
        <v>11</v>
      </c>
      <c r="AD44" s="22">
        <f t="shared" si="45"/>
        <v>-254.21</v>
      </c>
      <c r="AE44" s="22">
        <f>Q44-C44</f>
        <v>-115.76</v>
      </c>
      <c r="AF44" s="22">
        <f>R44-D44</f>
        <v>-386.74</v>
      </c>
      <c r="AG44" s="22">
        <f>S44-E44</f>
        <v>-375.09</v>
      </c>
      <c r="AH44" s="22">
        <f>T44-F44</f>
        <v>-135.83000000000001</v>
      </c>
      <c r="AI44" s="22">
        <f>U44-G44</f>
        <v>-58.95</v>
      </c>
      <c r="AJ44" s="22">
        <f>V44-H44</f>
        <v>-24.08</v>
      </c>
      <c r="AK44" s="22">
        <f>W44-I44</f>
        <v>-82.56</v>
      </c>
      <c r="AL44" s="22">
        <f>X44-J44</f>
        <v>-46.76</v>
      </c>
      <c r="AM44" s="22">
        <f t="shared" si="41"/>
        <v>-40.75</v>
      </c>
      <c r="AN44" s="22">
        <f t="shared" si="42"/>
        <v>-1.999999999998181E-2</v>
      </c>
    </row>
    <row r="45" spans="1:40" x14ac:dyDescent="0.25">
      <c r="B45" s="22">
        <f>SUM(B34:B44)</f>
        <v>18079.379999999997</v>
      </c>
      <c r="C45" s="22">
        <f t="shared" ref="C45" si="46">SUM(C34:C44)</f>
        <v>10630.119999999999</v>
      </c>
      <c r="D45" s="22">
        <f t="shared" ref="D45" si="47">SUM(D34:D44)</f>
        <v>29875.469999999998</v>
      </c>
      <c r="E45" s="22">
        <f t="shared" ref="E45" si="48">SUM(E34:E44)</f>
        <v>22484.639999999999</v>
      </c>
      <c r="F45" s="22">
        <f t="shared" ref="F45" si="49">SUM(F34:F44)</f>
        <v>9260.5800000000017</v>
      </c>
      <c r="G45" s="22">
        <f t="shared" ref="G45" si="50">SUM(G34:G44)</f>
        <v>2979.85</v>
      </c>
      <c r="H45" s="22">
        <f t="shared" ref="H45" si="51">SUM(H34:H44)</f>
        <v>1665.5099999999998</v>
      </c>
      <c r="I45" s="22">
        <f t="shared" ref="I45" si="52">SUM(I34:I44)</f>
        <v>5407.9800000000005</v>
      </c>
      <c r="J45" s="22">
        <f t="shared" ref="J45" si="53">SUM(J34:J44)</f>
        <v>3205.2700000000004</v>
      </c>
      <c r="K45" s="22">
        <f t="shared" ref="K45" si="54">SUM(K34:K44)</f>
        <v>5196.6000000000004</v>
      </c>
      <c r="L45" s="22">
        <f t="shared" ref="L45:M45" si="55">SUM(L34:L44)</f>
        <v>2698.78</v>
      </c>
      <c r="M45" s="22">
        <f t="shared" si="55"/>
        <v>111484.18000000001</v>
      </c>
      <c r="P45" s="22">
        <f>SUM(P34:P44)</f>
        <v>17838.78</v>
      </c>
      <c r="Q45" s="22">
        <f t="shared" ref="Q45" si="56">SUM(Q34:Q44)</f>
        <v>10523.150000000001</v>
      </c>
      <c r="R45" s="22">
        <f t="shared" ref="R45" si="57">SUM(R34:R44)</f>
        <v>29509.399999999994</v>
      </c>
      <c r="S45" s="22">
        <f t="shared" ref="S45" si="58">SUM(S34:S44)</f>
        <v>22145</v>
      </c>
      <c r="T45" s="22">
        <f t="shared" ref="T45" si="59">SUM(T34:T44)</f>
        <v>9142.7300000000032</v>
      </c>
      <c r="U45" s="22">
        <f t="shared" ref="U45" si="60">SUM(U34:U44)</f>
        <v>2924.2799999999997</v>
      </c>
      <c r="V45" s="22">
        <f t="shared" ref="V45" si="61">SUM(V34:V44)</f>
        <v>1643.1899999999998</v>
      </c>
      <c r="W45" s="22">
        <f t="shared" ref="W45" si="62">SUM(W34:W44)</f>
        <v>5329.4199999999992</v>
      </c>
      <c r="X45" s="22">
        <f t="shared" ref="X45" si="63">SUM(X34:X44)</f>
        <v>3161.82</v>
      </c>
      <c r="Y45" s="22">
        <f t="shared" ref="Y45" si="64">SUM(Y34:Y44)</f>
        <v>5158.6400000000003</v>
      </c>
      <c r="Z45" s="22">
        <f t="shared" ref="Z45:AA45" si="65">SUM(Z34:Z44)</f>
        <v>4219.0199999999995</v>
      </c>
      <c r="AA45" s="22">
        <f t="shared" si="65"/>
        <v>111595.42999999998</v>
      </c>
      <c r="AB45" s="22"/>
    </row>
    <row r="47" spans="1:40" x14ac:dyDescent="0.25">
      <c r="A47" t="s">
        <v>62</v>
      </c>
    </row>
    <row r="48" spans="1:40" x14ac:dyDescent="0.25">
      <c r="A48" t="s">
        <v>68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O48" t="s">
        <v>70</v>
      </c>
      <c r="P48">
        <v>1</v>
      </c>
      <c r="Q48">
        <v>2</v>
      </c>
      <c r="R48">
        <v>3</v>
      </c>
      <c r="S48">
        <v>4</v>
      </c>
      <c r="T48">
        <v>5</v>
      </c>
      <c r="U48">
        <v>6</v>
      </c>
      <c r="V48">
        <v>7</v>
      </c>
      <c r="W48">
        <v>8</v>
      </c>
      <c r="X48">
        <v>9</v>
      </c>
      <c r="Y48">
        <v>10</v>
      </c>
      <c r="Z48">
        <v>11</v>
      </c>
      <c r="AC48" t="s">
        <v>71</v>
      </c>
      <c r="AD48">
        <v>1</v>
      </c>
      <c r="AE48">
        <v>2</v>
      </c>
      <c r="AF48">
        <v>3</v>
      </c>
      <c r="AG48">
        <v>4</v>
      </c>
      <c r="AH48">
        <v>5</v>
      </c>
      <c r="AI48">
        <v>6</v>
      </c>
      <c r="AJ48">
        <v>7</v>
      </c>
      <c r="AK48">
        <v>8</v>
      </c>
      <c r="AL48">
        <v>9</v>
      </c>
      <c r="AM48">
        <v>10</v>
      </c>
      <c r="AN48">
        <v>11</v>
      </c>
    </row>
    <row r="49" spans="1:40" x14ac:dyDescent="0.25">
      <c r="A49">
        <v>1</v>
      </c>
      <c r="B49">
        <v>2935.97</v>
      </c>
      <c r="C49">
        <v>480.43</v>
      </c>
      <c r="D49">
        <v>501.21</v>
      </c>
      <c r="E49">
        <v>756.76</v>
      </c>
      <c r="F49">
        <v>108.93</v>
      </c>
      <c r="G49">
        <v>112.44</v>
      </c>
      <c r="H49">
        <v>58.85</v>
      </c>
      <c r="I49">
        <v>54.39</v>
      </c>
      <c r="J49">
        <v>108.04</v>
      </c>
      <c r="K49">
        <v>19.36</v>
      </c>
      <c r="L49">
        <v>1014.93</v>
      </c>
      <c r="M49" s="22">
        <f>SUM(B49:L49)</f>
        <v>6151.31</v>
      </c>
      <c r="O49">
        <v>1</v>
      </c>
      <c r="P49">
        <v>2939.4</v>
      </c>
      <c r="Q49">
        <v>481.4</v>
      </c>
      <c r="R49">
        <v>502.64</v>
      </c>
      <c r="S49">
        <v>758.15</v>
      </c>
      <c r="T49">
        <v>108.47</v>
      </c>
      <c r="U49">
        <v>112.81</v>
      </c>
      <c r="V49">
        <v>59.03</v>
      </c>
      <c r="W49">
        <v>54.63</v>
      </c>
      <c r="X49">
        <v>108.42</v>
      </c>
      <c r="Y49">
        <v>19.48</v>
      </c>
      <c r="Z49">
        <v>1858.73</v>
      </c>
      <c r="AA49" s="22">
        <f>SUM(P49:Z49)</f>
        <v>7003.16</v>
      </c>
      <c r="AB49" s="22"/>
      <c r="AC49">
        <v>1</v>
      </c>
      <c r="AD49" s="22">
        <f>P49-B49</f>
        <v>3.430000000000291</v>
      </c>
      <c r="AE49" s="22">
        <f>Q49-C49</f>
        <v>0.96999999999997044</v>
      </c>
      <c r="AF49" s="22">
        <f>R49-D49</f>
        <v>1.4300000000000068</v>
      </c>
      <c r="AG49" s="22">
        <f>S49-E49</f>
        <v>1.3899999999999864</v>
      </c>
      <c r="AH49" s="22">
        <f>T49-F49</f>
        <v>-0.46000000000000796</v>
      </c>
      <c r="AI49" s="22">
        <f>U49-G49</f>
        <v>0.37000000000000455</v>
      </c>
      <c r="AJ49" s="22">
        <f>V49-H49</f>
        <v>0.17999999999999972</v>
      </c>
      <c r="AK49" s="22">
        <f>W49-I49</f>
        <v>0.24000000000000199</v>
      </c>
      <c r="AL49" s="22">
        <f>X49-J49</f>
        <v>0.37999999999999545</v>
      </c>
      <c r="AM49" s="22">
        <f t="shared" ref="AM49:AM59" si="66">Y49-K49</f>
        <v>0.12000000000000099</v>
      </c>
      <c r="AN49" s="22">
        <f t="shared" ref="AN49:AN59" si="67">Z49-L49</f>
        <v>843.80000000000007</v>
      </c>
    </row>
    <row r="50" spans="1:40" x14ac:dyDescent="0.25">
      <c r="A50">
        <v>2</v>
      </c>
      <c r="B50">
        <v>572.62</v>
      </c>
      <c r="C50">
        <v>1043.6400000000001</v>
      </c>
      <c r="D50">
        <v>669.98</v>
      </c>
      <c r="E50">
        <v>672.76</v>
      </c>
      <c r="F50">
        <v>127.46</v>
      </c>
      <c r="G50">
        <v>39.119999999999997</v>
      </c>
      <c r="H50">
        <v>20.39</v>
      </c>
      <c r="I50">
        <v>33.14</v>
      </c>
      <c r="J50">
        <v>42.52</v>
      </c>
      <c r="K50">
        <v>17.309999999999999</v>
      </c>
      <c r="L50">
        <v>644.89</v>
      </c>
      <c r="M50" s="22">
        <f t="shared" ref="M50:M59" si="68">SUM(B50:L50)</f>
        <v>3883.8299999999995</v>
      </c>
      <c r="O50">
        <v>2</v>
      </c>
      <c r="P50">
        <v>573.70000000000005</v>
      </c>
      <c r="Q50">
        <v>1044.79</v>
      </c>
      <c r="R50">
        <v>671.28</v>
      </c>
      <c r="S50">
        <v>674.08</v>
      </c>
      <c r="T50">
        <v>127.14</v>
      </c>
      <c r="U50">
        <v>39.26</v>
      </c>
      <c r="V50">
        <v>20.46</v>
      </c>
      <c r="W50">
        <v>33.270000000000003</v>
      </c>
      <c r="X50">
        <v>42.68</v>
      </c>
      <c r="Y50">
        <v>17.420000000000002</v>
      </c>
      <c r="Z50">
        <v>1181.06</v>
      </c>
      <c r="AA50" s="22">
        <f t="shared" ref="AA50:AA59" si="69">SUM(P50:Z50)</f>
        <v>4425.1399999999994</v>
      </c>
      <c r="AB50" s="22"/>
      <c r="AC50">
        <v>2</v>
      </c>
      <c r="AD50" s="22">
        <f t="shared" ref="AD50:AD59" si="70">P50-B50</f>
        <v>1.0800000000000409</v>
      </c>
      <c r="AE50" s="22">
        <f>Q50-C50</f>
        <v>1.1499999999998636</v>
      </c>
      <c r="AF50" s="22">
        <f>R50-D50</f>
        <v>1.2999999999999545</v>
      </c>
      <c r="AG50" s="22">
        <f>S50-E50</f>
        <v>1.32000000000005</v>
      </c>
      <c r="AH50" s="22">
        <f>T50-F50</f>
        <v>-0.31999999999999318</v>
      </c>
      <c r="AI50" s="22">
        <f>U50-G50</f>
        <v>0.14000000000000057</v>
      </c>
      <c r="AJ50" s="22">
        <f>V50-H50</f>
        <v>7.0000000000000284E-2</v>
      </c>
      <c r="AK50" s="22">
        <f>W50-I50</f>
        <v>0.13000000000000256</v>
      </c>
      <c r="AL50" s="22">
        <f>X50-J50</f>
        <v>0.15999999999999659</v>
      </c>
      <c r="AM50" s="22">
        <f t="shared" si="66"/>
        <v>0.11000000000000298</v>
      </c>
      <c r="AN50" s="22">
        <f t="shared" si="67"/>
        <v>536.16999999999996</v>
      </c>
    </row>
    <row r="51" spans="1:40" x14ac:dyDescent="0.25">
      <c r="A51">
        <v>3</v>
      </c>
      <c r="B51">
        <v>579.84</v>
      </c>
      <c r="C51">
        <v>852.86</v>
      </c>
      <c r="D51">
        <v>5956.32</v>
      </c>
      <c r="E51">
        <v>1259.9000000000001</v>
      </c>
      <c r="F51">
        <v>390.81</v>
      </c>
      <c r="G51">
        <v>88.74</v>
      </c>
      <c r="H51">
        <v>49.27</v>
      </c>
      <c r="I51">
        <v>62.6</v>
      </c>
      <c r="J51">
        <v>49.6</v>
      </c>
      <c r="K51">
        <v>73.87</v>
      </c>
      <c r="L51">
        <v>2185.9499999999998</v>
      </c>
      <c r="M51" s="22">
        <f t="shared" si="68"/>
        <v>11549.760000000002</v>
      </c>
      <c r="O51">
        <v>3</v>
      </c>
      <c r="P51">
        <v>581.38</v>
      </c>
      <c r="Q51">
        <v>854.35</v>
      </c>
      <c r="R51">
        <v>5963.95</v>
      </c>
      <c r="S51">
        <v>1263</v>
      </c>
      <c r="T51">
        <v>388.64</v>
      </c>
      <c r="U51">
        <v>89.09</v>
      </c>
      <c r="V51">
        <v>49.46</v>
      </c>
      <c r="W51">
        <v>62.9</v>
      </c>
      <c r="X51">
        <v>49.83</v>
      </c>
      <c r="Y51">
        <v>74.27</v>
      </c>
      <c r="Z51">
        <v>4003.25</v>
      </c>
      <c r="AA51" s="22">
        <f t="shared" si="69"/>
        <v>13380.119999999999</v>
      </c>
      <c r="AB51" s="22"/>
      <c r="AC51">
        <v>3</v>
      </c>
      <c r="AD51" s="22">
        <f t="shared" si="70"/>
        <v>1.5399999999999636</v>
      </c>
      <c r="AE51" s="22">
        <f>Q51-C51</f>
        <v>1.4900000000000091</v>
      </c>
      <c r="AF51" s="22">
        <f>R51-D51</f>
        <v>7.6300000000001091</v>
      </c>
      <c r="AG51" s="22">
        <f>S51-E51</f>
        <v>3.0999999999999091</v>
      </c>
      <c r="AH51" s="22">
        <f>T51-F51</f>
        <v>-2.1700000000000159</v>
      </c>
      <c r="AI51" s="22">
        <f>U51-G51</f>
        <v>0.35000000000000853</v>
      </c>
      <c r="AJ51" s="22">
        <f>V51-H51</f>
        <v>0.18999999999999773</v>
      </c>
      <c r="AK51" s="22">
        <f>W51-I51</f>
        <v>0.29999999999999716</v>
      </c>
      <c r="AL51" s="22">
        <f>X51-J51</f>
        <v>0.22999999999999687</v>
      </c>
      <c r="AM51" s="22">
        <f t="shared" si="66"/>
        <v>0.39999999999999147</v>
      </c>
      <c r="AN51" s="22">
        <f t="shared" si="67"/>
        <v>1817.3000000000002</v>
      </c>
    </row>
    <row r="52" spans="1:40" x14ac:dyDescent="0.25">
      <c r="A52">
        <v>4</v>
      </c>
      <c r="B52">
        <v>644.96</v>
      </c>
      <c r="C52">
        <v>668.93</v>
      </c>
      <c r="D52">
        <v>1158.98</v>
      </c>
      <c r="E52">
        <v>6303.03</v>
      </c>
      <c r="F52">
        <v>505.72</v>
      </c>
      <c r="G52">
        <v>237.57</v>
      </c>
      <c r="H52">
        <v>124.45</v>
      </c>
      <c r="I52">
        <v>97.56</v>
      </c>
      <c r="J52">
        <v>135.35</v>
      </c>
      <c r="K52">
        <v>107.46</v>
      </c>
      <c r="L52">
        <v>2840.61</v>
      </c>
      <c r="M52" s="22">
        <f t="shared" si="68"/>
        <v>12824.619999999999</v>
      </c>
      <c r="O52">
        <v>4</v>
      </c>
      <c r="P52">
        <v>646.19000000000005</v>
      </c>
      <c r="Q52">
        <v>670.23</v>
      </c>
      <c r="R52">
        <v>1161.97</v>
      </c>
      <c r="S52">
        <v>6311.8</v>
      </c>
      <c r="T52">
        <v>503.32</v>
      </c>
      <c r="U52">
        <v>238.14</v>
      </c>
      <c r="V52">
        <v>124.72</v>
      </c>
      <c r="W52">
        <v>97.84</v>
      </c>
      <c r="X52">
        <v>135.69</v>
      </c>
      <c r="Y52">
        <v>108.02</v>
      </c>
      <c r="Z52">
        <v>5202.41</v>
      </c>
      <c r="AA52" s="22">
        <f t="shared" si="69"/>
        <v>15200.33</v>
      </c>
      <c r="AB52" s="22"/>
      <c r="AC52">
        <v>4</v>
      </c>
      <c r="AD52" s="22">
        <f t="shared" si="70"/>
        <v>1.2300000000000182</v>
      </c>
      <c r="AE52" s="22">
        <f>Q52-C52</f>
        <v>1.3000000000000682</v>
      </c>
      <c r="AF52" s="22">
        <f>R52-D52</f>
        <v>2.9900000000000091</v>
      </c>
      <c r="AG52" s="22">
        <f>S52-E52</f>
        <v>8.7700000000004366</v>
      </c>
      <c r="AH52" s="22">
        <f>T52-F52</f>
        <v>-2.4000000000000341</v>
      </c>
      <c r="AI52" s="22">
        <f>U52-G52</f>
        <v>0.56999999999999318</v>
      </c>
      <c r="AJ52" s="22">
        <f>V52-H52</f>
        <v>0.26999999999999602</v>
      </c>
      <c r="AK52" s="22">
        <f>W52-I52</f>
        <v>0.28000000000000114</v>
      </c>
      <c r="AL52" s="22">
        <f>X52-J52</f>
        <v>0.34000000000000341</v>
      </c>
      <c r="AM52" s="22">
        <f t="shared" si="66"/>
        <v>0.56000000000000227</v>
      </c>
      <c r="AN52" s="22">
        <f t="shared" si="67"/>
        <v>2361.7999999999997</v>
      </c>
    </row>
    <row r="53" spans="1:40" x14ac:dyDescent="0.25">
      <c r="A53">
        <v>5</v>
      </c>
      <c r="B53">
        <v>46.41</v>
      </c>
      <c r="C53">
        <v>64.75</v>
      </c>
      <c r="D53">
        <v>893.62</v>
      </c>
      <c r="E53">
        <v>358.75</v>
      </c>
      <c r="F53">
        <v>1197.3</v>
      </c>
      <c r="G53">
        <v>77.489999999999995</v>
      </c>
      <c r="H53">
        <v>29.61</v>
      </c>
      <c r="I53">
        <v>12.83</v>
      </c>
      <c r="J53">
        <v>26.71</v>
      </c>
      <c r="K53">
        <v>39.15</v>
      </c>
      <c r="L53">
        <v>697.08</v>
      </c>
      <c r="M53" s="22">
        <f t="shared" si="68"/>
        <v>3443.7</v>
      </c>
      <c r="O53">
        <v>5</v>
      </c>
      <c r="P53">
        <v>47.62</v>
      </c>
      <c r="Q53">
        <v>65.819999999999993</v>
      </c>
      <c r="R53">
        <v>898.32</v>
      </c>
      <c r="S53">
        <v>363.37</v>
      </c>
      <c r="T53">
        <v>1201.54</v>
      </c>
      <c r="U53">
        <v>77.88</v>
      </c>
      <c r="V53">
        <v>29.76</v>
      </c>
      <c r="W53">
        <v>12.92</v>
      </c>
      <c r="X53">
        <v>26.87</v>
      </c>
      <c r="Y53">
        <v>39.44</v>
      </c>
      <c r="Z53">
        <v>1276.8499999999999</v>
      </c>
      <c r="AA53" s="22">
        <f t="shared" si="69"/>
        <v>4040.3900000000003</v>
      </c>
      <c r="AB53" s="22"/>
      <c r="AC53">
        <v>5</v>
      </c>
      <c r="AD53" s="22">
        <f t="shared" si="70"/>
        <v>1.2100000000000009</v>
      </c>
      <c r="AE53" s="22">
        <f>Q53-C53</f>
        <v>1.0699999999999932</v>
      </c>
      <c r="AF53" s="22">
        <f>R53-D53</f>
        <v>4.7000000000000455</v>
      </c>
      <c r="AG53" s="22">
        <f>S53-E53</f>
        <v>4.6200000000000045</v>
      </c>
      <c r="AH53" s="22">
        <f>T53-F53</f>
        <v>4.2400000000000091</v>
      </c>
      <c r="AI53" s="22">
        <f>U53-G53</f>
        <v>0.39000000000000057</v>
      </c>
      <c r="AJ53" s="22">
        <f>V53-H53</f>
        <v>0.15000000000000213</v>
      </c>
      <c r="AK53" s="22">
        <f>W53-I53</f>
        <v>8.9999999999999858E-2</v>
      </c>
      <c r="AL53" s="22">
        <f>X53-J53</f>
        <v>0.16000000000000014</v>
      </c>
      <c r="AM53" s="22">
        <f t="shared" si="66"/>
        <v>0.28999999999999915</v>
      </c>
      <c r="AN53" s="22">
        <f t="shared" si="67"/>
        <v>579.76999999999987</v>
      </c>
    </row>
    <row r="54" spans="1:40" x14ac:dyDescent="0.25">
      <c r="A54">
        <v>6</v>
      </c>
      <c r="B54">
        <v>98.89</v>
      </c>
      <c r="C54">
        <v>35.89</v>
      </c>
      <c r="D54">
        <v>70.83</v>
      </c>
      <c r="E54">
        <v>233.49</v>
      </c>
      <c r="F54">
        <v>107.04</v>
      </c>
      <c r="G54">
        <v>187.98</v>
      </c>
      <c r="H54">
        <v>44.05</v>
      </c>
      <c r="I54">
        <v>95.26</v>
      </c>
      <c r="J54">
        <v>28.64</v>
      </c>
      <c r="K54">
        <v>33.840000000000003</v>
      </c>
      <c r="L54">
        <v>281.98</v>
      </c>
      <c r="M54" s="22">
        <f t="shared" si="68"/>
        <v>1217.8899999999999</v>
      </c>
      <c r="O54">
        <v>6</v>
      </c>
      <c r="P54">
        <v>99.23</v>
      </c>
      <c r="Q54">
        <v>36.020000000000003</v>
      </c>
      <c r="R54">
        <v>71.13</v>
      </c>
      <c r="S54">
        <v>234.05</v>
      </c>
      <c r="T54">
        <v>107.55</v>
      </c>
      <c r="U54">
        <v>188.37</v>
      </c>
      <c r="V54">
        <v>44.2</v>
      </c>
      <c r="W54">
        <v>95.61</v>
      </c>
      <c r="X54">
        <v>28.77</v>
      </c>
      <c r="Y54">
        <v>34</v>
      </c>
      <c r="Z54">
        <v>516.46</v>
      </c>
      <c r="AA54" s="22">
        <f t="shared" si="69"/>
        <v>1455.39</v>
      </c>
      <c r="AB54" s="22"/>
      <c r="AC54">
        <v>6</v>
      </c>
      <c r="AD54" s="22">
        <f t="shared" si="70"/>
        <v>0.34000000000000341</v>
      </c>
      <c r="AE54" s="22">
        <f>Q54-C54</f>
        <v>0.13000000000000256</v>
      </c>
      <c r="AF54" s="22">
        <f>R54-D54</f>
        <v>0.29999999999999716</v>
      </c>
      <c r="AG54" s="22">
        <f>S54-E54</f>
        <v>0.56000000000000227</v>
      </c>
      <c r="AH54" s="22">
        <f>T54-F54</f>
        <v>0.50999999999999091</v>
      </c>
      <c r="AI54" s="22">
        <f>U54-G54</f>
        <v>0.39000000000001478</v>
      </c>
      <c r="AJ54" s="22">
        <f>V54-H54</f>
        <v>0.15000000000000568</v>
      </c>
      <c r="AK54" s="22">
        <f>W54-I54</f>
        <v>0.34999999999999432</v>
      </c>
      <c r="AL54" s="22">
        <f>X54-J54</f>
        <v>0.12999999999999901</v>
      </c>
      <c r="AM54" s="22">
        <f t="shared" si="66"/>
        <v>0.15999999999999659</v>
      </c>
      <c r="AN54" s="22">
        <f t="shared" si="67"/>
        <v>234.48000000000002</v>
      </c>
    </row>
    <row r="55" spans="1:40" x14ac:dyDescent="0.25">
      <c r="A55">
        <v>7</v>
      </c>
      <c r="B55">
        <v>57.51</v>
      </c>
      <c r="C55">
        <v>20.48</v>
      </c>
      <c r="D55">
        <v>29.8</v>
      </c>
      <c r="E55">
        <v>128.52000000000001</v>
      </c>
      <c r="F55">
        <v>47.06</v>
      </c>
      <c r="G55">
        <v>50.94</v>
      </c>
      <c r="H55">
        <v>33.28</v>
      </c>
      <c r="I55">
        <v>126.58</v>
      </c>
      <c r="J55">
        <v>18.68</v>
      </c>
      <c r="K55">
        <v>3.34</v>
      </c>
      <c r="L55">
        <v>143.13</v>
      </c>
      <c r="M55" s="22">
        <f t="shared" si="68"/>
        <v>659.32</v>
      </c>
      <c r="O55">
        <v>7</v>
      </c>
      <c r="P55">
        <v>57.69</v>
      </c>
      <c r="Q55">
        <v>20.55</v>
      </c>
      <c r="R55">
        <v>29.94</v>
      </c>
      <c r="S55">
        <v>128.80000000000001</v>
      </c>
      <c r="T55">
        <v>47.28</v>
      </c>
      <c r="U55">
        <v>51.11</v>
      </c>
      <c r="V55">
        <v>33.39</v>
      </c>
      <c r="W55">
        <v>126.93</v>
      </c>
      <c r="X55">
        <v>18.760000000000002</v>
      </c>
      <c r="Y55">
        <v>3.36</v>
      </c>
      <c r="Z55">
        <v>262.17</v>
      </c>
      <c r="AA55" s="22">
        <f t="shared" si="69"/>
        <v>779.98</v>
      </c>
      <c r="AB55" s="22"/>
      <c r="AC55">
        <v>7</v>
      </c>
      <c r="AD55" s="22">
        <f t="shared" si="70"/>
        <v>0.17999999999999972</v>
      </c>
      <c r="AE55" s="22">
        <f>Q55-C55</f>
        <v>7.0000000000000284E-2</v>
      </c>
      <c r="AF55" s="22">
        <f>R55-D55</f>
        <v>0.14000000000000057</v>
      </c>
      <c r="AG55" s="22">
        <f>S55-E55</f>
        <v>0.28000000000000114</v>
      </c>
      <c r="AH55" s="22">
        <f>T55-F55</f>
        <v>0.21999999999999886</v>
      </c>
      <c r="AI55" s="22">
        <f>U55-G55</f>
        <v>0.17000000000000171</v>
      </c>
      <c r="AJ55" s="22">
        <f>V55-H55</f>
        <v>0.10999999999999943</v>
      </c>
      <c r="AK55" s="22">
        <f>W55-I55</f>
        <v>0.35000000000000853</v>
      </c>
      <c r="AL55" s="22">
        <f>X55-J55</f>
        <v>8.0000000000001847E-2</v>
      </c>
      <c r="AM55" s="22">
        <f t="shared" si="66"/>
        <v>2.0000000000000018E-2</v>
      </c>
      <c r="AN55" s="22">
        <f t="shared" si="67"/>
        <v>119.04000000000002</v>
      </c>
    </row>
    <row r="56" spans="1:40" x14ac:dyDescent="0.25">
      <c r="A56">
        <v>8</v>
      </c>
      <c r="B56">
        <v>57.14</v>
      </c>
      <c r="C56">
        <v>30.98</v>
      </c>
      <c r="D56">
        <v>30.67</v>
      </c>
      <c r="E56">
        <v>95.4</v>
      </c>
      <c r="F56">
        <v>19.420000000000002</v>
      </c>
      <c r="G56">
        <v>95.15</v>
      </c>
      <c r="H56">
        <v>149.94999999999999</v>
      </c>
      <c r="I56">
        <v>1079.1300000000001</v>
      </c>
      <c r="J56">
        <v>216.54</v>
      </c>
      <c r="K56">
        <v>3.33</v>
      </c>
      <c r="L56">
        <v>427.89</v>
      </c>
      <c r="M56" s="22">
        <f t="shared" si="68"/>
        <v>2205.6</v>
      </c>
      <c r="O56">
        <v>8</v>
      </c>
      <c r="P56">
        <v>57.4</v>
      </c>
      <c r="Q56">
        <v>31.11</v>
      </c>
      <c r="R56">
        <v>30.84</v>
      </c>
      <c r="S56">
        <v>95.67</v>
      </c>
      <c r="T56">
        <v>19.54</v>
      </c>
      <c r="U56">
        <v>95.5</v>
      </c>
      <c r="V56">
        <v>150.33000000000001</v>
      </c>
      <c r="W56">
        <v>1080.68</v>
      </c>
      <c r="X56">
        <v>217.07</v>
      </c>
      <c r="Y56">
        <v>3.36</v>
      </c>
      <c r="Z56">
        <v>783.72</v>
      </c>
      <c r="AA56" s="22">
        <f t="shared" si="69"/>
        <v>2565.2200000000003</v>
      </c>
      <c r="AB56" s="22"/>
      <c r="AC56">
        <v>8</v>
      </c>
      <c r="AD56" s="22">
        <f t="shared" si="70"/>
        <v>0.25999999999999801</v>
      </c>
      <c r="AE56" s="22">
        <f>Q56-C56</f>
        <v>0.12999999999999901</v>
      </c>
      <c r="AF56" s="22">
        <f>R56-D56</f>
        <v>0.16999999999999815</v>
      </c>
      <c r="AG56" s="22">
        <f>S56-E56</f>
        <v>0.26999999999999602</v>
      </c>
      <c r="AH56" s="22">
        <f>T56-F56</f>
        <v>0.11999999999999744</v>
      </c>
      <c r="AI56" s="22">
        <f>U56-G56</f>
        <v>0.34999999999999432</v>
      </c>
      <c r="AJ56" s="22">
        <f>V56-H56</f>
        <v>0.38000000000002387</v>
      </c>
      <c r="AK56" s="22">
        <f>W56-I56</f>
        <v>1.5499999999999545</v>
      </c>
      <c r="AL56" s="22">
        <f>X56-J56</f>
        <v>0.53000000000000114</v>
      </c>
      <c r="AM56" s="22">
        <f t="shared" si="66"/>
        <v>2.9999999999999805E-2</v>
      </c>
      <c r="AN56" s="22">
        <f t="shared" si="67"/>
        <v>355.83000000000004</v>
      </c>
    </row>
    <row r="57" spans="1:40" x14ac:dyDescent="0.25">
      <c r="A57">
        <v>9</v>
      </c>
      <c r="B57">
        <v>170.62</v>
      </c>
      <c r="C57">
        <v>52.92</v>
      </c>
      <c r="D57">
        <v>37.869999999999997</v>
      </c>
      <c r="E57">
        <v>101.33</v>
      </c>
      <c r="F57">
        <v>19.059999999999999</v>
      </c>
      <c r="G57">
        <v>21.41</v>
      </c>
      <c r="H57">
        <v>12.98</v>
      </c>
      <c r="I57">
        <v>217.16</v>
      </c>
      <c r="J57">
        <v>324.70999999999998</v>
      </c>
      <c r="K57">
        <v>4.1900000000000004</v>
      </c>
      <c r="L57">
        <v>202.2</v>
      </c>
      <c r="M57" s="22">
        <f t="shared" si="68"/>
        <v>1164.45</v>
      </c>
      <c r="O57">
        <v>9</v>
      </c>
      <c r="P57">
        <v>171.15</v>
      </c>
      <c r="Q57">
        <v>53.12</v>
      </c>
      <c r="R57">
        <v>38.049999999999997</v>
      </c>
      <c r="S57">
        <v>101.6</v>
      </c>
      <c r="T57">
        <v>19.190000000000001</v>
      </c>
      <c r="U57">
        <v>21.52</v>
      </c>
      <c r="V57">
        <v>13.04</v>
      </c>
      <c r="W57">
        <v>217.68</v>
      </c>
      <c r="X57">
        <v>325.2</v>
      </c>
      <c r="Y57">
        <v>4.22</v>
      </c>
      <c r="Z57">
        <v>370.34</v>
      </c>
      <c r="AA57" s="22">
        <f t="shared" si="69"/>
        <v>1335.11</v>
      </c>
      <c r="AB57" s="22"/>
      <c r="AC57">
        <v>9</v>
      </c>
      <c r="AD57" s="22">
        <f t="shared" si="70"/>
        <v>0.53000000000000114</v>
      </c>
      <c r="AE57" s="22">
        <f>Q57-C57</f>
        <v>0.19999999999999574</v>
      </c>
      <c r="AF57" s="22">
        <f>R57-D57</f>
        <v>0.17999999999999972</v>
      </c>
      <c r="AG57" s="22">
        <f>S57-E57</f>
        <v>0.26999999999999602</v>
      </c>
      <c r="AH57" s="22">
        <f>T57-F57</f>
        <v>0.13000000000000256</v>
      </c>
      <c r="AI57" s="22">
        <f>U57-G57</f>
        <v>0.10999999999999943</v>
      </c>
      <c r="AJ57" s="22">
        <f>V57-H57</f>
        <v>5.9999999999998721E-2</v>
      </c>
      <c r="AK57" s="22">
        <f>W57-I57</f>
        <v>0.52000000000001023</v>
      </c>
      <c r="AL57" s="22">
        <f>X57-J57</f>
        <v>0.49000000000000909</v>
      </c>
      <c r="AM57" s="22">
        <f t="shared" si="66"/>
        <v>2.9999999999999361E-2</v>
      </c>
      <c r="AN57" s="22">
        <f t="shared" si="67"/>
        <v>168.14</v>
      </c>
    </row>
    <row r="58" spans="1:40" x14ac:dyDescent="0.25">
      <c r="A58">
        <v>10</v>
      </c>
      <c r="B58">
        <v>18.63</v>
      </c>
      <c r="C58">
        <v>15.47</v>
      </c>
      <c r="D58">
        <v>54.49</v>
      </c>
      <c r="E58">
        <v>122.63</v>
      </c>
      <c r="F58">
        <v>64.66</v>
      </c>
      <c r="G58">
        <v>30.3</v>
      </c>
      <c r="H58">
        <v>1.44</v>
      </c>
      <c r="I58">
        <v>0.54</v>
      </c>
      <c r="J58">
        <v>1.1299999999999999</v>
      </c>
      <c r="K58">
        <v>1484.88</v>
      </c>
      <c r="L58">
        <v>381.93</v>
      </c>
      <c r="M58" s="22">
        <f t="shared" si="68"/>
        <v>2176.1</v>
      </c>
      <c r="O58">
        <v>10</v>
      </c>
      <c r="P58">
        <v>18.739999999999998</v>
      </c>
      <c r="Q58">
        <v>15.57</v>
      </c>
      <c r="R58">
        <v>54.82</v>
      </c>
      <c r="S58">
        <v>123.26</v>
      </c>
      <c r="T58">
        <v>65.099999999999994</v>
      </c>
      <c r="U58">
        <v>30.45</v>
      </c>
      <c r="V58">
        <v>1.45</v>
      </c>
      <c r="W58">
        <v>0.54</v>
      </c>
      <c r="X58">
        <v>1.1399999999999999</v>
      </c>
      <c r="Y58">
        <v>1486.68</v>
      </c>
      <c r="Z58">
        <v>699.5</v>
      </c>
      <c r="AA58" s="22">
        <f t="shared" si="69"/>
        <v>2497.25</v>
      </c>
      <c r="AB58" s="22"/>
      <c r="AC58">
        <v>10</v>
      </c>
      <c r="AD58" s="22">
        <f t="shared" si="70"/>
        <v>0.10999999999999943</v>
      </c>
      <c r="AE58" s="22">
        <f>Q58-C58</f>
        <v>9.9999999999999645E-2</v>
      </c>
      <c r="AF58" s="22">
        <f>R58-D58</f>
        <v>0.32999999999999829</v>
      </c>
      <c r="AG58" s="22">
        <f>S58-E58</f>
        <v>0.63000000000000966</v>
      </c>
      <c r="AH58" s="22">
        <f>T58-F58</f>
        <v>0.43999999999999773</v>
      </c>
      <c r="AI58" s="22">
        <f>U58-G58</f>
        <v>0.14999999999999858</v>
      </c>
      <c r="AJ58" s="22">
        <f>V58-H58</f>
        <v>1.0000000000000009E-2</v>
      </c>
      <c r="AK58" s="22">
        <f>W58-I58</f>
        <v>0</v>
      </c>
      <c r="AL58" s="22">
        <f>X58-J58</f>
        <v>1.0000000000000009E-2</v>
      </c>
      <c r="AM58" s="22">
        <f t="shared" si="66"/>
        <v>1.7999999999999545</v>
      </c>
      <c r="AN58" s="22">
        <f t="shared" si="67"/>
        <v>317.57</v>
      </c>
    </row>
    <row r="59" spans="1:40" x14ac:dyDescent="0.25">
      <c r="A59">
        <v>11</v>
      </c>
      <c r="B59">
        <v>843.95</v>
      </c>
      <c r="C59">
        <v>536.23</v>
      </c>
      <c r="D59">
        <v>1817.53</v>
      </c>
      <c r="E59">
        <v>2362.0700000000002</v>
      </c>
      <c r="F59">
        <v>579.87</v>
      </c>
      <c r="G59">
        <v>234.51</v>
      </c>
      <c r="H59">
        <v>119.05</v>
      </c>
      <c r="I59">
        <v>355.89</v>
      </c>
      <c r="J59">
        <v>168.17</v>
      </c>
      <c r="K59">
        <v>317.63</v>
      </c>
      <c r="L59">
        <v>32666.15</v>
      </c>
      <c r="M59" s="22">
        <f t="shared" si="68"/>
        <v>40001.050000000003</v>
      </c>
      <c r="O59">
        <v>11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32665.5</v>
      </c>
      <c r="AA59" s="22">
        <f t="shared" si="69"/>
        <v>32665.5</v>
      </c>
      <c r="AB59" s="22"/>
      <c r="AC59">
        <v>11</v>
      </c>
      <c r="AD59" s="22">
        <f t="shared" si="70"/>
        <v>-843.95</v>
      </c>
      <c r="AE59" s="22">
        <f>Q59-C59</f>
        <v>-536.23</v>
      </c>
      <c r="AF59" s="22">
        <f>R59-D59</f>
        <v>-1817.53</v>
      </c>
      <c r="AG59" s="22">
        <f>S59-E59</f>
        <v>-2362.0700000000002</v>
      </c>
      <c r="AH59" s="22">
        <f>T59-F59</f>
        <v>-579.87</v>
      </c>
      <c r="AI59" s="22">
        <f>U59-G59</f>
        <v>-234.51</v>
      </c>
      <c r="AJ59" s="22">
        <f>V59-H59</f>
        <v>-119.05</v>
      </c>
      <c r="AK59" s="22">
        <f>W59-I59</f>
        <v>-355.89</v>
      </c>
      <c r="AL59" s="22">
        <f>X59-J59</f>
        <v>-168.17</v>
      </c>
      <c r="AM59" s="22">
        <f t="shared" si="66"/>
        <v>-317.63</v>
      </c>
      <c r="AN59" s="22">
        <f t="shared" si="67"/>
        <v>-0.65000000000145519</v>
      </c>
    </row>
    <row r="60" spans="1:40" x14ac:dyDescent="0.25">
      <c r="B60" s="22">
        <f>SUM(B49:B59)</f>
        <v>6026.54</v>
      </c>
      <c r="C60" s="22">
        <f t="shared" ref="C60" si="71">SUM(C49:C59)</f>
        <v>3802.58</v>
      </c>
      <c r="D60" s="22">
        <f t="shared" ref="D60" si="72">SUM(D49:D59)</f>
        <v>11221.300000000001</v>
      </c>
      <c r="E60" s="22">
        <f t="shared" ref="E60" si="73">SUM(E49:E59)</f>
        <v>12394.64</v>
      </c>
      <c r="F60" s="22">
        <f t="shared" ref="F60" si="74">SUM(F49:F59)</f>
        <v>3167.33</v>
      </c>
      <c r="G60" s="22">
        <f t="shared" ref="G60" si="75">SUM(G49:G59)</f>
        <v>1175.6499999999999</v>
      </c>
      <c r="H60" s="22">
        <f t="shared" ref="H60" si="76">SUM(H49:H59)</f>
        <v>643.32000000000005</v>
      </c>
      <c r="I60" s="22">
        <f t="shared" ref="I60" si="77">SUM(I49:I59)</f>
        <v>2135.08</v>
      </c>
      <c r="J60" s="22">
        <f t="shared" ref="J60" si="78">SUM(J49:J59)</f>
        <v>1120.0899999999999</v>
      </c>
      <c r="K60" s="22">
        <f t="shared" ref="K60" si="79">SUM(K49:K59)</f>
        <v>2104.36</v>
      </c>
      <c r="L60" s="22">
        <f t="shared" ref="L60" si="80">SUM(L49:L59)</f>
        <v>41486.740000000005</v>
      </c>
      <c r="M60" s="22">
        <f t="shared" ref="M60" si="81">SUM(M49:M59)</f>
        <v>85277.63</v>
      </c>
      <c r="P60" s="22">
        <f>SUM(P49:P59)</f>
        <v>5192.4999999999982</v>
      </c>
      <c r="Q60" s="22">
        <f t="shared" ref="Q60" si="82">SUM(Q49:Q59)</f>
        <v>3272.9600000000005</v>
      </c>
      <c r="R60" s="22">
        <f t="shared" ref="R60" si="83">SUM(R49:R59)</f>
        <v>9422.9399999999987</v>
      </c>
      <c r="S60" s="22">
        <f t="shared" ref="S60" si="84">SUM(S49:S59)</f>
        <v>10053.780000000001</v>
      </c>
      <c r="T60" s="22">
        <f t="shared" ref="T60" si="85">SUM(T49:T59)</f>
        <v>2587.77</v>
      </c>
      <c r="U60" s="22">
        <f t="shared" ref="U60" si="86">SUM(U49:U59)</f>
        <v>944.13</v>
      </c>
      <c r="V60" s="22">
        <f t="shared" ref="V60" si="87">SUM(V49:V59)</f>
        <v>525.84</v>
      </c>
      <c r="W60" s="22">
        <f t="shared" ref="W60" si="88">SUM(W49:W59)</f>
        <v>1783.0000000000002</v>
      </c>
      <c r="X60" s="22">
        <f t="shared" ref="X60" si="89">SUM(X49:X59)</f>
        <v>954.43</v>
      </c>
      <c r="Y60" s="22">
        <f t="shared" ref="Y60" si="90">SUM(Y49:Y59)</f>
        <v>1790.25</v>
      </c>
      <c r="Z60" s="22">
        <f t="shared" ref="Z60:AA60" si="91">SUM(Z49:Z59)</f>
        <v>48819.990000000005</v>
      </c>
      <c r="AA60" s="22">
        <f t="shared" si="91"/>
        <v>85347.59</v>
      </c>
      <c r="AB60" s="22"/>
    </row>
    <row r="62" spans="1:40" x14ac:dyDescent="0.25">
      <c r="A62" t="s">
        <v>68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O62" t="s">
        <v>70</v>
      </c>
      <c r="P62">
        <v>1</v>
      </c>
      <c r="Q62">
        <v>2</v>
      </c>
      <c r="R62">
        <v>3</v>
      </c>
      <c r="S62">
        <v>4</v>
      </c>
      <c r="T62">
        <v>5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C62" t="s">
        <v>71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>
        <v>11</v>
      </c>
    </row>
    <row r="63" spans="1:40" x14ac:dyDescent="0.25">
      <c r="A63">
        <v>1</v>
      </c>
      <c r="B63">
        <v>376698.16</v>
      </c>
      <c r="C63">
        <v>14089.22</v>
      </c>
      <c r="D63">
        <v>1238.56</v>
      </c>
      <c r="E63">
        <v>5284.79</v>
      </c>
      <c r="F63">
        <v>625.15</v>
      </c>
      <c r="G63">
        <v>396.89</v>
      </c>
      <c r="H63">
        <v>188.3</v>
      </c>
      <c r="I63">
        <v>133.21</v>
      </c>
      <c r="J63">
        <v>1311.21</v>
      </c>
      <c r="K63">
        <v>23.61</v>
      </c>
      <c r="L63">
        <v>1408.38</v>
      </c>
      <c r="M63" s="22">
        <f>SUM(B63:L63)</f>
        <v>401397.48</v>
      </c>
      <c r="O63">
        <v>1</v>
      </c>
      <c r="P63">
        <v>376709.69</v>
      </c>
      <c r="Q63">
        <v>14092.19</v>
      </c>
      <c r="R63">
        <v>1240.49</v>
      </c>
      <c r="S63">
        <v>5288.69</v>
      </c>
      <c r="T63">
        <v>625.08000000000004</v>
      </c>
      <c r="U63">
        <v>397.45</v>
      </c>
      <c r="V63">
        <v>188.55</v>
      </c>
      <c r="W63">
        <v>133.5</v>
      </c>
      <c r="X63">
        <v>1312.32</v>
      </c>
      <c r="Y63">
        <v>23.73</v>
      </c>
      <c r="Z63">
        <v>2579.5100000000002</v>
      </c>
      <c r="AA63" s="22">
        <f>SUM(P63:Z63)</f>
        <v>402591.2</v>
      </c>
      <c r="AB63" s="22"/>
      <c r="AC63">
        <v>1</v>
      </c>
      <c r="AD63" s="22">
        <f>P63-B63</f>
        <v>11.53000000002794</v>
      </c>
      <c r="AE63" s="22">
        <f>Q63-C63</f>
        <v>2.9700000000011642</v>
      </c>
      <c r="AF63" s="22">
        <f>R63-D63</f>
        <v>1.9300000000000637</v>
      </c>
      <c r="AG63" s="22">
        <f>S63-E63</f>
        <v>3.8999999999996362</v>
      </c>
      <c r="AH63" s="22">
        <f>T63-F63</f>
        <v>-6.9999999999936335E-2</v>
      </c>
      <c r="AI63" s="22">
        <f>U63-G63</f>
        <v>0.56000000000000227</v>
      </c>
      <c r="AJ63" s="22">
        <f>V63-H63</f>
        <v>0.25</v>
      </c>
      <c r="AK63" s="22">
        <f>W63-I63</f>
        <v>0.28999999999999204</v>
      </c>
      <c r="AL63" s="22">
        <f>X63-J63</f>
        <v>1.1099999999999</v>
      </c>
      <c r="AM63" s="22">
        <f t="shared" ref="AM63:AM73" si="92">Y63-K63</f>
        <v>0.12000000000000099</v>
      </c>
      <c r="AN63" s="22">
        <f t="shared" ref="AN63:AN73" si="93">Z63-L63</f>
        <v>1171.1300000000001</v>
      </c>
    </row>
    <row r="64" spans="1:40" x14ac:dyDescent="0.25">
      <c r="A64">
        <v>2</v>
      </c>
      <c r="B64">
        <v>14903.71</v>
      </c>
      <c r="C64">
        <v>253302.43</v>
      </c>
      <c r="D64">
        <v>16869.41</v>
      </c>
      <c r="E64">
        <v>4438.55</v>
      </c>
      <c r="F64">
        <v>517.58000000000004</v>
      </c>
      <c r="G64">
        <v>94.48</v>
      </c>
      <c r="H64">
        <v>46.13</v>
      </c>
      <c r="I64">
        <v>59.05</v>
      </c>
      <c r="J64">
        <v>207.12</v>
      </c>
      <c r="K64">
        <v>22.49</v>
      </c>
      <c r="L64">
        <v>818.1</v>
      </c>
      <c r="M64" s="22">
        <f t="shared" ref="M64:M73" si="94">SUM(B64:L64)</f>
        <v>291279.04999999993</v>
      </c>
      <c r="O64">
        <v>2</v>
      </c>
      <c r="P64">
        <v>14906.93</v>
      </c>
      <c r="Q64">
        <v>253306.33</v>
      </c>
      <c r="R64">
        <v>16872.490000000002</v>
      </c>
      <c r="S64">
        <v>4442</v>
      </c>
      <c r="T64">
        <v>517.46</v>
      </c>
      <c r="U64">
        <v>94.66</v>
      </c>
      <c r="V64">
        <v>46.21</v>
      </c>
      <c r="W64">
        <v>59.19</v>
      </c>
      <c r="X64">
        <v>207.44</v>
      </c>
      <c r="Y64">
        <v>22.6</v>
      </c>
      <c r="Z64">
        <v>1498.37</v>
      </c>
      <c r="AA64" s="22">
        <f t="shared" ref="AA64:AA73" si="95">SUM(P64:Z64)</f>
        <v>291973.68</v>
      </c>
      <c r="AB64" s="22"/>
      <c r="AC64">
        <v>2</v>
      </c>
      <c r="AD64" s="22">
        <f t="shared" ref="AD64:AD73" si="96">P64-B64</f>
        <v>3.2200000000011642</v>
      </c>
      <c r="AE64" s="22">
        <f>Q64-C64</f>
        <v>3.8999999999941792</v>
      </c>
      <c r="AF64" s="22">
        <f>R64-D64</f>
        <v>3.0800000000017462</v>
      </c>
      <c r="AG64" s="22">
        <f>S64-E64</f>
        <v>3.4499999999998181</v>
      </c>
      <c r="AH64" s="22">
        <f>T64-F64</f>
        <v>-0.12000000000000455</v>
      </c>
      <c r="AI64" s="22">
        <f>U64-G64</f>
        <v>0.17999999999999261</v>
      </c>
      <c r="AJ64" s="22">
        <f>V64-H64</f>
        <v>7.9999999999998295E-2</v>
      </c>
      <c r="AK64" s="22">
        <f>W64-I64</f>
        <v>0.14000000000000057</v>
      </c>
      <c r="AL64" s="22">
        <f>X64-J64</f>
        <v>0.31999999999999318</v>
      </c>
      <c r="AM64" s="22">
        <f t="shared" si="92"/>
        <v>0.11000000000000298</v>
      </c>
      <c r="AN64" s="22">
        <f t="shared" si="93"/>
        <v>680.26999999999987</v>
      </c>
    </row>
    <row r="65" spans="1:40" x14ac:dyDescent="0.25">
      <c r="A65">
        <v>3</v>
      </c>
      <c r="B65">
        <v>1400.13</v>
      </c>
      <c r="C65">
        <v>18180.03</v>
      </c>
      <c r="D65">
        <v>772439.27</v>
      </c>
      <c r="E65">
        <v>12517.42</v>
      </c>
      <c r="F65">
        <v>1555.83</v>
      </c>
      <c r="G65">
        <v>141.94999999999999</v>
      </c>
      <c r="H65">
        <v>71.91</v>
      </c>
      <c r="I65">
        <v>72.72</v>
      </c>
      <c r="J65">
        <v>85.94</v>
      </c>
      <c r="K65">
        <v>105.38</v>
      </c>
      <c r="L65">
        <v>2771.59</v>
      </c>
      <c r="M65" s="22">
        <f t="shared" si="94"/>
        <v>809342.16999999993</v>
      </c>
      <c r="O65">
        <v>3</v>
      </c>
      <c r="P65">
        <v>1402.21</v>
      </c>
      <c r="Q65">
        <v>18183.5</v>
      </c>
      <c r="R65">
        <v>772462.86</v>
      </c>
      <c r="S65">
        <v>12524.09</v>
      </c>
      <c r="T65">
        <v>1553.72</v>
      </c>
      <c r="U65">
        <v>142.32</v>
      </c>
      <c r="V65">
        <v>72.11</v>
      </c>
      <c r="W65">
        <v>73.02</v>
      </c>
      <c r="X65">
        <v>86.19</v>
      </c>
      <c r="Y65">
        <v>105.79</v>
      </c>
      <c r="Z65">
        <v>5075.87</v>
      </c>
      <c r="AA65" s="22">
        <f t="shared" si="95"/>
        <v>811681.67999999982</v>
      </c>
      <c r="AB65" s="22"/>
      <c r="AC65">
        <v>3</v>
      </c>
      <c r="AD65" s="22">
        <f t="shared" si="96"/>
        <v>2.0799999999999272</v>
      </c>
      <c r="AE65" s="22">
        <f>Q65-C65</f>
        <v>3.4700000000011642</v>
      </c>
      <c r="AF65" s="22">
        <f>R65-D65</f>
        <v>23.589999999967404</v>
      </c>
      <c r="AG65" s="22">
        <f>S65-E65</f>
        <v>6.6700000000000728</v>
      </c>
      <c r="AH65" s="22">
        <f>T65-F65</f>
        <v>-2.1099999999999</v>
      </c>
      <c r="AI65" s="22">
        <f>U65-G65</f>
        <v>0.37000000000000455</v>
      </c>
      <c r="AJ65" s="22">
        <f>V65-H65</f>
        <v>0.20000000000000284</v>
      </c>
      <c r="AK65" s="22">
        <f>W65-I65</f>
        <v>0.29999999999999716</v>
      </c>
      <c r="AL65" s="22">
        <f>X65-J65</f>
        <v>0.25</v>
      </c>
      <c r="AM65" s="22">
        <f t="shared" si="92"/>
        <v>0.4100000000000108</v>
      </c>
      <c r="AN65" s="22">
        <f t="shared" si="93"/>
        <v>2304.2799999999997</v>
      </c>
    </row>
    <row r="66" spans="1:40" x14ac:dyDescent="0.25">
      <c r="A66">
        <v>4</v>
      </c>
      <c r="B66">
        <v>4518.0200000000004</v>
      </c>
      <c r="C66">
        <v>4483.08</v>
      </c>
      <c r="D66">
        <v>12380.26</v>
      </c>
      <c r="E66">
        <v>577975.59</v>
      </c>
      <c r="F66">
        <v>15948.89</v>
      </c>
      <c r="G66">
        <v>757.25</v>
      </c>
      <c r="H66">
        <v>355</v>
      </c>
      <c r="I66">
        <v>157.68</v>
      </c>
      <c r="J66">
        <v>514.32000000000005</v>
      </c>
      <c r="K66">
        <v>328.16</v>
      </c>
      <c r="L66">
        <v>3392.67</v>
      </c>
      <c r="M66" s="22">
        <f t="shared" si="94"/>
        <v>620810.92000000004</v>
      </c>
      <c r="O66">
        <v>4</v>
      </c>
      <c r="P66">
        <v>4521.5200000000004</v>
      </c>
      <c r="Q66">
        <v>4486.4399999999996</v>
      </c>
      <c r="R66">
        <v>12386.76</v>
      </c>
      <c r="S66">
        <v>578009.35</v>
      </c>
      <c r="T66">
        <v>15949.94</v>
      </c>
      <c r="U66">
        <v>758.28</v>
      </c>
      <c r="V66">
        <v>355.43</v>
      </c>
      <c r="W66">
        <v>158</v>
      </c>
      <c r="X66">
        <v>515.1</v>
      </c>
      <c r="Y66">
        <v>328.87</v>
      </c>
      <c r="Z66">
        <v>6213.84</v>
      </c>
      <c r="AA66" s="22">
        <f t="shared" si="95"/>
        <v>623683.52999999991</v>
      </c>
      <c r="AB66" s="22"/>
      <c r="AC66">
        <v>4</v>
      </c>
      <c r="AD66" s="22">
        <f t="shared" si="96"/>
        <v>3.5</v>
      </c>
      <c r="AE66" s="22">
        <f>Q66-C66</f>
        <v>3.3599999999996726</v>
      </c>
      <c r="AF66" s="22">
        <f>R66-D66</f>
        <v>6.5</v>
      </c>
      <c r="AG66" s="22">
        <f>S66-E66</f>
        <v>33.760000000009313</v>
      </c>
      <c r="AH66" s="22">
        <f>T66-F66</f>
        <v>1.0500000000010914</v>
      </c>
      <c r="AI66" s="22">
        <f>U66-G66</f>
        <v>1.0299999999999727</v>
      </c>
      <c r="AJ66" s="22">
        <f>V66-H66</f>
        <v>0.43000000000000682</v>
      </c>
      <c r="AK66" s="22">
        <f>W66-I66</f>
        <v>0.31999999999999318</v>
      </c>
      <c r="AL66" s="22">
        <f>X66-J66</f>
        <v>0.77999999999997272</v>
      </c>
      <c r="AM66" s="22">
        <f t="shared" si="92"/>
        <v>0.70999999999997954</v>
      </c>
      <c r="AN66" s="22">
        <f t="shared" si="93"/>
        <v>2821.17</v>
      </c>
    </row>
    <row r="67" spans="1:40" x14ac:dyDescent="0.25">
      <c r="A67">
        <v>5</v>
      </c>
      <c r="B67">
        <v>517.87</v>
      </c>
      <c r="C67">
        <v>314.33</v>
      </c>
      <c r="D67">
        <v>3820.69</v>
      </c>
      <c r="E67">
        <v>15288.91</v>
      </c>
      <c r="F67">
        <v>277815.51</v>
      </c>
      <c r="G67">
        <v>3638.81</v>
      </c>
      <c r="H67">
        <v>327.86</v>
      </c>
      <c r="I67">
        <v>56.73</v>
      </c>
      <c r="J67">
        <v>588.49</v>
      </c>
      <c r="K67">
        <v>205.33</v>
      </c>
      <c r="L67">
        <v>893.86</v>
      </c>
      <c r="M67" s="22">
        <f t="shared" si="94"/>
        <v>303468.38999999996</v>
      </c>
      <c r="O67">
        <v>5</v>
      </c>
      <c r="P67">
        <v>519.33000000000004</v>
      </c>
      <c r="Q67">
        <v>315.47000000000003</v>
      </c>
      <c r="R67">
        <v>3825.56</v>
      </c>
      <c r="S67">
        <v>15296.37</v>
      </c>
      <c r="T67">
        <v>277832.49</v>
      </c>
      <c r="U67">
        <v>3640.16</v>
      </c>
      <c r="V67">
        <v>328.26</v>
      </c>
      <c r="W67">
        <v>56.86</v>
      </c>
      <c r="X67">
        <v>589</v>
      </c>
      <c r="Y67">
        <v>205.77</v>
      </c>
      <c r="Z67">
        <v>1637.4</v>
      </c>
      <c r="AA67" s="22">
        <f t="shared" si="95"/>
        <v>304246.67</v>
      </c>
      <c r="AB67" s="22"/>
      <c r="AC67">
        <v>5</v>
      </c>
      <c r="AD67" s="22">
        <f t="shared" si="96"/>
        <v>1.4600000000000364</v>
      </c>
      <c r="AE67" s="22">
        <f>Q67-C67</f>
        <v>1.1400000000000432</v>
      </c>
      <c r="AF67" s="22">
        <f>R67-D67</f>
        <v>4.8699999999998909</v>
      </c>
      <c r="AG67" s="22">
        <f>S67-E67</f>
        <v>7.4600000000009459</v>
      </c>
      <c r="AH67" s="22">
        <f>T67-F67</f>
        <v>16.979999999981374</v>
      </c>
      <c r="AI67" s="22">
        <f>U67-G67</f>
        <v>1.3499999999999091</v>
      </c>
      <c r="AJ67" s="22">
        <f>V67-H67</f>
        <v>0.39999999999997726</v>
      </c>
      <c r="AK67" s="22">
        <f>W67-I67</f>
        <v>0.13000000000000256</v>
      </c>
      <c r="AL67" s="22">
        <f>X67-J67</f>
        <v>0.50999999999999091</v>
      </c>
      <c r="AM67" s="22">
        <f t="shared" si="92"/>
        <v>0.43999999999999773</v>
      </c>
      <c r="AN67" s="22">
        <f t="shared" si="93"/>
        <v>743.54000000000008</v>
      </c>
    </row>
    <row r="68" spans="1:40" x14ac:dyDescent="0.25">
      <c r="A68">
        <v>6</v>
      </c>
      <c r="B68">
        <v>372.42</v>
      </c>
      <c r="C68">
        <v>91.91</v>
      </c>
      <c r="D68">
        <v>115.59</v>
      </c>
      <c r="E68">
        <v>788.35</v>
      </c>
      <c r="F68">
        <v>4164.03</v>
      </c>
      <c r="G68">
        <v>100151.01</v>
      </c>
      <c r="H68">
        <v>3284.78</v>
      </c>
      <c r="I68">
        <v>603.16999999999996</v>
      </c>
      <c r="J68">
        <v>168.48</v>
      </c>
      <c r="K68">
        <v>100.92</v>
      </c>
      <c r="L68">
        <v>371.27</v>
      </c>
      <c r="M68" s="22">
        <f t="shared" si="94"/>
        <v>110211.93</v>
      </c>
      <c r="O68">
        <v>6</v>
      </c>
      <c r="P68">
        <v>372.97</v>
      </c>
      <c r="Q68">
        <v>92.08</v>
      </c>
      <c r="R68">
        <v>115.91</v>
      </c>
      <c r="S68">
        <v>789.44</v>
      </c>
      <c r="T68">
        <v>4165.63</v>
      </c>
      <c r="U68">
        <v>100152.41</v>
      </c>
      <c r="V68">
        <v>3285.33</v>
      </c>
      <c r="W68">
        <v>603.73</v>
      </c>
      <c r="X68">
        <v>168.75</v>
      </c>
      <c r="Y68">
        <v>101.12</v>
      </c>
      <c r="Z68">
        <v>680.05</v>
      </c>
      <c r="AA68" s="22">
        <f t="shared" si="95"/>
        <v>110527.42</v>
      </c>
      <c r="AB68" s="22"/>
      <c r="AC68">
        <v>6</v>
      </c>
      <c r="AD68" s="22">
        <f t="shared" si="96"/>
        <v>0.55000000000001137</v>
      </c>
      <c r="AE68" s="22">
        <f>Q68-C68</f>
        <v>0.17000000000000171</v>
      </c>
      <c r="AF68" s="22">
        <f>R68-D68</f>
        <v>0.31999999999999318</v>
      </c>
      <c r="AG68" s="22">
        <f>S68-E68</f>
        <v>1.0900000000000318</v>
      </c>
      <c r="AH68" s="22">
        <f>T68-F68</f>
        <v>1.6000000000003638</v>
      </c>
      <c r="AI68" s="22">
        <f>U68-G68</f>
        <v>1.4000000000087311</v>
      </c>
      <c r="AJ68" s="22">
        <f>V68-H68</f>
        <v>0.54999999999972715</v>
      </c>
      <c r="AK68" s="22">
        <f>W68-I68</f>
        <v>0.56000000000005912</v>
      </c>
      <c r="AL68" s="22">
        <f>X68-J68</f>
        <v>0.27000000000001023</v>
      </c>
      <c r="AM68" s="22">
        <f t="shared" si="92"/>
        <v>0.20000000000000284</v>
      </c>
      <c r="AN68" s="22">
        <f t="shared" si="93"/>
        <v>308.77999999999997</v>
      </c>
    </row>
    <row r="69" spans="1:40" x14ac:dyDescent="0.25">
      <c r="A69">
        <v>7</v>
      </c>
      <c r="B69">
        <v>191.67</v>
      </c>
      <c r="C69">
        <v>48.19</v>
      </c>
      <c r="D69">
        <v>42.83</v>
      </c>
      <c r="E69">
        <v>375.76</v>
      </c>
      <c r="F69">
        <v>442.92</v>
      </c>
      <c r="G69">
        <v>3481.26</v>
      </c>
      <c r="H69">
        <v>48595.199999999997</v>
      </c>
      <c r="I69">
        <v>2169.69</v>
      </c>
      <c r="J69">
        <v>131.9</v>
      </c>
      <c r="K69">
        <v>5.1100000000000003</v>
      </c>
      <c r="L69">
        <v>176.92</v>
      </c>
      <c r="M69" s="22">
        <f t="shared" si="94"/>
        <v>55661.45</v>
      </c>
      <c r="O69">
        <v>7</v>
      </c>
      <c r="P69">
        <v>191.94</v>
      </c>
      <c r="Q69">
        <v>48.28</v>
      </c>
      <c r="R69">
        <v>42.97</v>
      </c>
      <c r="S69">
        <v>376.22</v>
      </c>
      <c r="T69">
        <v>443.48</v>
      </c>
      <c r="U69">
        <v>3481.84</v>
      </c>
      <c r="V69">
        <v>48595.54</v>
      </c>
      <c r="W69">
        <v>2170.59</v>
      </c>
      <c r="X69">
        <v>132.09</v>
      </c>
      <c r="Y69">
        <v>5.13</v>
      </c>
      <c r="Z69">
        <v>324.08</v>
      </c>
      <c r="AA69" s="22">
        <f t="shared" si="95"/>
        <v>55812.159999999996</v>
      </c>
      <c r="AB69" s="22"/>
      <c r="AC69">
        <v>7</v>
      </c>
      <c r="AD69" s="22">
        <f t="shared" si="96"/>
        <v>0.27000000000001023</v>
      </c>
      <c r="AE69" s="22">
        <f>Q69-C69</f>
        <v>9.0000000000003411E-2</v>
      </c>
      <c r="AF69" s="22">
        <f>R69-D69</f>
        <v>0.14000000000000057</v>
      </c>
      <c r="AG69" s="22">
        <f>S69-E69</f>
        <v>0.46000000000003638</v>
      </c>
      <c r="AH69" s="22">
        <f>T69-F69</f>
        <v>0.56000000000000227</v>
      </c>
      <c r="AI69" s="22">
        <f>U69-G69</f>
        <v>0.57999999999992724</v>
      </c>
      <c r="AJ69" s="22">
        <f>V69-H69</f>
        <v>0.3400000000037835</v>
      </c>
      <c r="AK69" s="22">
        <f>W69-I69</f>
        <v>0.90000000000009095</v>
      </c>
      <c r="AL69" s="22">
        <f>X69-J69</f>
        <v>0.18999999999999773</v>
      </c>
      <c r="AM69" s="22">
        <f t="shared" si="92"/>
        <v>1.9999999999999574E-2</v>
      </c>
      <c r="AN69" s="22">
        <f t="shared" si="93"/>
        <v>147.16</v>
      </c>
    </row>
    <row r="70" spans="1:40" x14ac:dyDescent="0.25">
      <c r="A70">
        <v>8</v>
      </c>
      <c r="B70">
        <v>134.26</v>
      </c>
      <c r="C70">
        <v>53.22</v>
      </c>
      <c r="D70">
        <v>35.700000000000003</v>
      </c>
      <c r="E70">
        <v>163.66</v>
      </c>
      <c r="F70">
        <v>85.42</v>
      </c>
      <c r="G70">
        <v>604.91999999999996</v>
      </c>
      <c r="H70">
        <v>2414.7199999999998</v>
      </c>
      <c r="I70">
        <v>165618.13</v>
      </c>
      <c r="J70">
        <v>2871.94</v>
      </c>
      <c r="K70">
        <v>3.71</v>
      </c>
      <c r="L70">
        <v>549.32000000000005</v>
      </c>
      <c r="M70" s="22">
        <f t="shared" si="94"/>
        <v>172535</v>
      </c>
      <c r="O70">
        <v>8</v>
      </c>
      <c r="P70">
        <v>134.58000000000001</v>
      </c>
      <c r="Q70">
        <v>53.36</v>
      </c>
      <c r="R70">
        <v>35.869999999999997</v>
      </c>
      <c r="S70">
        <v>163.99</v>
      </c>
      <c r="T70">
        <v>85.61</v>
      </c>
      <c r="U70">
        <v>605.5</v>
      </c>
      <c r="V70">
        <v>2415.7199999999998</v>
      </c>
      <c r="W70">
        <v>165622.45000000001</v>
      </c>
      <c r="X70">
        <v>2873.05</v>
      </c>
      <c r="Y70">
        <v>3.74</v>
      </c>
      <c r="Z70">
        <v>1006.19</v>
      </c>
      <c r="AA70" s="22">
        <f t="shared" si="95"/>
        <v>173000.06</v>
      </c>
      <c r="AB70" s="22"/>
      <c r="AC70">
        <v>8</v>
      </c>
      <c r="AD70" s="22">
        <f t="shared" si="96"/>
        <v>0.3200000000000216</v>
      </c>
      <c r="AE70" s="22">
        <f>Q70-C70</f>
        <v>0.14000000000000057</v>
      </c>
      <c r="AF70" s="22">
        <f>R70-D70</f>
        <v>0.1699999999999946</v>
      </c>
      <c r="AG70" s="22">
        <f>S70-E70</f>
        <v>0.33000000000001251</v>
      </c>
      <c r="AH70" s="22">
        <f>T70-F70</f>
        <v>0.18999999999999773</v>
      </c>
      <c r="AI70" s="22">
        <f>U70-G70</f>
        <v>0.58000000000004093</v>
      </c>
      <c r="AJ70" s="22">
        <f>V70-H70</f>
        <v>1</v>
      </c>
      <c r="AK70" s="22">
        <f>W70-I70</f>
        <v>4.3200000000069849</v>
      </c>
      <c r="AL70" s="22">
        <f>X70-J70</f>
        <v>1.1100000000001273</v>
      </c>
      <c r="AM70" s="22">
        <f t="shared" si="92"/>
        <v>3.0000000000000249E-2</v>
      </c>
      <c r="AN70" s="22">
        <f t="shared" si="93"/>
        <v>456.87</v>
      </c>
    </row>
    <row r="71" spans="1:40" x14ac:dyDescent="0.25">
      <c r="A71">
        <v>9</v>
      </c>
      <c r="B71">
        <v>2025.74</v>
      </c>
      <c r="C71">
        <v>262.47000000000003</v>
      </c>
      <c r="D71">
        <v>63.63</v>
      </c>
      <c r="E71">
        <v>387.78</v>
      </c>
      <c r="F71">
        <v>358.48</v>
      </c>
      <c r="G71">
        <v>129.04</v>
      </c>
      <c r="H71">
        <v>90.59</v>
      </c>
      <c r="I71">
        <v>2673.51</v>
      </c>
      <c r="J71">
        <v>85357.8</v>
      </c>
      <c r="K71">
        <v>4.66</v>
      </c>
      <c r="L71">
        <v>272.64999999999998</v>
      </c>
      <c r="M71" s="22">
        <f t="shared" si="94"/>
        <v>91626.35</v>
      </c>
      <c r="O71">
        <v>9</v>
      </c>
      <c r="P71">
        <v>2027.25</v>
      </c>
      <c r="Q71">
        <v>262.89</v>
      </c>
      <c r="R71">
        <v>63.83</v>
      </c>
      <c r="S71">
        <v>388.4</v>
      </c>
      <c r="T71">
        <v>358.86</v>
      </c>
      <c r="U71">
        <v>129.26</v>
      </c>
      <c r="V71">
        <v>90.72</v>
      </c>
      <c r="W71">
        <v>2674.54</v>
      </c>
      <c r="X71">
        <v>85359.16</v>
      </c>
      <c r="Y71">
        <v>4.6900000000000004</v>
      </c>
      <c r="Z71">
        <v>499.41</v>
      </c>
      <c r="AA71" s="22">
        <f t="shared" si="95"/>
        <v>91859.010000000009</v>
      </c>
      <c r="AB71" s="22"/>
      <c r="AC71">
        <v>9</v>
      </c>
      <c r="AD71" s="22">
        <f t="shared" si="96"/>
        <v>1.5099999999999909</v>
      </c>
      <c r="AE71" s="22">
        <f>Q71-C71</f>
        <v>0.41999999999995907</v>
      </c>
      <c r="AF71" s="22">
        <f>R71-D71</f>
        <v>0.19999999999999574</v>
      </c>
      <c r="AG71" s="22">
        <f>S71-E71</f>
        <v>0.62000000000000455</v>
      </c>
      <c r="AH71" s="22">
        <f>T71-F71</f>
        <v>0.37999999999999545</v>
      </c>
      <c r="AI71" s="22">
        <f>U71-G71</f>
        <v>0.21999999999999886</v>
      </c>
      <c r="AJ71" s="22">
        <f>V71-H71</f>
        <v>0.12999999999999545</v>
      </c>
      <c r="AK71" s="22">
        <f>W71-I71</f>
        <v>1.0299999999997453</v>
      </c>
      <c r="AL71" s="22">
        <f>X71-J71</f>
        <v>1.3600000000005821</v>
      </c>
      <c r="AM71" s="22">
        <f t="shared" si="92"/>
        <v>3.0000000000000249E-2</v>
      </c>
      <c r="AN71" s="22">
        <f t="shared" si="93"/>
        <v>226.76000000000005</v>
      </c>
    </row>
    <row r="72" spans="1:40" x14ac:dyDescent="0.25">
      <c r="A72">
        <v>10</v>
      </c>
      <c r="B72">
        <v>26.03</v>
      </c>
      <c r="C72">
        <v>24.17</v>
      </c>
      <c r="D72">
        <v>97.43</v>
      </c>
      <c r="E72">
        <v>604.4</v>
      </c>
      <c r="F72">
        <v>418.86</v>
      </c>
      <c r="G72">
        <v>132.65</v>
      </c>
      <c r="H72">
        <v>3.28</v>
      </c>
      <c r="I72">
        <v>0.75</v>
      </c>
      <c r="J72">
        <v>1.31</v>
      </c>
      <c r="K72">
        <v>199445.31</v>
      </c>
      <c r="L72">
        <v>445.01</v>
      </c>
      <c r="M72" s="22">
        <f t="shared" si="94"/>
        <v>201199.2</v>
      </c>
      <c r="O72">
        <v>10</v>
      </c>
      <c r="P72">
        <v>26.15</v>
      </c>
      <c r="Q72">
        <v>24.28</v>
      </c>
      <c r="R72">
        <v>97.79</v>
      </c>
      <c r="S72">
        <v>605.4</v>
      </c>
      <c r="T72">
        <v>419.7</v>
      </c>
      <c r="U72">
        <v>132.86000000000001</v>
      </c>
      <c r="V72">
        <v>3.29</v>
      </c>
      <c r="W72">
        <v>0.75</v>
      </c>
      <c r="X72">
        <v>1.32</v>
      </c>
      <c r="Y72">
        <v>199449.64</v>
      </c>
      <c r="Z72">
        <v>815.04</v>
      </c>
      <c r="AA72" s="22">
        <f t="shared" si="95"/>
        <v>201576.22000000003</v>
      </c>
      <c r="AB72" s="22"/>
      <c r="AC72">
        <v>10</v>
      </c>
      <c r="AD72" s="22">
        <f t="shared" si="96"/>
        <v>0.11999999999999744</v>
      </c>
      <c r="AE72" s="22">
        <f>Q72-C72</f>
        <v>0.10999999999999943</v>
      </c>
      <c r="AF72" s="22">
        <f>R72-D72</f>
        <v>0.35999999999999943</v>
      </c>
      <c r="AG72" s="22">
        <f>S72-E72</f>
        <v>1</v>
      </c>
      <c r="AH72" s="22">
        <f>T72-F72</f>
        <v>0.83999999999997499</v>
      </c>
      <c r="AI72" s="22">
        <f>U72-G72</f>
        <v>0.21000000000000796</v>
      </c>
      <c r="AJ72" s="22">
        <f>V72-H72</f>
        <v>1.0000000000000231E-2</v>
      </c>
      <c r="AK72" s="22">
        <f>W72-I72</f>
        <v>0</v>
      </c>
      <c r="AL72" s="22">
        <f>X72-J72</f>
        <v>1.0000000000000009E-2</v>
      </c>
      <c r="AM72" s="22">
        <f t="shared" si="92"/>
        <v>4.3300000000162981</v>
      </c>
      <c r="AN72" s="22">
        <f t="shared" si="93"/>
        <v>370.03</v>
      </c>
    </row>
    <row r="73" spans="1:40" x14ac:dyDescent="0.25">
      <c r="A73">
        <v>11</v>
      </c>
      <c r="B73">
        <v>1171.3599999999999</v>
      </c>
      <c r="C73">
        <v>680.36</v>
      </c>
      <c r="D73">
        <v>2304.71</v>
      </c>
      <c r="E73">
        <v>2821.53</v>
      </c>
      <c r="F73">
        <v>743.68</v>
      </c>
      <c r="G73">
        <v>308.83</v>
      </c>
      <c r="H73">
        <v>147.18</v>
      </c>
      <c r="I73">
        <v>456.96</v>
      </c>
      <c r="J73">
        <v>226.8</v>
      </c>
      <c r="K73">
        <v>370.11</v>
      </c>
      <c r="L73">
        <v>43554.87</v>
      </c>
      <c r="M73" s="22">
        <f t="shared" si="94"/>
        <v>52786.39</v>
      </c>
      <c r="O73">
        <v>11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43554</v>
      </c>
      <c r="AA73" s="22">
        <f t="shared" si="95"/>
        <v>43554</v>
      </c>
      <c r="AB73" s="22"/>
      <c r="AC73">
        <v>11</v>
      </c>
      <c r="AD73" s="22">
        <f t="shared" si="96"/>
        <v>-1171.3599999999999</v>
      </c>
      <c r="AE73" s="22">
        <f>Q73-C73</f>
        <v>-680.36</v>
      </c>
      <c r="AF73" s="22">
        <f>R73-D73</f>
        <v>-2304.71</v>
      </c>
      <c r="AG73" s="22">
        <f>S73-E73</f>
        <v>-2821.53</v>
      </c>
      <c r="AH73" s="22">
        <f>T73-F73</f>
        <v>-743.68</v>
      </c>
      <c r="AI73" s="22">
        <f>U73-G73</f>
        <v>-308.83</v>
      </c>
      <c r="AJ73" s="22">
        <f>V73-H73</f>
        <v>-147.18</v>
      </c>
      <c r="AK73" s="22">
        <f>W73-I73</f>
        <v>-456.96</v>
      </c>
      <c r="AL73" s="22">
        <f>X73-J73</f>
        <v>-226.8</v>
      </c>
      <c r="AM73" s="22">
        <f t="shared" si="92"/>
        <v>-370.11</v>
      </c>
      <c r="AN73" s="22">
        <f t="shared" si="93"/>
        <v>-0.87000000000261934</v>
      </c>
    </row>
    <row r="74" spans="1:40" x14ac:dyDescent="0.25">
      <c r="B74" s="22">
        <f>SUM(B63:B73)</f>
        <v>401959.37</v>
      </c>
      <c r="C74" s="22">
        <f t="shared" ref="C74" si="97">SUM(C63:C73)</f>
        <v>291529.40999999986</v>
      </c>
      <c r="D74" s="22">
        <f t="shared" ref="D74" si="98">SUM(D63:D73)</f>
        <v>809408.07999999984</v>
      </c>
      <c r="E74" s="22">
        <f t="shared" ref="E74" si="99">SUM(E63:E73)</f>
        <v>620646.74000000011</v>
      </c>
      <c r="F74" s="22">
        <f t="shared" ref="F74" si="100">SUM(F63:F73)</f>
        <v>302676.34999999998</v>
      </c>
      <c r="G74" s="22">
        <f t="shared" ref="G74" si="101">SUM(G63:G73)</f>
        <v>109837.08999999998</v>
      </c>
      <c r="H74" s="22">
        <f t="shared" ref="H74" si="102">SUM(H63:H73)</f>
        <v>55524.95</v>
      </c>
      <c r="I74" s="22">
        <f t="shared" ref="I74" si="103">SUM(I63:I73)</f>
        <v>172001.6</v>
      </c>
      <c r="J74" s="22">
        <f t="shared" ref="J74" si="104">SUM(J63:J73)</f>
        <v>91465.31</v>
      </c>
      <c r="K74" s="22">
        <f t="shared" ref="K74" si="105">SUM(K63:K73)</f>
        <v>200614.78999999998</v>
      </c>
      <c r="L74" s="22">
        <f t="shared" ref="L74" si="106">SUM(L63:L73)</f>
        <v>54654.64</v>
      </c>
      <c r="M74" s="22">
        <f t="shared" ref="M74" si="107">SUM(M63:M73)</f>
        <v>3110318.3300000005</v>
      </c>
      <c r="P74" s="22">
        <f>SUM(P63:P73)</f>
        <v>400812.57000000007</v>
      </c>
      <c r="Q74" s="22">
        <f t="shared" ref="Q74" si="108">SUM(Q63:Q73)</f>
        <v>290864.82</v>
      </c>
      <c r="R74" s="22">
        <f t="shared" ref="R74" si="109">SUM(R63:R73)</f>
        <v>807144.53</v>
      </c>
      <c r="S74" s="22">
        <f t="shared" ref="S74" si="110">SUM(S63:S73)</f>
        <v>617883.94999999995</v>
      </c>
      <c r="T74" s="22">
        <f t="shared" ref="T74" si="111">SUM(T63:T73)</f>
        <v>301951.96999999997</v>
      </c>
      <c r="U74" s="22">
        <f t="shared" ref="U74" si="112">SUM(U63:U73)</f>
        <v>109534.73999999999</v>
      </c>
      <c r="V74" s="22">
        <f t="shared" ref="V74" si="113">SUM(V63:V73)</f>
        <v>55381.16</v>
      </c>
      <c r="W74" s="22">
        <f t="shared" ref="W74" si="114">SUM(W63:W73)</f>
        <v>171552.63000000003</v>
      </c>
      <c r="X74" s="22">
        <f t="shared" ref="X74" si="115">SUM(X63:X73)</f>
        <v>91244.420000000013</v>
      </c>
      <c r="Y74" s="22">
        <f t="shared" ref="Y74" si="116">SUM(Y63:Y73)</f>
        <v>200251.08000000002</v>
      </c>
      <c r="Z74" s="22">
        <f t="shared" ref="Z74:AA74" si="117">SUM(Z63:Z73)</f>
        <v>63883.76</v>
      </c>
      <c r="AA74" s="22">
        <f t="shared" si="117"/>
        <v>3110505.6300000004</v>
      </c>
      <c r="AB74" s="22"/>
    </row>
    <row r="75" spans="1:40" x14ac:dyDescent="0.25">
      <c r="M75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094F80FEA384591818E04E7F9E572" ma:contentTypeVersion="15" ma:contentTypeDescription="Create a new document." ma:contentTypeScope="" ma:versionID="f9b76f6121b03d4fe5159a1397f862fa">
  <xsd:schema xmlns:xsd="http://www.w3.org/2001/XMLSchema" xmlns:xs="http://www.w3.org/2001/XMLSchema" xmlns:p="http://schemas.microsoft.com/office/2006/metadata/properties" xmlns:ns2="fe809039-00b4-4036-9033-c8e1b250376e" xmlns:ns3="b8c950eb-89e9-4aff-b1e4-2b972a0e6dc8" targetNamespace="http://schemas.microsoft.com/office/2006/metadata/properties" ma:root="true" ma:fieldsID="fa0096b4cddb15a00f68289d0a6936cc" ns2:_="" ns3:_="">
    <xsd:import namespace="fe809039-00b4-4036-9033-c8e1b250376e"/>
    <xsd:import namespace="b8c950eb-89e9-4aff-b1e4-2b972a0e6d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809039-00b4-4036-9033-c8e1b25037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950eb-89e9-4aff-b1e4-2b972a0e6d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55a4e9-acd1-4916-864d-59b95911506f}" ma:internalName="TaxCatchAll" ma:showField="CatchAllData" ma:web="b8c950eb-89e9-4aff-b1e4-2b972a0e6d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809039-00b4-4036-9033-c8e1b250376e">
      <Terms xmlns="http://schemas.microsoft.com/office/infopath/2007/PartnerControls"/>
    </lcf76f155ced4ddcb4097134ff3c332f>
    <TaxCatchAll xmlns="b8c950eb-89e9-4aff-b1e4-2b972a0e6dc8" xsi:nil="true"/>
  </documentManagement>
</p:properties>
</file>

<file path=customXml/itemProps1.xml><?xml version="1.0" encoding="utf-8"?>
<ds:datastoreItem xmlns:ds="http://schemas.openxmlformats.org/officeDocument/2006/customXml" ds:itemID="{E34A7ABF-AC8A-458A-AC67-5E468F3979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8039C0-2510-4F30-B352-F00C9CB8D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809039-00b4-4036-9033-c8e1b250376e"/>
    <ds:schemaRef ds:uri="b8c950eb-89e9-4aff-b1e4-2b972a0e6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25494B-B606-4763-B62D-C7870B0569B2}">
  <ds:schemaRefs>
    <ds:schemaRef ds:uri="http://schemas.microsoft.com/office/2006/metadata/properties"/>
    <ds:schemaRef ds:uri="http://schemas.microsoft.com/office/infopath/2007/PartnerControls"/>
    <ds:schemaRef ds:uri="fe809039-00b4-4036-9033-c8e1b250376e"/>
    <ds:schemaRef ds:uri="b8c950eb-89e9-4aff-b1e4-2b972a0e6d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 Coefficients</vt:lpstr>
      <vt:lpstr>Original Coefficients</vt:lpstr>
      <vt:lpstr>cc fLOW cOMPARISON</vt:lpstr>
    </vt:vector>
  </TitlesOfParts>
  <Company>WSP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Hoque, Jawad Mahmud</dc:creator>
  <cp:lastModifiedBy>Hoque, Jawad Mahmud</cp:lastModifiedBy>
  <dcterms:created xsi:type="dcterms:W3CDTF">2023-03-20T21:03:21Z</dcterms:created>
  <dcterms:modified xsi:type="dcterms:W3CDTF">2023-03-21T15:53:15Z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0x01010024C094F80FEA384591818E04E7F9E572</vt:lpwstr>
  </property>
</Properties>
</file>