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inmodel\MainModelShare\travel-model-one-master\utilities\RTP\QAQC\"/>
    </mc:Choice>
  </mc:AlternateContent>
  <bookViews>
    <workbookView xWindow="0" yWindow="0" windowWidth="22500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3" i="1"/>
  <c r="F12" i="1"/>
  <c r="F8" i="1"/>
  <c r="F4" i="1"/>
  <c r="F11" i="1"/>
  <c r="F7" i="1"/>
  <c r="F3" i="1"/>
  <c r="F10" i="1"/>
  <c r="F6" i="1"/>
  <c r="F13" i="1"/>
  <c r="F9" i="1"/>
  <c r="F5" i="1"/>
  <c r="F18" i="1" l="1"/>
  <c r="F17" i="1"/>
  <c r="F16" i="1"/>
  <c r="G3" i="1" s="1"/>
  <c r="G23" i="1" s="1"/>
  <c r="E25" i="1"/>
  <c r="E24" i="1"/>
  <c r="E26" i="1"/>
  <c r="F19" i="1" l="1"/>
  <c r="F20" i="1"/>
  <c r="G8" i="1"/>
  <c r="G6" i="1"/>
  <c r="G4" i="1"/>
  <c r="G9" i="1"/>
  <c r="G13" i="1"/>
  <c r="G27" i="1" s="1"/>
  <c r="G11" i="1"/>
  <c r="G12" i="1"/>
  <c r="G7" i="1"/>
  <c r="G10" i="1"/>
  <c r="G5" i="1"/>
  <c r="D17" i="1"/>
  <c r="D18" i="1"/>
  <c r="D16" i="1"/>
  <c r="G24" i="1" l="1"/>
  <c r="G26" i="1"/>
  <c r="G25" i="1"/>
  <c r="D19" i="1"/>
  <c r="D20" i="1"/>
</calcChain>
</file>

<file path=xl/sharedStrings.xml><?xml version="1.0" encoding="utf-8"?>
<sst xmlns="http://schemas.openxmlformats.org/spreadsheetml/2006/main" count="34" uniqueCount="34">
  <si>
    <t>nAVs</t>
  </si>
  <si>
    <t>ncars</t>
  </si>
  <si>
    <t>carown_labels</t>
  </si>
  <si>
    <t>Alt01 0 car</t>
  </si>
  <si>
    <t>Alt02 1 car - 1HV</t>
  </si>
  <si>
    <t>Alt03 1 car - 1AV</t>
  </si>
  <si>
    <t>Alt04 2 cars - 2HVs</t>
  </si>
  <si>
    <t>Alt05 2 cars - 2AVs</t>
  </si>
  <si>
    <t>Alt06 2 cars - 1HV1AV</t>
  </si>
  <si>
    <t>Alt07 3 cars - 3HVs</t>
  </si>
  <si>
    <t>Alt08 3 cars - 3AVs</t>
  </si>
  <si>
    <t>Alt09 3 cars - 2HVs1AV</t>
  </si>
  <si>
    <t>Alt10 3 cars - 1HV2AVs</t>
  </si>
  <si>
    <t>Alt11 4 cars - 4HVs</t>
  </si>
  <si>
    <t>Results</t>
  </si>
  <si>
    <t>total hhlds</t>
  </si>
  <si>
    <t>total cars</t>
  </si>
  <si>
    <t>total Avs</t>
  </si>
  <si>
    <t>%Avs</t>
  </si>
  <si>
    <t>ncar per hhld</t>
  </si>
  <si>
    <t>car ownership change</t>
  </si>
  <si>
    <t>0 car</t>
  </si>
  <si>
    <t>1 car</t>
  </si>
  <si>
    <t>2 cars</t>
  </si>
  <si>
    <t>3 cars</t>
  </si>
  <si>
    <t>4 plus cars</t>
  </si>
  <si>
    <t>nhhld</t>
  </si>
  <si>
    <t>share</t>
  </si>
  <si>
    <t>Blueprint 2050 - target share</t>
  </si>
  <si>
    <t>Blueprint 2050 - target nhhld</t>
  </si>
  <si>
    <t>Notes:</t>
  </si>
  <si>
    <t>More details about the 2050 targets in travel-model-one-master\model-files\AutoOwnership.xls</t>
  </si>
  <si>
    <t>Cell F3 to F13 updates automatically using values from the local version of carown_summary.csv</t>
  </si>
  <si>
    <t>However, users will need to keep carown_summary.csv open. Otherwise, the values will show up as "REF#"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</si>
</sst>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theme="0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2" fontId="1" fillId="0" borderId="0" xfId="0" applyNumberFormat="1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/>
    <xf numFmtId="165" fontId="0" fillId="0" borderId="0" xfId="0" applyNumberFormat="1" applyFill="1"/>
    <xf numFmtId="164" fontId="0" fillId="0" borderId="0" xfId="1" applyNumberFormat="1" applyFont="1" applyFill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0" fontId="1" fillId="0" borderId="0" xfId="0" applyFont="1"/>
    <xf numFmtId="2" fontId="0" fillId="0" borderId="0" xfId="1" applyNumberFormat="1" applyFont="1"/>
    <xf numFmtId="2" fontId="0" fillId="0" borderId="0" xfId="1" applyNumberFormat="1" applyFont="1" applyFill="1"/>
    <xf numFmtId="0" fontId="4" fillId="0" borderId="0" xfId="0" applyFont="1"/>
    <xf numFmtId="2" fontId="4" fillId="0" borderId="0" xfId="1" applyNumberFormat="1" applyFont="1"/>
    <xf numFmtId="0" fontId="4" fillId="0" borderId="0" xfId="0" applyFont="1" applyFill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 applyAlignment="1">
      <alignment wrapText="1"/>
    </xf>
    <xf numFmtId="165" fontId="0" fillId="0" borderId="0" xfId="0" applyNumberFormat="1"/>
    <xf numFmtId="4" fontId="0" fillId="0" borderId="0" xfId="0" applyNumberFormat="1" applyFill="1" applyAlignment="1">
      <alignment wrapText="1"/>
    </xf>
    <xf numFmtId="1" fontId="0" fillId="0" borderId="0" xfId="0" applyNumberFormat="1"/>
    <xf numFmtId="0" fontId="0" fillId="2" borderId="0" xfId="0" applyFill="1"/>
    <xf numFmtId="164" fontId="1" fillId="0" borderId="0" xfId="1" applyNumberFormat="1" applyFont="1" applyFill="1"/>
    <xf numFmtId="0" fontId="0" fillId="3" borderId="0" xfId="0" applyFill="1"/>
    <xf numFmtId="9" fontId="0" fillId="3" borderId="0" xfId="1" applyFont="1" applyFill="1"/>
  </cellXfs>
  <cellStyles count="2">
    <cellStyle name="Normal" xfId="0" builtinId="0"/>
    <cellStyle name="Percent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abSelected="1" workbookViewId="0">
      <selection activeCell="G29" sqref="G29"/>
    </sheetView>
  </sheetViews>
  <sheetFormatPr defaultRowHeight="14.25" x14ac:dyDescent="0.45"/>
  <cols>
    <col min="3" max="3" width="21.1328125" bestFit="1" customWidth="1"/>
    <col min="4" max="4" width="19.265625" bestFit="1" customWidth="1"/>
    <col min="5" max="5" width="10.59765625" customWidth="1"/>
    <col min="6" max="7" width="10.73046875" style="3" customWidth="1"/>
    <col min="197" max="197" width="21.1328125" bestFit="1" customWidth="1"/>
    <col min="198" max="198" width="19.265625" bestFit="1" customWidth="1"/>
    <col min="199" max="199" width="10.59765625" customWidth="1"/>
    <col min="200" max="214" width="10.73046875" customWidth="1"/>
    <col min="453" max="453" width="21.1328125" bestFit="1" customWidth="1"/>
    <col min="454" max="454" width="19.265625" bestFit="1" customWidth="1"/>
    <col min="455" max="455" width="10.59765625" customWidth="1"/>
    <col min="456" max="470" width="10.73046875" customWidth="1"/>
    <col min="709" max="709" width="21.1328125" bestFit="1" customWidth="1"/>
    <col min="710" max="710" width="19.265625" bestFit="1" customWidth="1"/>
    <col min="711" max="711" width="10.59765625" customWidth="1"/>
    <col min="712" max="726" width="10.73046875" customWidth="1"/>
    <col min="965" max="965" width="21.1328125" bestFit="1" customWidth="1"/>
    <col min="966" max="966" width="19.265625" bestFit="1" customWidth="1"/>
    <col min="967" max="967" width="10.59765625" customWidth="1"/>
    <col min="968" max="982" width="10.73046875" customWidth="1"/>
    <col min="1221" max="1221" width="21.1328125" bestFit="1" customWidth="1"/>
    <col min="1222" max="1222" width="19.265625" bestFit="1" customWidth="1"/>
    <col min="1223" max="1223" width="10.59765625" customWidth="1"/>
    <col min="1224" max="1238" width="10.73046875" customWidth="1"/>
    <col min="1477" max="1477" width="21.1328125" bestFit="1" customWidth="1"/>
    <col min="1478" max="1478" width="19.265625" bestFit="1" customWidth="1"/>
    <col min="1479" max="1479" width="10.59765625" customWidth="1"/>
    <col min="1480" max="1494" width="10.73046875" customWidth="1"/>
    <col min="1733" max="1733" width="21.1328125" bestFit="1" customWidth="1"/>
    <col min="1734" max="1734" width="19.265625" bestFit="1" customWidth="1"/>
    <col min="1735" max="1735" width="10.59765625" customWidth="1"/>
    <col min="1736" max="1750" width="10.73046875" customWidth="1"/>
    <col min="1989" max="1989" width="21.1328125" bestFit="1" customWidth="1"/>
    <col min="1990" max="1990" width="19.265625" bestFit="1" customWidth="1"/>
    <col min="1991" max="1991" width="10.59765625" customWidth="1"/>
    <col min="1992" max="2006" width="10.73046875" customWidth="1"/>
    <col min="2245" max="2245" width="21.1328125" bestFit="1" customWidth="1"/>
    <col min="2246" max="2246" width="19.265625" bestFit="1" customWidth="1"/>
    <col min="2247" max="2247" width="10.59765625" customWidth="1"/>
    <col min="2248" max="2262" width="10.73046875" customWidth="1"/>
    <col min="2501" max="2501" width="21.1328125" bestFit="1" customWidth="1"/>
    <col min="2502" max="2502" width="19.265625" bestFit="1" customWidth="1"/>
    <col min="2503" max="2503" width="10.59765625" customWidth="1"/>
    <col min="2504" max="2518" width="10.73046875" customWidth="1"/>
    <col min="2757" max="2757" width="21.1328125" bestFit="1" customWidth="1"/>
    <col min="2758" max="2758" width="19.265625" bestFit="1" customWidth="1"/>
    <col min="2759" max="2759" width="10.59765625" customWidth="1"/>
    <col min="2760" max="2774" width="10.73046875" customWidth="1"/>
    <col min="3013" max="3013" width="21.1328125" bestFit="1" customWidth="1"/>
    <col min="3014" max="3014" width="19.265625" bestFit="1" customWidth="1"/>
    <col min="3015" max="3015" width="10.59765625" customWidth="1"/>
    <col min="3016" max="3030" width="10.73046875" customWidth="1"/>
    <col min="3269" max="3269" width="21.1328125" bestFit="1" customWidth="1"/>
    <col min="3270" max="3270" width="19.265625" bestFit="1" customWidth="1"/>
    <col min="3271" max="3271" width="10.59765625" customWidth="1"/>
    <col min="3272" max="3286" width="10.73046875" customWidth="1"/>
    <col min="3525" max="3525" width="21.1328125" bestFit="1" customWidth="1"/>
    <col min="3526" max="3526" width="19.265625" bestFit="1" customWidth="1"/>
    <col min="3527" max="3527" width="10.59765625" customWidth="1"/>
    <col min="3528" max="3542" width="10.73046875" customWidth="1"/>
    <col min="3781" max="3781" width="21.1328125" bestFit="1" customWidth="1"/>
    <col min="3782" max="3782" width="19.265625" bestFit="1" customWidth="1"/>
    <col min="3783" max="3783" width="10.59765625" customWidth="1"/>
    <col min="3784" max="3798" width="10.73046875" customWidth="1"/>
    <col min="4037" max="4037" width="21.1328125" bestFit="1" customWidth="1"/>
    <col min="4038" max="4038" width="19.265625" bestFit="1" customWidth="1"/>
    <col min="4039" max="4039" width="10.59765625" customWidth="1"/>
    <col min="4040" max="4054" width="10.73046875" customWidth="1"/>
    <col min="4293" max="4293" width="21.1328125" bestFit="1" customWidth="1"/>
    <col min="4294" max="4294" width="19.265625" bestFit="1" customWidth="1"/>
    <col min="4295" max="4295" width="10.59765625" customWidth="1"/>
    <col min="4296" max="4310" width="10.73046875" customWidth="1"/>
    <col min="4549" max="4549" width="21.1328125" bestFit="1" customWidth="1"/>
    <col min="4550" max="4550" width="19.265625" bestFit="1" customWidth="1"/>
    <col min="4551" max="4551" width="10.59765625" customWidth="1"/>
    <col min="4552" max="4566" width="10.73046875" customWidth="1"/>
    <col min="4805" max="4805" width="21.1328125" bestFit="1" customWidth="1"/>
    <col min="4806" max="4806" width="19.265625" bestFit="1" customWidth="1"/>
    <col min="4807" max="4807" width="10.59765625" customWidth="1"/>
    <col min="4808" max="4822" width="10.73046875" customWidth="1"/>
    <col min="5061" max="5061" width="21.1328125" bestFit="1" customWidth="1"/>
    <col min="5062" max="5062" width="19.265625" bestFit="1" customWidth="1"/>
    <col min="5063" max="5063" width="10.59765625" customWidth="1"/>
    <col min="5064" max="5078" width="10.73046875" customWidth="1"/>
    <col min="5317" max="5317" width="21.1328125" bestFit="1" customWidth="1"/>
    <col min="5318" max="5318" width="19.265625" bestFit="1" customWidth="1"/>
    <col min="5319" max="5319" width="10.59765625" customWidth="1"/>
    <col min="5320" max="5334" width="10.73046875" customWidth="1"/>
    <col min="5573" max="5573" width="21.1328125" bestFit="1" customWidth="1"/>
    <col min="5574" max="5574" width="19.265625" bestFit="1" customWidth="1"/>
    <col min="5575" max="5575" width="10.59765625" customWidth="1"/>
    <col min="5576" max="5590" width="10.73046875" customWidth="1"/>
    <col min="5829" max="5829" width="21.1328125" bestFit="1" customWidth="1"/>
    <col min="5830" max="5830" width="19.265625" bestFit="1" customWidth="1"/>
    <col min="5831" max="5831" width="10.59765625" customWidth="1"/>
    <col min="5832" max="5846" width="10.73046875" customWidth="1"/>
    <col min="6085" max="6085" width="21.1328125" bestFit="1" customWidth="1"/>
    <col min="6086" max="6086" width="19.265625" bestFit="1" customWidth="1"/>
    <col min="6087" max="6087" width="10.59765625" customWidth="1"/>
    <col min="6088" max="6102" width="10.73046875" customWidth="1"/>
    <col min="6341" max="6341" width="21.1328125" bestFit="1" customWidth="1"/>
    <col min="6342" max="6342" width="19.265625" bestFit="1" customWidth="1"/>
    <col min="6343" max="6343" width="10.59765625" customWidth="1"/>
    <col min="6344" max="6358" width="10.73046875" customWidth="1"/>
    <col min="6597" max="6597" width="21.1328125" bestFit="1" customWidth="1"/>
    <col min="6598" max="6598" width="19.265625" bestFit="1" customWidth="1"/>
    <col min="6599" max="6599" width="10.59765625" customWidth="1"/>
    <col min="6600" max="6614" width="10.73046875" customWidth="1"/>
    <col min="6853" max="6853" width="21.1328125" bestFit="1" customWidth="1"/>
    <col min="6854" max="6854" width="19.265625" bestFit="1" customWidth="1"/>
    <col min="6855" max="6855" width="10.59765625" customWidth="1"/>
    <col min="6856" max="6870" width="10.73046875" customWidth="1"/>
    <col min="7109" max="7109" width="21.1328125" bestFit="1" customWidth="1"/>
    <col min="7110" max="7110" width="19.265625" bestFit="1" customWidth="1"/>
    <col min="7111" max="7111" width="10.59765625" customWidth="1"/>
    <col min="7112" max="7126" width="10.73046875" customWidth="1"/>
    <col min="7365" max="7365" width="21.1328125" bestFit="1" customWidth="1"/>
    <col min="7366" max="7366" width="19.265625" bestFit="1" customWidth="1"/>
    <col min="7367" max="7367" width="10.59765625" customWidth="1"/>
    <col min="7368" max="7382" width="10.73046875" customWidth="1"/>
    <col min="7621" max="7621" width="21.1328125" bestFit="1" customWidth="1"/>
    <col min="7622" max="7622" width="19.265625" bestFit="1" customWidth="1"/>
    <col min="7623" max="7623" width="10.59765625" customWidth="1"/>
    <col min="7624" max="7638" width="10.73046875" customWidth="1"/>
    <col min="7877" max="7877" width="21.1328125" bestFit="1" customWidth="1"/>
    <col min="7878" max="7878" width="19.265625" bestFit="1" customWidth="1"/>
    <col min="7879" max="7879" width="10.59765625" customWidth="1"/>
    <col min="7880" max="7894" width="10.73046875" customWidth="1"/>
    <col min="8133" max="8133" width="21.1328125" bestFit="1" customWidth="1"/>
    <col min="8134" max="8134" width="19.265625" bestFit="1" customWidth="1"/>
    <col min="8135" max="8135" width="10.59765625" customWidth="1"/>
    <col min="8136" max="8150" width="10.73046875" customWidth="1"/>
    <col min="8389" max="8389" width="21.1328125" bestFit="1" customWidth="1"/>
    <col min="8390" max="8390" width="19.265625" bestFit="1" customWidth="1"/>
    <col min="8391" max="8391" width="10.59765625" customWidth="1"/>
    <col min="8392" max="8406" width="10.73046875" customWidth="1"/>
    <col min="8645" max="8645" width="21.1328125" bestFit="1" customWidth="1"/>
    <col min="8646" max="8646" width="19.265625" bestFit="1" customWidth="1"/>
    <col min="8647" max="8647" width="10.59765625" customWidth="1"/>
    <col min="8648" max="8662" width="10.73046875" customWidth="1"/>
    <col min="8901" max="8901" width="21.1328125" bestFit="1" customWidth="1"/>
    <col min="8902" max="8902" width="19.265625" bestFit="1" customWidth="1"/>
    <col min="8903" max="8903" width="10.59765625" customWidth="1"/>
    <col min="8904" max="8918" width="10.73046875" customWidth="1"/>
    <col min="9157" max="9157" width="21.1328125" bestFit="1" customWidth="1"/>
    <col min="9158" max="9158" width="19.265625" bestFit="1" customWidth="1"/>
    <col min="9159" max="9159" width="10.59765625" customWidth="1"/>
    <col min="9160" max="9174" width="10.73046875" customWidth="1"/>
    <col min="9413" max="9413" width="21.1328125" bestFit="1" customWidth="1"/>
    <col min="9414" max="9414" width="19.265625" bestFit="1" customWidth="1"/>
    <col min="9415" max="9415" width="10.59765625" customWidth="1"/>
    <col min="9416" max="9430" width="10.73046875" customWidth="1"/>
    <col min="9669" max="9669" width="21.1328125" bestFit="1" customWidth="1"/>
    <col min="9670" max="9670" width="19.265625" bestFit="1" customWidth="1"/>
    <col min="9671" max="9671" width="10.59765625" customWidth="1"/>
    <col min="9672" max="9686" width="10.73046875" customWidth="1"/>
    <col min="9925" max="9925" width="21.1328125" bestFit="1" customWidth="1"/>
    <col min="9926" max="9926" width="19.265625" bestFit="1" customWidth="1"/>
    <col min="9927" max="9927" width="10.59765625" customWidth="1"/>
    <col min="9928" max="9942" width="10.73046875" customWidth="1"/>
    <col min="10181" max="10181" width="21.1328125" bestFit="1" customWidth="1"/>
    <col min="10182" max="10182" width="19.265625" bestFit="1" customWidth="1"/>
    <col min="10183" max="10183" width="10.59765625" customWidth="1"/>
    <col min="10184" max="10198" width="10.73046875" customWidth="1"/>
    <col min="10437" max="10437" width="21.1328125" bestFit="1" customWidth="1"/>
    <col min="10438" max="10438" width="19.265625" bestFit="1" customWidth="1"/>
    <col min="10439" max="10439" width="10.59765625" customWidth="1"/>
    <col min="10440" max="10454" width="10.73046875" customWidth="1"/>
    <col min="10693" max="10693" width="21.1328125" bestFit="1" customWidth="1"/>
    <col min="10694" max="10694" width="19.265625" bestFit="1" customWidth="1"/>
    <col min="10695" max="10695" width="10.59765625" customWidth="1"/>
    <col min="10696" max="10710" width="10.73046875" customWidth="1"/>
    <col min="10949" max="10949" width="21.1328125" bestFit="1" customWidth="1"/>
    <col min="10950" max="10950" width="19.265625" bestFit="1" customWidth="1"/>
    <col min="10951" max="10951" width="10.59765625" customWidth="1"/>
    <col min="10952" max="10966" width="10.73046875" customWidth="1"/>
    <col min="11205" max="11205" width="21.1328125" bestFit="1" customWidth="1"/>
    <col min="11206" max="11206" width="19.265625" bestFit="1" customWidth="1"/>
    <col min="11207" max="11207" width="10.59765625" customWidth="1"/>
    <col min="11208" max="11222" width="10.73046875" customWidth="1"/>
    <col min="11461" max="11461" width="21.1328125" bestFit="1" customWidth="1"/>
    <col min="11462" max="11462" width="19.265625" bestFit="1" customWidth="1"/>
    <col min="11463" max="11463" width="10.59765625" customWidth="1"/>
    <col min="11464" max="11478" width="10.73046875" customWidth="1"/>
    <col min="11717" max="11717" width="21.1328125" bestFit="1" customWidth="1"/>
    <col min="11718" max="11718" width="19.265625" bestFit="1" customWidth="1"/>
    <col min="11719" max="11719" width="10.59765625" customWidth="1"/>
    <col min="11720" max="11734" width="10.73046875" customWidth="1"/>
    <col min="11973" max="11973" width="21.1328125" bestFit="1" customWidth="1"/>
    <col min="11974" max="11974" width="19.265625" bestFit="1" customWidth="1"/>
    <col min="11975" max="11975" width="10.59765625" customWidth="1"/>
    <col min="11976" max="11990" width="10.73046875" customWidth="1"/>
    <col min="12229" max="12229" width="21.1328125" bestFit="1" customWidth="1"/>
    <col min="12230" max="12230" width="19.265625" bestFit="1" customWidth="1"/>
    <col min="12231" max="12231" width="10.59765625" customWidth="1"/>
    <col min="12232" max="12246" width="10.73046875" customWidth="1"/>
    <col min="12485" max="12485" width="21.1328125" bestFit="1" customWidth="1"/>
    <col min="12486" max="12486" width="19.265625" bestFit="1" customWidth="1"/>
    <col min="12487" max="12487" width="10.59765625" customWidth="1"/>
    <col min="12488" max="12502" width="10.73046875" customWidth="1"/>
    <col min="12741" max="12741" width="21.1328125" bestFit="1" customWidth="1"/>
    <col min="12742" max="12742" width="19.265625" bestFit="1" customWidth="1"/>
    <col min="12743" max="12743" width="10.59765625" customWidth="1"/>
    <col min="12744" max="12758" width="10.73046875" customWidth="1"/>
    <col min="12997" max="12997" width="21.1328125" bestFit="1" customWidth="1"/>
    <col min="12998" max="12998" width="19.265625" bestFit="1" customWidth="1"/>
    <col min="12999" max="12999" width="10.59765625" customWidth="1"/>
    <col min="13000" max="13014" width="10.73046875" customWidth="1"/>
    <col min="13253" max="13253" width="21.1328125" bestFit="1" customWidth="1"/>
    <col min="13254" max="13254" width="19.265625" bestFit="1" customWidth="1"/>
    <col min="13255" max="13255" width="10.59765625" customWidth="1"/>
    <col min="13256" max="13270" width="10.73046875" customWidth="1"/>
    <col min="13509" max="13509" width="21.1328125" bestFit="1" customWidth="1"/>
    <col min="13510" max="13510" width="19.265625" bestFit="1" customWidth="1"/>
    <col min="13511" max="13511" width="10.59765625" customWidth="1"/>
    <col min="13512" max="13526" width="10.73046875" customWidth="1"/>
    <col min="13765" max="13765" width="21.1328125" bestFit="1" customWidth="1"/>
    <col min="13766" max="13766" width="19.265625" bestFit="1" customWidth="1"/>
    <col min="13767" max="13767" width="10.59765625" customWidth="1"/>
    <col min="13768" max="13782" width="10.73046875" customWidth="1"/>
    <col min="14021" max="14021" width="21.1328125" bestFit="1" customWidth="1"/>
    <col min="14022" max="14022" width="19.265625" bestFit="1" customWidth="1"/>
    <col min="14023" max="14023" width="10.59765625" customWidth="1"/>
    <col min="14024" max="14038" width="10.73046875" customWidth="1"/>
    <col min="14277" max="14277" width="21.1328125" bestFit="1" customWidth="1"/>
    <col min="14278" max="14278" width="19.265625" bestFit="1" customWidth="1"/>
    <col min="14279" max="14279" width="10.59765625" customWidth="1"/>
    <col min="14280" max="14294" width="10.73046875" customWidth="1"/>
    <col min="14533" max="14533" width="21.1328125" bestFit="1" customWidth="1"/>
    <col min="14534" max="14534" width="19.265625" bestFit="1" customWidth="1"/>
    <col min="14535" max="14535" width="10.59765625" customWidth="1"/>
    <col min="14536" max="14550" width="10.73046875" customWidth="1"/>
    <col min="14789" max="14789" width="21.1328125" bestFit="1" customWidth="1"/>
    <col min="14790" max="14790" width="19.265625" bestFit="1" customWidth="1"/>
    <col min="14791" max="14791" width="10.59765625" customWidth="1"/>
    <col min="14792" max="14806" width="10.73046875" customWidth="1"/>
    <col min="15045" max="15045" width="21.1328125" bestFit="1" customWidth="1"/>
    <col min="15046" max="15046" width="19.265625" bestFit="1" customWidth="1"/>
    <col min="15047" max="15047" width="10.59765625" customWidth="1"/>
    <col min="15048" max="15062" width="10.73046875" customWidth="1"/>
    <col min="15301" max="15301" width="21.1328125" bestFit="1" customWidth="1"/>
    <col min="15302" max="15302" width="19.265625" bestFit="1" customWidth="1"/>
    <col min="15303" max="15303" width="10.59765625" customWidth="1"/>
    <col min="15304" max="15318" width="10.73046875" customWidth="1"/>
    <col min="15557" max="15557" width="21.1328125" bestFit="1" customWidth="1"/>
    <col min="15558" max="15558" width="19.265625" bestFit="1" customWidth="1"/>
    <col min="15559" max="15559" width="10.59765625" customWidth="1"/>
    <col min="15560" max="15574" width="10.73046875" customWidth="1"/>
    <col min="15813" max="15813" width="21.1328125" bestFit="1" customWidth="1"/>
    <col min="15814" max="15814" width="19.265625" bestFit="1" customWidth="1"/>
    <col min="15815" max="15815" width="10.59765625" customWidth="1"/>
    <col min="15816" max="15830" width="10.73046875" customWidth="1"/>
    <col min="16069" max="16069" width="21.1328125" bestFit="1" customWidth="1"/>
    <col min="16070" max="16070" width="19.265625" bestFit="1" customWidth="1"/>
    <col min="16071" max="16071" width="10.59765625" customWidth="1"/>
    <col min="16072" max="16086" width="10.73046875" customWidth="1"/>
  </cols>
  <sheetData>
    <row r="2" spans="1:10" ht="39" x14ac:dyDescent="0.45">
      <c r="A2" t="s">
        <v>0</v>
      </c>
      <c r="B2" t="s">
        <v>1</v>
      </c>
      <c r="C2" t="s">
        <v>2</v>
      </c>
      <c r="D2" s="1" t="s">
        <v>29</v>
      </c>
      <c r="E2" s="1" t="s">
        <v>28</v>
      </c>
      <c r="F2" s="2" t="s">
        <v>26</v>
      </c>
      <c r="G2" s="2" t="s">
        <v>27</v>
      </c>
    </row>
    <row r="3" spans="1:10" x14ac:dyDescent="0.45">
      <c r="A3">
        <v>0</v>
      </c>
      <c r="B3">
        <v>0</v>
      </c>
      <c r="C3" s="3" t="s">
        <v>3</v>
      </c>
      <c r="D3">
        <v>326133</v>
      </c>
      <c r="E3" s="22">
        <v>0.15532739043525848</v>
      </c>
      <c r="F3" s="21">
        <f ca="1">INDIRECT("'[carown_summary.csv]carown_summary'!b2")</f>
        <v>202570</v>
      </c>
      <c r="G3" s="5">
        <f ca="1">F3/F$16</f>
        <v>0.10933719218722422</v>
      </c>
      <c r="J3" t="s">
        <v>30</v>
      </c>
    </row>
    <row r="4" spans="1:10" x14ac:dyDescent="0.45">
      <c r="A4">
        <v>0</v>
      </c>
      <c r="B4">
        <v>1</v>
      </c>
      <c r="C4" s="3" t="s">
        <v>4</v>
      </c>
      <c r="D4">
        <v>366889.55612416414</v>
      </c>
      <c r="E4" s="22">
        <v>0.17473851873535251</v>
      </c>
      <c r="F4" s="21">
        <f ca="1">INDIRECT("'[carown_summary.csv]carown_summary'!b3")</f>
        <v>607387</v>
      </c>
      <c r="G4" s="5">
        <f t="shared" ref="G4:G13" ca="1" si="0">F4/F$16</f>
        <v>0.32783723725636355</v>
      </c>
      <c r="J4" t="s">
        <v>31</v>
      </c>
    </row>
    <row r="5" spans="1:10" x14ac:dyDescent="0.45">
      <c r="A5">
        <v>1</v>
      </c>
      <c r="B5">
        <v>1</v>
      </c>
      <c r="C5" s="3" t="s">
        <v>5</v>
      </c>
      <c r="D5">
        <v>281798.69522683602</v>
      </c>
      <c r="E5" s="22">
        <v>0.13421228749511752</v>
      </c>
      <c r="F5" s="21">
        <f ca="1">INDIRECT("'[carown_summary.csv]carown_summary'!b4")</f>
        <v>47281</v>
      </c>
      <c r="G5" s="5">
        <f t="shared" ca="1" si="0"/>
        <v>2.551992784619711E-2</v>
      </c>
      <c r="J5" t="s">
        <v>32</v>
      </c>
    </row>
    <row r="6" spans="1:10" x14ac:dyDescent="0.45">
      <c r="A6">
        <v>0</v>
      </c>
      <c r="B6">
        <v>2</v>
      </c>
      <c r="C6" s="3" t="s">
        <v>6</v>
      </c>
      <c r="D6">
        <v>358998.98199425329</v>
      </c>
      <c r="E6" s="22">
        <v>0.17098047435273861</v>
      </c>
      <c r="F6" s="21">
        <f ca="1">INDIRECT("'[carown_summary.csv]carown_summary'!b5")</f>
        <v>528915</v>
      </c>
      <c r="G6" s="5">
        <f t="shared" ca="1" si="0"/>
        <v>0.28548196181915236</v>
      </c>
      <c r="J6" t="s">
        <v>33</v>
      </c>
    </row>
    <row r="7" spans="1:10" x14ac:dyDescent="0.45">
      <c r="A7">
        <v>2</v>
      </c>
      <c r="B7">
        <v>2</v>
      </c>
      <c r="C7" s="3" t="s">
        <v>7</v>
      </c>
      <c r="D7">
        <v>149034.0819942533</v>
      </c>
      <c r="E7" s="22">
        <v>7.0980474352738618E-2</v>
      </c>
      <c r="F7" s="21">
        <f ca="1">INDIRECT("'[carown_summary.csv]carown_summary'!b6")</f>
        <v>42187</v>
      </c>
      <c r="G7" s="5">
        <f t="shared" ca="1" si="0"/>
        <v>2.2770440473922241E-2</v>
      </c>
    </row>
    <row r="8" spans="1:10" x14ac:dyDescent="0.45">
      <c r="A8">
        <v>1</v>
      </c>
      <c r="B8">
        <v>2</v>
      </c>
      <c r="C8" s="3" t="s">
        <v>8</v>
      </c>
      <c r="D8">
        <v>212023.55199425327</v>
      </c>
      <c r="E8" s="22">
        <v>0.10098047435273862</v>
      </c>
      <c r="F8" s="21">
        <f ca="1">INDIRECT("'[carown_summary.csv]carown_summary'!b7")</f>
        <v>41814</v>
      </c>
      <c r="G8" s="5">
        <f t="shared" ca="1" si="0"/>
        <v>2.2569113660051307E-2</v>
      </c>
    </row>
    <row r="9" spans="1:10" x14ac:dyDescent="0.45">
      <c r="A9">
        <v>0</v>
      </c>
      <c r="B9">
        <v>3</v>
      </c>
      <c r="C9" s="3" t="s">
        <v>9</v>
      </c>
      <c r="D9">
        <v>131670.85453472409</v>
      </c>
      <c r="E9" s="22">
        <v>6.2710888598391482E-2</v>
      </c>
      <c r="F9" s="21">
        <f ca="1">INDIRECT("'[carown_summary.csv]carown_summary'!b8")</f>
        <v>178046</v>
      </c>
      <c r="G9" s="5">
        <f t="shared" ca="1" si="0"/>
        <v>9.6100358987838891E-2</v>
      </c>
    </row>
    <row r="10" spans="1:10" x14ac:dyDescent="0.45">
      <c r="A10">
        <v>3</v>
      </c>
      <c r="B10">
        <v>3</v>
      </c>
      <c r="C10" s="3" t="s">
        <v>10</v>
      </c>
      <c r="D10">
        <v>44008.260751689981</v>
      </c>
      <c r="E10" s="22">
        <v>2.0959817927515494E-2</v>
      </c>
      <c r="F10" s="21">
        <f ca="1">INDIRECT("'[carown_summary.csv]carown_summary'!b9")</f>
        <v>15066</v>
      </c>
      <c r="G10" s="5">
        <f t="shared" ca="1" si="0"/>
        <v>8.1318760798376865E-3</v>
      </c>
    </row>
    <row r="11" spans="1:10" x14ac:dyDescent="0.45">
      <c r="A11">
        <v>1</v>
      </c>
      <c r="B11">
        <v>3</v>
      </c>
      <c r="C11" s="3" t="s">
        <v>11</v>
      </c>
      <c r="D11">
        <v>47582.372610895975</v>
      </c>
      <c r="E11" s="22">
        <v>2.2662060473391494E-2</v>
      </c>
      <c r="F11" s="21">
        <f ca="1">INDIRECT("'[carown_summary.csv]carown_summary'!b10")</f>
        <v>15159</v>
      </c>
      <c r="G11" s="5">
        <f t="shared" ca="1" si="0"/>
        <v>8.1820728457626096E-3</v>
      </c>
    </row>
    <row r="12" spans="1:10" x14ac:dyDescent="0.45">
      <c r="A12">
        <v>2</v>
      </c>
      <c r="B12">
        <v>3</v>
      </c>
      <c r="C12" s="3" t="s">
        <v>12</v>
      </c>
      <c r="D12">
        <v>44008.260751689981</v>
      </c>
      <c r="E12" s="22">
        <v>2.0959817927515494E-2</v>
      </c>
      <c r="F12" s="21">
        <f ca="1">INDIRECT("'[carown_summary.csv]carown_summary'!b11")</f>
        <v>14762</v>
      </c>
      <c r="G12" s="5">
        <f t="shared" ca="1" si="0"/>
        <v>7.9677920277820211E-3</v>
      </c>
    </row>
    <row r="13" spans="1:10" x14ac:dyDescent="0.45">
      <c r="A13">
        <v>0</v>
      </c>
      <c r="B13">
        <v>4.4000000000000004</v>
      </c>
      <c r="C13" s="3" t="s">
        <v>13</v>
      </c>
      <c r="D13">
        <v>137501</v>
      </c>
      <c r="E13" s="22">
        <v>6.5487612453319577E-2</v>
      </c>
      <c r="F13" s="21">
        <f ca="1">INDIRECT("'[carown_summary.csv]carown_summary'!b12")</f>
        <v>159522</v>
      </c>
      <c r="G13" s="5">
        <f t="shared" ca="1" si="0"/>
        <v>8.610202681586801E-2</v>
      </c>
    </row>
    <row r="14" spans="1:10" x14ac:dyDescent="0.45">
      <c r="E14" s="6"/>
    </row>
    <row r="15" spans="1:10" x14ac:dyDescent="0.45">
      <c r="A15" s="8" t="s">
        <v>14</v>
      </c>
      <c r="C15" s="9"/>
      <c r="E15" s="7"/>
      <c r="F15" s="2"/>
    </row>
    <row r="16" spans="1:10" x14ac:dyDescent="0.45">
      <c r="C16" t="s">
        <v>15</v>
      </c>
      <c r="D16" s="20">
        <f>SUM(D3:D13)</f>
        <v>2099648.6159827597</v>
      </c>
      <c r="E16" s="7"/>
      <c r="F16" s="20">
        <f ca="1">SUM(F3:F13)</f>
        <v>1852709</v>
      </c>
    </row>
    <row r="17" spans="3:17" x14ac:dyDescent="0.45">
      <c r="C17" t="s">
        <v>16</v>
      </c>
      <c r="D17" s="20">
        <f>SUMPRODUCT($B$3:$B$13,D3:D13)</f>
        <v>3495615.1292635193</v>
      </c>
      <c r="E17" s="7"/>
      <c r="F17" s="20">
        <f ca="1">SUMPRODUCT($B$3:$B$13,F3:F13)</f>
        <v>3251495.8</v>
      </c>
    </row>
    <row r="18" spans="3:17" x14ac:dyDescent="0.45">
      <c r="C18" t="s">
        <v>17</v>
      </c>
      <c r="D18" s="20">
        <f>SUMPRODUCT($A$3:$A$13,D3:D13)</f>
        <v>1059514.0875789418</v>
      </c>
      <c r="E18" s="7"/>
      <c r="F18" s="20">
        <f ca="1">SUMPRODUCT($A$3:$A$13,F3:F13)</f>
        <v>263350</v>
      </c>
    </row>
    <row r="19" spans="3:17" x14ac:dyDescent="0.45">
      <c r="C19" s="23" t="s">
        <v>18</v>
      </c>
      <c r="D19" s="24">
        <f>D18/D17</f>
        <v>0.3030980380846926</v>
      </c>
      <c r="E19" s="23"/>
      <c r="F19" s="24">
        <f ca="1">F18/F17</f>
        <v>8.0993492287457364E-2</v>
      </c>
    </row>
    <row r="20" spans="3:17" x14ac:dyDescent="0.45">
      <c r="C20" s="9" t="s">
        <v>19</v>
      </c>
      <c r="D20" s="10">
        <f>D17/D16</f>
        <v>1.6648572064175438</v>
      </c>
      <c r="F20" s="10">
        <f ca="1">F17/F16</f>
        <v>1.7549954148222953</v>
      </c>
    </row>
    <row r="21" spans="3:17" s="12" customFormat="1" x14ac:dyDescent="0.45">
      <c r="C21" s="12" t="s">
        <v>20</v>
      </c>
      <c r="D21" s="13">
        <v>0.91991225904384122</v>
      </c>
      <c r="F21" s="13">
        <v>0.91880609333285124</v>
      </c>
      <c r="G21" s="14"/>
      <c r="J21"/>
      <c r="K21"/>
      <c r="L21"/>
      <c r="M21"/>
      <c r="N21"/>
      <c r="O21"/>
      <c r="P21"/>
      <c r="Q21"/>
    </row>
    <row r="22" spans="3:17" x14ac:dyDescent="0.45">
      <c r="C22" s="9"/>
      <c r="D22" s="10"/>
      <c r="F22" s="11"/>
    </row>
    <row r="23" spans="3:17" x14ac:dyDescent="0.45">
      <c r="C23" s="9" t="s">
        <v>21</v>
      </c>
      <c r="E23" s="15">
        <f>E3</f>
        <v>0.15532739043525848</v>
      </c>
      <c r="G23" s="16">
        <f ca="1">G3</f>
        <v>0.10933719218722422</v>
      </c>
    </row>
    <row r="24" spans="3:17" x14ac:dyDescent="0.45">
      <c r="C24" s="9" t="s">
        <v>22</v>
      </c>
      <c r="E24" s="15">
        <f>SUM(E4:E5)</f>
        <v>0.30895080623047</v>
      </c>
      <c r="G24" s="16">
        <f ca="1">SUM(G4:G5)</f>
        <v>0.35335716510256066</v>
      </c>
    </row>
    <row r="25" spans="3:17" x14ac:dyDescent="0.45">
      <c r="C25" s="9" t="s">
        <v>23</v>
      </c>
      <c r="E25" s="15">
        <f>SUM(E6:E8)</f>
        <v>0.34294142305821584</v>
      </c>
      <c r="G25" s="16">
        <f ca="1">SUM(G6:G8)</f>
        <v>0.33082151595312592</v>
      </c>
    </row>
    <row r="26" spans="3:17" x14ac:dyDescent="0.45">
      <c r="C26" s="9" t="s">
        <v>24</v>
      </c>
      <c r="E26" s="15">
        <f>SUM(E9:E12)</f>
        <v>0.12729258492681395</v>
      </c>
      <c r="G26" s="16">
        <f ca="1">SUM(G9:G12)</f>
        <v>0.1203820999412212</v>
      </c>
    </row>
    <row r="27" spans="3:17" x14ac:dyDescent="0.45">
      <c r="C27" s="9" t="s">
        <v>25</v>
      </c>
      <c r="E27" s="15">
        <f>E13</f>
        <v>6.5487612453319577E-2</v>
      </c>
      <c r="G27" s="16">
        <f ca="1">G13</f>
        <v>8.610202681586801E-2</v>
      </c>
    </row>
    <row r="30" spans="3:17" x14ac:dyDescent="0.45">
      <c r="C30" s="9"/>
      <c r="D30" s="9"/>
    </row>
    <row r="31" spans="3:17" x14ac:dyDescent="0.45">
      <c r="C31" s="12"/>
      <c r="D31" s="12"/>
      <c r="E31" s="12"/>
      <c r="F31" s="14"/>
      <c r="G31" s="14"/>
    </row>
    <row r="32" spans="3:17" x14ac:dyDescent="0.45">
      <c r="E32" s="17"/>
      <c r="F32" s="19"/>
      <c r="G32" s="19"/>
    </row>
    <row r="33" spans="4:7" x14ac:dyDescent="0.45">
      <c r="D33" s="18"/>
      <c r="E33" s="18"/>
      <c r="F33" s="4"/>
      <c r="G33" s="4"/>
    </row>
    <row r="34" spans="4:7" x14ac:dyDescent="0.45">
      <c r="E34" s="18"/>
      <c r="F34" s="4"/>
      <c r="G34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Flavia Tsang</cp:lastModifiedBy>
  <dcterms:created xsi:type="dcterms:W3CDTF">2020-06-09T16:00:36Z</dcterms:created>
  <dcterms:modified xsi:type="dcterms:W3CDTF">2020-06-16T15:48:19Z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53402751-ba71-4f76-979a-06f5ed2c66a4</vt:lpwstr>
  </property>
</Properties>
</file>